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2" windowWidth="16032" windowHeight="11016"/>
  </bookViews>
  <sheets>
    <sheet name="JRW-14.1" sheetId="1" r:id="rId1"/>
    <sheet name="JRW-14.2" sheetId="2" r:id="rId2"/>
    <sheet name="JRW-14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h" localSheetId="0">#REF!</definedName>
    <definedName name="\h" localSheetId="1">#REF!</definedName>
    <definedName name="\h" localSheetId="2">#REF!</definedName>
    <definedName name="\h">#REF!</definedName>
    <definedName name="\I" localSheetId="0">#REF!</definedName>
    <definedName name="\I" localSheetId="1">#REF!</definedName>
    <definedName name="\I" localSheetId="2">#REF!</definedName>
    <definedName name="\I">#REF!</definedName>
    <definedName name="\J" localSheetId="0">#REF!</definedName>
    <definedName name="\J" localSheetId="1">#REF!</definedName>
    <definedName name="\J" localSheetId="2">#REF!</definedName>
    <definedName name="\J">#REF!</definedName>
    <definedName name="\K" localSheetId="0">#REF!</definedName>
    <definedName name="\K" localSheetId="1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2">#REF!</definedName>
    <definedName name="\L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\p" localSheetId="0">#REF!</definedName>
    <definedName name="\p" localSheetId="1">#REF!</definedName>
    <definedName name="\p" localSheetId="2">#REF!</definedName>
    <definedName name="\p">#REF!</definedName>
    <definedName name="\R" localSheetId="0">#REF!</definedName>
    <definedName name="\R" localSheetId="1">#REF!</definedName>
    <definedName name="\R" localSheetId="2">#REF!</definedName>
    <definedName name="\R">#REF!</definedName>
    <definedName name="\S" localSheetId="0">#REF!</definedName>
    <definedName name="\S" localSheetId="1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2">#REF!</definedName>
    <definedName name="\X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 localSheetId="2">#REF!</definedName>
    <definedName name="__________DAT3">#REF!</definedName>
    <definedName name="__________DAT5" localSheetId="0">#REF!</definedName>
    <definedName name="__________DAT5" localSheetId="1">#REF!</definedName>
    <definedName name="__________DAT5" localSheetId="2">#REF!</definedName>
    <definedName name="__________DAT5">#REF!</definedName>
    <definedName name="__________DAT6" localSheetId="0">#REF!</definedName>
    <definedName name="__________DAT6" localSheetId="1">#REF!</definedName>
    <definedName name="__________DAT6" localSheetId="2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DAT1">#REF!</definedName>
    <definedName name="______DAT2">#REF!</definedName>
    <definedName name="______DAT4">#REF!</definedName>
    <definedName name="_____DAT1" localSheetId="0">#REF!</definedName>
    <definedName name="_____DAT1">#REF!</definedName>
    <definedName name="_____DAT2" localSheetId="0">#REF!</definedName>
    <definedName name="_____DAT2">#REF!</definedName>
    <definedName name="_____DAT4" localSheetId="0">#REF!</definedName>
    <definedName name="_____DAT4">#REF!</definedName>
    <definedName name="____DAT1" localSheetId="0">#REF!</definedName>
    <definedName name="____DAT1" localSheetId="1">#REF!</definedName>
    <definedName name="____DAT1" localSheetId="2">#REF!</definedName>
    <definedName name="____DAT1">#REF!</definedName>
    <definedName name="____DAT2" localSheetId="0">#REF!</definedName>
    <definedName name="____DAT2" localSheetId="1">#REF!</definedName>
    <definedName name="____DAT2" localSheetId="2">#REF!</definedName>
    <definedName name="____DAT2">#REF!</definedName>
    <definedName name="____DAT3">#REF!</definedName>
    <definedName name="____DAT4" localSheetId="0">#REF!</definedName>
    <definedName name="____DAT4" localSheetId="1">#REF!</definedName>
    <definedName name="____DAT4" localSheetId="2">#REF!</definedName>
    <definedName name="____DAT4">#REF!</definedName>
    <definedName name="____DAT5">#REF!</definedName>
    <definedName name="____DAT6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 localSheetId="2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 localSheetId="2">#REF!</definedName>
    <definedName name="___DAT5">#REF!</definedName>
    <definedName name="___DAT6" localSheetId="0">#REF!</definedName>
    <definedName name="___DAT6" localSheetId="1">#REF!</definedName>
    <definedName name="___DAT6" localSheetId="2">#REF!</definedName>
    <definedName name="___DAT6">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__1_181">#REF!</definedName>
    <definedName name="__123Graph_A" localSheetId="0" hidden="1">[1]G!#REF!</definedName>
    <definedName name="__123Graph_A" localSheetId="1" hidden="1">[1]G!#REF!</definedName>
    <definedName name="__123Graph_A" localSheetId="2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localSheetId="2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localSheetId="2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localSheetId="2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localSheetId="2" hidden="1">[1]G!#REF!</definedName>
    <definedName name="__123Graph_E" hidden="1">[2]G!#REF!</definedName>
    <definedName name="__123Graph_F" localSheetId="0" hidden="1">[1]G!#REF!</definedName>
    <definedName name="__123Graph_F" localSheetId="1" hidden="1">[1]G!#REF!</definedName>
    <definedName name="__123Graph_F" localSheetId="2" hidden="1">[1]G!#REF!</definedName>
    <definedName name="__123Graph_F" hidden="1">[2]G!#REF!</definedName>
    <definedName name="__2B_15">#REF!</definedName>
    <definedName name="__3TEFIS_00_08">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>#REF!</definedName>
    <definedName name="__ebe2" localSheetId="0">#REF!</definedName>
    <definedName name="__ebe2">#REF!</definedName>
    <definedName name="__ebe3" localSheetId="0">#REF!</definedName>
    <definedName name="__ebe3">#REF!</definedName>
    <definedName name="__ebe4" localSheetId="0">#REF!</definedName>
    <definedName name="__ebe4">#REF!</definedName>
    <definedName name="__ebe5" localSheetId="0">#REF!</definedName>
    <definedName name="__ebe5">#REF!</definedName>
    <definedName name="__ebe6" localSheetId="0">#REF!</definedName>
    <definedName name="__ebe6">#REF!</definedName>
    <definedName name="__ebe7" localSheetId="0">#REF!</definedName>
    <definedName name="__ebe7">#REF!</definedName>
    <definedName name="__ebx1" localSheetId="0">#REF!</definedName>
    <definedName name="__ebx1">#REF!</definedName>
    <definedName name="__ebx2" localSheetId="0">#REF!</definedName>
    <definedName name="__ebx2">#REF!</definedName>
    <definedName name="_1" localSheetId="0">#REF!</definedName>
    <definedName name="_1" localSheetId="1">#REF!</definedName>
    <definedName name="_1" localSheetId="2">#REF!</definedName>
    <definedName name="_1">#REF!</definedName>
    <definedName name="_1_181" localSheetId="0">#REF!</definedName>
    <definedName name="_1_181">#REF!</definedName>
    <definedName name="_12MEACT" localSheetId="1">'[5]Page 1'!#REF!</definedName>
    <definedName name="_12MEACT">'[5]Page 1'!#REF!</definedName>
    <definedName name="_12MEBUD" localSheetId="1">'[5]Page 1'!#REF!</definedName>
    <definedName name="_12MEBUD">'[5]Page 1'!#REF!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2B_15" localSheetId="0">#REF!</definedName>
    <definedName name="_2B_15">#REF!</definedName>
    <definedName name="_3" localSheetId="0">#REF!</definedName>
    <definedName name="_3" localSheetId="1">#REF!</definedName>
    <definedName name="_3" localSheetId="2">#REF!</definedName>
    <definedName name="_3">#REF!</definedName>
    <definedName name="_331" localSheetId="0">'[3]C-3.10'!#REF!</definedName>
    <definedName name="_331" localSheetId="1">'[3]C-3.10'!#REF!</definedName>
    <definedName name="_331" localSheetId="2">'[3]C-3.10'!#REF!</definedName>
    <definedName name="_331">'[4]C-3.10'!#REF!</definedName>
    <definedName name="_34" localSheetId="0">'[3]C-3.10'!#REF!</definedName>
    <definedName name="_34" localSheetId="1">'[3]C-3.10'!#REF!</definedName>
    <definedName name="_34" localSheetId="2">'[3]C-3.10'!#REF!</definedName>
    <definedName name="_34">'[4]C-3.10'!#REF!</definedName>
    <definedName name="_347" localSheetId="0">'[3]C-3.10'!#REF!</definedName>
    <definedName name="_347" localSheetId="1">'[3]C-3.10'!#REF!</definedName>
    <definedName name="_347" localSheetId="2">'[3]C-3.10'!#REF!</definedName>
    <definedName name="_347">'[4]C-3.10'!#REF!</definedName>
    <definedName name="_348" localSheetId="0">'[3]C-3.10'!#REF!</definedName>
    <definedName name="_348" localSheetId="1">'[3]C-3.10'!#REF!</definedName>
    <definedName name="_348" localSheetId="2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 localSheetId="2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 localSheetId="2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 localSheetId="2">'[3]C-3.10'!#REF!</definedName>
    <definedName name="_34E">'[4]C-3.10'!#REF!</definedName>
    <definedName name="_35" localSheetId="0">'[3]C-3.10'!#REF!</definedName>
    <definedName name="_35" localSheetId="1">'[3]C-3.10'!#REF!</definedName>
    <definedName name="_35" localSheetId="2">'[3]C-3.10'!#REF!</definedName>
    <definedName name="_35">'[4]C-3.10'!#REF!</definedName>
    <definedName name="_351" localSheetId="0">'[3]C-3.10'!#REF!</definedName>
    <definedName name="_351" localSheetId="1">'[3]C-3.10'!#REF!</definedName>
    <definedName name="_351" localSheetId="2">'[3]C-3.10'!#REF!</definedName>
    <definedName name="_351">'[4]C-3.10'!#REF!</definedName>
    <definedName name="_36" localSheetId="0">'[3]C-3.10'!#REF!</definedName>
    <definedName name="_36" localSheetId="1">'[3]C-3.10'!#REF!</definedName>
    <definedName name="_36" localSheetId="2">'[3]C-3.10'!#REF!</definedName>
    <definedName name="_36">'[4]C-3.10'!#REF!</definedName>
    <definedName name="_3TEFIS_00_08" localSheetId="0">#REF!</definedName>
    <definedName name="_3TEFIS_00_08">#REF!</definedName>
    <definedName name="_DAT1" localSheetId="0">#REF!</definedName>
    <definedName name="_DAT1" localSheetId="1">#REF!</definedName>
    <definedName name="_DAT1" localSheetId="2">#REF!</definedName>
    <definedName name="_DAT1">#REF!</definedName>
    <definedName name="_DAT2" localSheetId="0">#REF!</definedName>
    <definedName name="_DAT2" localSheetId="1">#REF!</definedName>
    <definedName name="_DAT2" localSheetId="2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 localSheetId="2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'[6]Bond Returns'!$A$8:$A$107</definedName>
    <definedName name="_Fill" localSheetId="1" hidden="1">'[6]Bond Returns'!$A$8:$A$107</definedName>
    <definedName name="_Fill" localSheetId="2" hidden="1">'[6]Bond Returns'!$A$8:$A$107</definedName>
    <definedName name="_Fill" hidden="1">'[7]Bond Returns'!$A$8:$A$107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M" localSheetId="0">#REF!</definedName>
    <definedName name="_M" localSheetId="1">#REF!</definedName>
    <definedName name="_M" localSheetId="2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JTS">#REF!</definedName>
    <definedName name="ALL" localSheetId="0">[8]A!$P$10:$Q$117</definedName>
    <definedName name="ALL" localSheetId="1">[8]A!$P$10:$Q$117</definedName>
    <definedName name="ALL">[8]A!$P$10:$Q$117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 localSheetId="2">#REF!</definedName>
    <definedName name="B">#REF!</definedName>
    <definedName name="BACKUP">'[9]CAPM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 localSheetId="2">#REF!</definedName>
    <definedName name="BETA">#REF!</definedName>
    <definedName name="betaadj" localSheetId="0">#REF!</definedName>
    <definedName name="betaadj" localSheetId="1">#REF!</definedName>
    <definedName name="betaadj" localSheetId="2">#REF!</definedName>
    <definedName name="betaadj">#REF!</definedName>
    <definedName name="BORDER1" localSheetId="0">#REF!</definedName>
    <definedName name="BORDER1" localSheetId="1">#REF!</definedName>
    <definedName name="BORDER1" localSheetId="2">#REF!</definedName>
    <definedName name="BORDER1">#REF!</definedName>
    <definedName name="BORDER2" localSheetId="0">#REF!</definedName>
    <definedName name="BORDER2" localSheetId="1">#REF!</definedName>
    <definedName name="BORDER2" localSheetId="2">#REF!</definedName>
    <definedName name="BORDER2">#REF!</definedName>
    <definedName name="BOTH" localSheetId="0">#REF!</definedName>
    <definedName name="BOTH" localSheetId="1">#REF!</definedName>
    <definedName name="BOTH" localSheetId="2">#REF!</definedName>
    <definedName name="BOTH">#REF!</definedName>
    <definedName name="bruce" localSheetId="0">#REF!</definedName>
    <definedName name="bruce" localSheetId="1">#REF!</definedName>
    <definedName name="bruce" localSheetId="2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 localSheetId="2">#REF!</definedName>
    <definedName name="BUDGET3">#REF!</definedName>
    <definedName name="C_" localSheetId="0">#REF!</definedName>
    <definedName name="C_" localSheetId="1">#REF!</definedName>
    <definedName name="C_" localSheetId="2">#REF!</definedName>
    <definedName name="C_">#REF!</definedName>
    <definedName name="capitalization">'[10]CS Data'!$B$11:$I$64</definedName>
    <definedName name="CASHFLS" localSheetId="1">'[11]CASH FLOWS BKUP'!#REF!</definedName>
    <definedName name="CASHFLS">'[11]CASH FLOWS BKUP'!#REF!</definedName>
    <definedName name="CF_Forecast">#REF!</definedName>
    <definedName name="CF_Plan2">#REF!</definedName>
    <definedName name="CMACT" localSheetId="1">'[5]Page 1'!#REF!</definedName>
    <definedName name="CMACT">'[5]Page 1'!#REF!</definedName>
    <definedName name="CMBUD" localSheetId="1">'[5]Page 1'!#REF!</definedName>
    <definedName name="CMBUD">'[5]Page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'[3]C-3.10'!#REF!</definedName>
    <definedName name="D" localSheetId="1">'[3]C-3.10'!#REF!</definedName>
    <definedName name="D" localSheetId="2">'[3]C-3.10'!#REF!</definedName>
    <definedName name="D">'[4]C-3.10'!#REF!</definedName>
    <definedName name="DAT">'[12]DAT ACCOUNTS'!$A$1:$D$65536</definedName>
    <definedName name="DATA">#N/A</definedName>
    <definedName name="Date">'[13]Debt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'[14]ANNUALIZE CTs'!$B$5</definedName>
    <definedName name="DOWNLOAD">[15]Download!$A$1:$D$2443</definedName>
    <definedName name="DOWNLOAD_1099">#REF!</definedName>
    <definedName name="E" localSheetId="0">'[3]C-3.10'!#REF!</definedName>
    <definedName name="E" localSheetId="1">'[3]C-3.10'!#REF!</definedName>
    <definedName name="E" localSheetId="2">'[3]C-3.10'!#REF!</definedName>
    <definedName name="E">'[4]C-3.10'!#REF!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 localSheetId="2">#REF!</definedName>
    <definedName name="F_1">#REF!</definedName>
    <definedName name="F_2" localSheetId="0">#REF!</definedName>
    <definedName name="F_2" localSheetId="1">#REF!</definedName>
    <definedName name="F_2" localSheetId="2">#REF!</definedName>
    <definedName name="F_2">#REF!</definedName>
    <definedName name="F_2_2" localSheetId="0">#REF!</definedName>
    <definedName name="F_2_2" localSheetId="1">#REF!</definedName>
    <definedName name="F_2_2" localSheetId="2">#REF!</definedName>
    <definedName name="F_2_2">#REF!</definedName>
    <definedName name="F_4" localSheetId="0">#REF!</definedName>
    <definedName name="F_4" localSheetId="1">#REF!</definedName>
    <definedName name="F_4" localSheetId="2">#REF!</definedName>
    <definedName name="F_4">#REF!</definedName>
    <definedName name="F_6" localSheetId="0">#REF!</definedName>
    <definedName name="F_6" localSheetId="1">#REF!</definedName>
    <definedName name="F_6" localSheetId="2">#REF!</definedName>
    <definedName name="F_6">#REF!</definedName>
    <definedName name="F_7" localSheetId="0">#REF!</definedName>
    <definedName name="F_7" localSheetId="1">#REF!</definedName>
    <definedName name="F_7" localSheetId="2">#REF!</definedName>
    <definedName name="F_7">#REF!</definedName>
    <definedName name="F_8" localSheetId="0">#REF!</definedName>
    <definedName name="F_8" localSheetId="1">#REF!</definedName>
    <definedName name="F_8" localSheetId="2">#REF!</definedName>
    <definedName name="F_8">#REF!</definedName>
    <definedName name="FILE">#REF!</definedName>
    <definedName name="FINANCIALREQ" localSheetId="0">#REF!</definedName>
    <definedName name="FINANCIALREQ">#REF!</definedName>
    <definedName name="FIVEYR" localSheetId="0">#REF!</definedName>
    <definedName name="FIVEYR" localSheetId="1">#REF!</definedName>
    <definedName name="FIVEYR" localSheetId="2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 localSheetId="2">#REF!</definedName>
    <definedName name="GROWTH">#REF!</definedName>
    <definedName name="HistYear">[16]Sheet1!$B$17</definedName>
    <definedName name="hldgpd" localSheetId="0">#REF!</definedName>
    <definedName name="hldgpd" localSheetId="1">#REF!</definedName>
    <definedName name="hldgpd" localSheetId="2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localSheetId="2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 localSheetId="2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localSheetId="2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 localSheetId="2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[8]A!$I$125:$HH$180</definedName>
    <definedName name="MB" localSheetId="1">[8]A!$I$125:$HH$180</definedName>
    <definedName name="MB">[8]A!$I$125:$HH$180</definedName>
    <definedName name="N" localSheetId="0">#REF!</definedName>
    <definedName name="N" localSheetId="1">#REF!</definedName>
    <definedName name="N" localSheetId="2">#REF!</definedName>
    <definedName name="N">#REF!</definedName>
    <definedName name="NAME" localSheetId="0">#REF!</definedName>
    <definedName name="NAME" localSheetId="1">#REF!</definedName>
    <definedName name="NAME" localSheetId="2">#REF!</definedName>
    <definedName name="NAME">#REF!</definedName>
    <definedName name="NBUDGET3" localSheetId="0">#REF!</definedName>
    <definedName name="NBUDGET3" localSheetId="1">#REF!</definedName>
    <definedName name="NBUDGET3" localSheetId="2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 localSheetId="2">#REF!</definedName>
    <definedName name="one">#REF!</definedName>
    <definedName name="OTHER_CF">#REF!</definedName>
    <definedName name="OTHER_CR">#REF!</definedName>
    <definedName name="OUTPUT" localSheetId="0">[17]A!$C$11:$Z$98</definedName>
    <definedName name="OUTPUT" localSheetId="1">[17]A!$C$11:$Z$98</definedName>
    <definedName name="OUTPUT">[17]A!$C$11:$Z$98</definedName>
    <definedName name="Page_8" localSheetId="1">'[18]LTD Principal'!#REF!</definedName>
    <definedName name="Page_8">'[18]LTD Principal'!#REF!</definedName>
    <definedName name="PAGE1" localSheetId="0">#REF!</definedName>
    <definedName name="PAGE1" localSheetId="1">#REF!</definedName>
    <definedName name="PAGE1" localSheetId="2">#REF!</definedName>
    <definedName name="PAGE1">#REF!</definedName>
    <definedName name="PAGE10">#REF!</definedName>
    <definedName name="PAGE1A" localSheetId="1">'[19]Page 1 last month YTD'!#REF!</definedName>
    <definedName name="PAGE1A">'[19]Page 1 last month YTD'!#REF!</definedName>
    <definedName name="PAGE1C" localSheetId="1">'[19]Page 1 last month YTD'!#REF!</definedName>
    <definedName name="PAGE1C">'[19]Page 1 last month YTD'!#REF!</definedName>
    <definedName name="PAGE1D" localSheetId="1">'[19]Page 1 last month YTD'!#REF!</definedName>
    <definedName name="PAGE1D">'[19]Page 1 last month YTD'!#REF!</definedName>
    <definedName name="PAGE1D2" localSheetId="1">'[19]Page 1 last month YTD'!#REF!</definedName>
    <definedName name="PAGE1D2">'[19]Page 1 last month YTD'!#REF!</definedName>
    <definedName name="PAGE2" localSheetId="0">#REF!</definedName>
    <definedName name="PAGE2" localSheetId="1">#REF!</definedName>
    <definedName name="PAGE2" localSheetId="2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 localSheetId="2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>#REF!</definedName>
    <definedName name="PAGE5" localSheetId="0">#REF!</definedName>
    <definedName name="PAGE5" localSheetId="1">#REF!</definedName>
    <definedName name="PAGE5" localSheetId="2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>#REF!</definedName>
    <definedName name="PAGE7">#REF!</definedName>
    <definedName name="PAGE8">#REF!</definedName>
    <definedName name="PAGE9">#REF!</definedName>
    <definedName name="PE_CPYIS" localSheetId="1">'[5]PEC Income Stmt'!#REF!</definedName>
    <definedName name="PE_CPYIS">'[5]PEC Income Stmt'!#REF!</definedName>
    <definedName name="PED" localSheetId="1">'[20]04 '!#REF!</definedName>
    <definedName name="PED">'[20]04 '!#REF!</definedName>
    <definedName name="PLine1">'[14]ANNUALIZE CTs'!$B$8</definedName>
    <definedName name="PLine2">'[14]ANNUALIZE CTs'!$B$9</definedName>
    <definedName name="PLine3">'[14]ANNUALIZE CTs'!$B$10</definedName>
    <definedName name="PLine4">[16]Sheet1!$B$11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'JRW-14.1'!$B$1:$H$67</definedName>
    <definedName name="_xlnm.Print_Area" localSheetId="1">'JRW-14.2'!$A$1:$H$32</definedName>
    <definedName name="_xlnm.Print_Area" localSheetId="2">'JRW-14.3'!$A$1:$H$29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 localSheetId="2">#REF!</definedName>
    <definedName name="PRINTALL">#REF!</definedName>
    <definedName name="PriorYear">[16]Sheet1!$B$16</definedName>
    <definedName name="PRN" localSheetId="0">[8]A!$S$11</definedName>
    <definedName name="PRN" localSheetId="1">[8]A!$S$11</definedName>
    <definedName name="PRN">[8]A!$S$11</definedName>
    <definedName name="PRNGROWTH" localSheetId="0">[8]A!$S$11</definedName>
    <definedName name="PRNGROWTH" localSheetId="1">[8]A!$S$11</definedName>
    <definedName name="PRNGROWTH">[8]A!$S$11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 localSheetId="2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[8]A!$M$129:$M$143</definedName>
    <definedName name="RETURN" localSheetId="1">[8]A!$M$129:$M$143</definedName>
    <definedName name="RETURN">[8]A!$M$129:$M$143</definedName>
    <definedName name="RID">#REF!</definedName>
    <definedName name="riskmeasures">'[10]Combination Utility Group'!$B$8:$N$60</definedName>
    <definedName name="riskprem" localSheetId="0">#REF!</definedName>
    <definedName name="riskprem" localSheetId="1">#REF!</definedName>
    <definedName name="riskprem" localSheetId="2">#REF!</definedName>
    <definedName name="riskprem">#REF!</definedName>
    <definedName name="ROE_COMPARISON">#REF!</definedName>
    <definedName name="ROR_Rate" localSheetId="0">'[21]Input '!$C$25</definedName>
    <definedName name="ROR_Rate" localSheetId="1">'[21]Input '!$C$25</definedName>
    <definedName name="ROR_Rate" localSheetId="2">'[21]Input '!$C$25</definedName>
    <definedName name="ROR_Rate">'[22]Input '!$C$25</definedName>
    <definedName name="RORD" localSheetId="0">[23]ROR!$A$2:$O$201</definedName>
    <definedName name="RORD" localSheetId="1">[23]ROR!$A$2:$O$201</definedName>
    <definedName name="RORD" localSheetId="2">[23]ROR!$A$2:$O$201</definedName>
    <definedName name="RORD">[24]ROR!$A$2:$O$201</definedName>
    <definedName name="s">[25]Sheet1!$B$10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>#REF!</definedName>
    <definedName name="Schedule_4" localSheetId="0">'[26]JRW-2.4'!#REF!</definedName>
    <definedName name="Schedule_4" localSheetId="1">'[26]JRW-2.4'!#REF!</definedName>
    <definedName name="Schedule_4">'[26]JRW-2.4'!#REF!</definedName>
    <definedName name="Schedule_5" localSheetId="0">'[26]JRW-2.4'!#REF!</definedName>
    <definedName name="Schedule_5" localSheetId="1">'[26]JRW-2.4'!#REF!</definedName>
    <definedName name="Schedule_5">'[26]JRW-2.4'!#REF!</definedName>
    <definedName name="Schedule_5_1" localSheetId="0">#REF!</definedName>
    <definedName name="Schedule_5_1">#REF!</definedName>
    <definedName name="Schedule_6" localSheetId="0">#REF!</definedName>
    <definedName name="Schedule_6">#REF!</definedName>
    <definedName name="Schedule_7" localSheetId="0">#REF!</definedName>
    <definedName name="Schedule_7">#REF!</definedName>
    <definedName name="Schedule_8" localSheetId="0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 localSheetId="2">#REF!</definedName>
    <definedName name="START">#REF!</definedName>
    <definedName name="SUMMARY">#REF!</definedName>
    <definedName name="SURV">'[27]SURV ACCOUNTS'!$A$1:$C$453</definedName>
    <definedName name="TEAB">#REF!</definedName>
    <definedName name="TEFIS99">#REF!</definedName>
    <definedName name="TEMP" localSheetId="0">'[6]Bond Returns'!$O$8</definedName>
    <definedName name="TEMP" localSheetId="1">'[6]Bond Returns'!$O$8</definedName>
    <definedName name="TEMP" localSheetId="2">'[6]Bond Returns'!$O$8</definedName>
    <definedName name="TEMP">'[7]Bond Returns'!$O$8</definedName>
    <definedName name="TEST0" localSheetId="0">#REF!</definedName>
    <definedName name="TEST0" localSheetId="1">#REF!</definedName>
    <definedName name="TEST0" localSheetId="2">#REF!</definedName>
    <definedName name="TEST0">#REF!</definedName>
    <definedName name="TESTHKEY" localSheetId="0">#REF!</definedName>
    <definedName name="TESTHKEY" localSheetId="1">#REF!</definedName>
    <definedName name="TESTHKEY" localSheetId="2">#REF!</definedName>
    <definedName name="TESTHKEY">#REF!</definedName>
    <definedName name="TESTKEYS" localSheetId="0">#REF!</definedName>
    <definedName name="TESTKEYS" localSheetId="1">#REF!</definedName>
    <definedName name="TESTKEYS" localSheetId="2">#REF!</definedName>
    <definedName name="TESTKEYS">#REF!</definedName>
    <definedName name="TESTVKEY" localSheetId="0">#REF!</definedName>
    <definedName name="TESTVKEY" localSheetId="1">#REF!</definedName>
    <definedName name="TESTVKEY" localSheetId="2">#REF!</definedName>
    <definedName name="TESTVKEY">#REF!</definedName>
    <definedName name="TestYear">[16]Sheet1!$B$15</definedName>
    <definedName name="three" localSheetId="0">#REF!</definedName>
    <definedName name="three" localSheetId="1">#REF!</definedName>
    <definedName name="three" localSheetId="2">#REF!</definedName>
    <definedName name="three">#REF!</definedName>
    <definedName name="Ticker">""</definedName>
    <definedName name="two" localSheetId="0">#REF!</definedName>
    <definedName name="two" localSheetId="1">#REF!</definedName>
    <definedName name="two" localSheetId="2">#REF!</definedName>
    <definedName name="two">#REF!</definedName>
    <definedName name="vlapp">'[9]CAPM VL Appr Pot. (Sc 12 - WP)'!$A$1:$J$51</definedName>
    <definedName name="vldatabase">'[10]Value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x">'[28]C-3.10'!$A$1:$I$22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2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 localSheetId="2">#REF!</definedName>
    <definedName name="YIELDS">#REF!</definedName>
    <definedName name="YTDACT" localSheetId="1">'[5]Page 1'!#REF!</definedName>
    <definedName name="YTDACT">'[5]Page 1'!#REF!</definedName>
    <definedName name="YTDBUD" localSheetId="1">'[5]Page 1'!#REF!</definedName>
    <definedName name="YTDBUD">'[5]Page 1'!#REF!</definedName>
    <definedName name="Z" localSheetId="0">#REF!</definedName>
    <definedName name="Z" localSheetId="1">#REF!</definedName>
    <definedName name="Z" localSheetId="2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52511"/>
</workbook>
</file>

<file path=xl/calcChain.xml><?xml version="1.0" encoding="utf-8"?>
<calcChain xmlns="http://schemas.openxmlformats.org/spreadsheetml/2006/main">
  <c r="L64" i="1" l="1"/>
  <c r="K64" i="1"/>
  <c r="J64" i="1"/>
  <c r="I64" i="1"/>
  <c r="C80" i="1"/>
  <c r="C79" i="1"/>
  <c r="C78" i="1"/>
  <c r="C77" i="1"/>
  <c r="C76" i="1"/>
  <c r="F65" i="1"/>
  <c r="E65" i="1"/>
  <c r="D65" i="1"/>
  <c r="C65" i="1"/>
  <c r="I10" i="1" l="1"/>
  <c r="J10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F29" i="2"/>
  <c r="E29" i="2"/>
  <c r="D29" i="2"/>
  <c r="C29" i="2"/>
  <c r="M25" i="3" l="1"/>
  <c r="M20" i="3"/>
  <c r="M19" i="3"/>
  <c r="M18" i="3"/>
  <c r="M17" i="3"/>
  <c r="M16" i="3"/>
  <c r="M15" i="3"/>
  <c r="M14" i="3"/>
  <c r="M13" i="3"/>
  <c r="M12" i="3"/>
  <c r="J12" i="3"/>
  <c r="J13" i="3" s="1"/>
  <c r="J14" i="3" s="1"/>
  <c r="J15" i="3" s="1"/>
  <c r="J16" i="3" s="1"/>
  <c r="J17" i="3" s="1"/>
  <c r="J18" i="3" s="1"/>
  <c r="J19" i="3" s="1"/>
  <c r="J20" i="3" s="1"/>
  <c r="M11" i="3"/>
  <c r="M10" i="3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65" i="1" l="1"/>
  <c r="M21" i="3"/>
</calcChain>
</file>

<file path=xl/sharedStrings.xml><?xml version="1.0" encoding="utf-8"?>
<sst xmlns="http://schemas.openxmlformats.org/spreadsheetml/2006/main" count="56" uniqueCount="44">
  <si>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</si>
  <si>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</si>
  <si>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</si>
  <si>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</si>
  <si>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</si>
  <si>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</si>
  <si>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</si>
  <si>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Average</t>
  </si>
  <si>
    <t>Data Sources: GDPA -http://research.stlouisfed.org/fred2/series/GDPA/downloaddata</t>
  </si>
  <si>
    <t>S&amp;P 500, EPS and DPS - http://pages.stern.nyu.edu/~adamodar/</t>
  </si>
  <si>
    <t>Page 2 of 3</t>
  </si>
  <si>
    <t>Long-Term Growth of GDP, S&amp;P 500, S&amp;P 500 EPS, and S&amp;P 500 DPS</t>
  </si>
  <si>
    <t>S&amp;P 500 EPS</t>
  </si>
  <si>
    <t>S&amp;P 500 DPS</t>
  </si>
  <si>
    <t>Page 3 of 3</t>
  </si>
  <si>
    <t>Panel A</t>
  </si>
  <si>
    <t>Historic GDP Growth Rates</t>
  </si>
  <si>
    <t>CBO</t>
  </si>
  <si>
    <t>10-Year Average</t>
  </si>
  <si>
    <t>CPI</t>
  </si>
  <si>
    <t>20-Year Average</t>
  </si>
  <si>
    <t>30-Year Average</t>
  </si>
  <si>
    <t>40-Year Average</t>
  </si>
  <si>
    <t>50-Year Average</t>
  </si>
  <si>
    <t>Calculated from Page 1 of Exhibit JRW-14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</si>
  <si>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</si>
  <si>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</si>
  <si>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</si>
  <si>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</si>
  <si>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</si>
  <si>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</si>
  <si>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</si>
  <si>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2014-2024</t>
  </si>
  <si>
    <t>Survey of Financial Forecasters</t>
  </si>
  <si>
    <t>Ten Year</t>
  </si>
  <si>
    <t>SFF</t>
  </si>
  <si>
    <t>Energy Information Administration</t>
  </si>
  <si>
    <t>2011-2040</t>
  </si>
  <si>
    <t>Sources:</t>
  </si>
  <si>
    <t>http://www.cbo.gov/topics/budget/budget-and-economic-outlook</t>
  </si>
  <si>
    <t>http://www.eia.gov/forecasts/aeo/tables_ref.cfm Table 20</t>
  </si>
  <si>
    <t>http://www.philadelphiafed.org/research-and-data/real-time-center/survey-of-professional-forecasters/2014/survq114.cfm</t>
  </si>
  <si>
    <t>S&amp;P 500 Earnings</t>
  </si>
  <si>
    <t>S&amp;P 500 Dividends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</si>
</sst>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  <numFmt numFmtId="168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b/>
      <sz val="10"/>
      <name val="Geneva"/>
      <family val="2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3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21" fillId="24" borderId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" fillId="0" borderId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8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9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8" fillId="28" borderId="30" applyNumberFormat="0" applyProtection="0">
      <alignment horizontal="left" vertical="center" indent="1"/>
    </xf>
    <xf numFmtId="0" fontId="48" fillId="28" borderId="30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30" applyNumberFormat="0" applyProtection="0">
      <alignment horizontal="right" vertical="center"/>
    </xf>
    <xf numFmtId="4" fontId="12" fillId="10" borderId="30" applyNumberFormat="0" applyProtection="0">
      <alignment horizontal="right" vertical="center"/>
    </xf>
    <xf numFmtId="4" fontId="12" fillId="18" borderId="30" applyNumberFormat="0" applyProtection="0">
      <alignment horizontal="right" vertical="center"/>
    </xf>
    <xf numFmtId="4" fontId="12" fillId="12" borderId="30" applyNumberFormat="0" applyProtection="0">
      <alignment horizontal="right" vertical="center"/>
    </xf>
    <xf numFmtId="4" fontId="12" fillId="16" borderId="30" applyNumberFormat="0" applyProtection="0">
      <alignment horizontal="right" vertical="center"/>
    </xf>
    <xf numFmtId="4" fontId="12" fillId="20" borderId="30" applyNumberFormat="0" applyProtection="0">
      <alignment horizontal="right" vertical="center"/>
    </xf>
    <xf numFmtId="4" fontId="12" fillId="19" borderId="30" applyNumberFormat="0" applyProtection="0">
      <alignment horizontal="right" vertical="center"/>
    </xf>
    <xf numFmtId="4" fontId="12" fillId="30" borderId="30" applyNumberFormat="0" applyProtection="0">
      <alignment horizontal="right" vertical="center"/>
    </xf>
    <xf numFmtId="4" fontId="12" fillId="11" borderId="30" applyNumberFormat="0" applyProtection="0">
      <alignment horizontal="right" vertical="center"/>
    </xf>
    <xf numFmtId="4" fontId="48" fillId="31" borderId="31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30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30" applyNumberFormat="0" applyProtection="0">
      <alignment horizontal="left" vertical="center" indent="1"/>
    </xf>
    <xf numFmtId="0" fontId="3" fillId="33" borderId="30" applyNumberFormat="0" applyProtection="0">
      <alignment horizontal="left" vertical="top" indent="1"/>
    </xf>
    <xf numFmtId="0" fontId="3" fillId="29" borderId="30" applyNumberFormat="0" applyProtection="0">
      <alignment horizontal="left" vertical="center" indent="1"/>
    </xf>
    <xf numFmtId="0" fontId="3" fillId="29" borderId="30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5" borderId="30" applyNumberFormat="0" applyProtection="0">
      <alignment horizontal="left" vertical="top" indent="1"/>
    </xf>
    <xf numFmtId="0" fontId="3" fillId="36" borderId="30" applyNumberFormat="0" applyProtection="0">
      <alignment horizontal="left" vertical="center" indent="1"/>
    </xf>
    <xf numFmtId="0" fontId="3" fillId="36" borderId="30" applyNumberFormat="0" applyProtection="0">
      <alignment horizontal="left" vertical="top" indent="1"/>
    </xf>
    <xf numFmtId="4" fontId="12" fillId="37" borderId="30" applyNumberFormat="0" applyProtection="0">
      <alignment vertical="center"/>
    </xf>
    <xf numFmtId="4" fontId="51" fillId="37" borderId="30" applyNumberFormat="0" applyProtection="0">
      <alignment vertical="center"/>
    </xf>
    <xf numFmtId="4" fontId="12" fillId="37" borderId="30" applyNumberFormat="0" applyProtection="0">
      <alignment horizontal="left" vertical="center" indent="1"/>
    </xf>
    <xf numFmtId="0" fontId="12" fillId="37" borderId="30" applyNumberFormat="0" applyProtection="0">
      <alignment horizontal="left" vertical="top" indent="1"/>
    </xf>
    <xf numFmtId="4" fontId="12" fillId="32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12" fillId="34" borderId="30" applyNumberFormat="0" applyProtection="0">
      <alignment horizontal="left" vertical="center" indent="1"/>
    </xf>
    <xf numFmtId="0" fontId="12" fillId="29" borderId="30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30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3" fillId="0" borderId="29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09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 applyProtection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4" fillId="0" borderId="0" xfId="5" applyFont="1" applyAlignment="1">
      <alignment horizontal="centerContinuous" vertical="justify"/>
    </xf>
    <xf numFmtId="0" fontId="2" fillId="0" borderId="0" xfId="2" applyAlignment="1">
      <alignment horizontal="centerContinuous" vertical="justify"/>
    </xf>
    <xf numFmtId="0" fontId="2" fillId="0" borderId="0" xfId="2" applyAlignment="1">
      <alignment vertical="justify"/>
    </xf>
    <xf numFmtId="0" fontId="6" fillId="0" borderId="0" xfId="5" applyFont="1" applyAlignment="1">
      <alignment horizontal="centerContinuous" vertical="justify"/>
    </xf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7" fillId="0" borderId="0" xfId="2" applyFont="1"/>
    <xf numFmtId="0" fontId="8" fillId="0" borderId="4" xfId="6" applyFont="1" applyBorder="1"/>
    <xf numFmtId="164" fontId="3" fillId="0" borderId="0" xfId="3" applyNumberFormat="1" applyFont="1" applyFill="1" applyBorder="1" applyAlignment="1" applyProtection="1"/>
    <xf numFmtId="0" fontId="8" fillId="0" borderId="8" xfId="6" applyFont="1" applyBorder="1"/>
    <xf numFmtId="0" fontId="10" fillId="0" borderId="0" xfId="2" applyFont="1" applyBorder="1"/>
    <xf numFmtId="2" fontId="9" fillId="0" borderId="10" xfId="7" applyNumberFormat="1" applyFont="1" applyBorder="1" applyAlignment="1">
      <alignment horizontal="center" vertical="center"/>
    </xf>
    <xf numFmtId="2" fontId="9" fillId="0" borderId="10" xfId="7" applyNumberFormat="1" applyFont="1" applyBorder="1" applyAlignment="1">
      <alignment horizontal="center"/>
    </xf>
    <xf numFmtId="0" fontId="8" fillId="0" borderId="13" xfId="6" applyFont="1" applyBorder="1"/>
    <xf numFmtId="2" fontId="9" fillId="0" borderId="15" xfId="7" applyNumberFormat="1" applyFont="1" applyBorder="1" applyAlignment="1">
      <alignment horizontal="center"/>
    </xf>
    <xf numFmtId="0" fontId="8" fillId="0" borderId="17" xfId="6" applyFont="1" applyBorder="1"/>
    <xf numFmtId="165" fontId="3" fillId="0" borderId="0" xfId="3" applyNumberFormat="1" applyFont="1" applyFill="1" applyBorder="1" applyAlignment="1" applyProtection="1"/>
    <xf numFmtId="10" fontId="4" fillId="0" borderId="2" xfId="1" applyNumberFormat="1" applyFont="1" applyBorder="1"/>
    <xf numFmtId="0" fontId="4" fillId="0" borderId="0" xfId="2" applyFont="1" applyAlignment="1">
      <alignment horizontal="centerContinuous"/>
    </xf>
    <xf numFmtId="0" fontId="4" fillId="2" borderId="0" xfId="4" applyFont="1" applyFill="1" applyAlignment="1">
      <alignment horizontal="centerContinuous"/>
    </xf>
    <xf numFmtId="0" fontId="4" fillId="0" borderId="0" xfId="2" applyFont="1"/>
    <xf numFmtId="0" fontId="4" fillId="0" borderId="0" xfId="2" applyFont="1" applyBorder="1"/>
    <xf numFmtId="0" fontId="4" fillId="0" borderId="0" xfId="5" applyFont="1" applyBorder="1" applyAlignment="1">
      <alignment horizontal="centerContinuous" vertical="justify"/>
    </xf>
    <xf numFmtId="0" fontId="4" fillId="0" borderId="0" xfId="2" applyFont="1" applyBorder="1" applyAlignment="1">
      <alignment horizontal="centerContinuous" vertical="justify"/>
    </xf>
    <xf numFmtId="0" fontId="4" fillId="0" borderId="0" xfId="2" applyFont="1" applyBorder="1" applyAlignment="1">
      <alignment vertical="justify"/>
    </xf>
    <xf numFmtId="168" fontId="4" fillId="0" borderId="0" xfId="1" applyNumberFormat="1" applyFont="1" applyBorder="1"/>
    <xf numFmtId="0" fontId="4" fillId="0" borderId="0" xfId="2" applyFont="1" applyBorder="1" applyAlignment="1">
      <alignment horizontal="centerContinuous"/>
    </xf>
    <xf numFmtId="168" fontId="4" fillId="0" borderId="0" xfId="1" applyNumberFormat="1" applyFont="1" applyBorder="1" applyAlignment="1">
      <alignment horizontal="center"/>
    </xf>
    <xf numFmtId="0" fontId="64" fillId="0" borderId="0" xfId="631" applyBorder="1" applyAlignment="1" applyProtection="1"/>
    <xf numFmtId="0" fontId="2" fillId="0" borderId="0" xfId="2" applyBorder="1"/>
    <xf numFmtId="0" fontId="9" fillId="0" borderId="0" xfId="3" applyFont="1" applyBorder="1"/>
    <xf numFmtId="0" fontId="4" fillId="0" borderId="4" xfId="2" applyFont="1" applyBorder="1"/>
    <xf numFmtId="0" fontId="4" fillId="0" borderId="5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7" xfId="2" applyFont="1" applyBorder="1"/>
    <xf numFmtId="10" fontId="4" fillId="0" borderId="18" xfId="1" applyNumberFormat="1" applyFont="1" applyBorder="1" applyAlignment="1">
      <alignment horizontal="center"/>
    </xf>
    <xf numFmtId="0" fontId="2" fillId="0" borderId="0" xfId="480"/>
    <xf numFmtId="0" fontId="4" fillId="0" borderId="0" xfId="480" applyFont="1" applyAlignment="1">
      <alignment horizontal="centerContinuous"/>
    </xf>
    <xf numFmtId="0" fontId="65" fillId="0" borderId="0" xfId="480" applyFont="1" applyAlignment="1">
      <alignment horizontal="center"/>
    </xf>
    <xf numFmtId="0" fontId="4" fillId="0" borderId="0" xfId="480" applyFont="1"/>
    <xf numFmtId="0" fontId="4" fillId="0" borderId="0" xfId="418" applyFont="1" applyAlignment="1">
      <alignment horizontal="centerContinuous" vertical="justify"/>
    </xf>
    <xf numFmtId="0" fontId="4" fillId="0" borderId="0" xfId="480" applyFont="1" applyAlignment="1">
      <alignment horizontal="centerContinuous" vertical="justify"/>
    </xf>
    <xf numFmtId="0" fontId="4" fillId="0" borderId="0" xfId="480" applyFont="1" applyAlignment="1">
      <alignment vertical="justify"/>
    </xf>
    <xf numFmtId="0" fontId="4" fillId="0" borderId="4" xfId="480" applyFont="1" applyBorder="1"/>
    <xf numFmtId="0" fontId="4" fillId="0" borderId="5" xfId="480" applyFont="1" applyBorder="1"/>
    <xf numFmtId="0" fontId="4" fillId="0" borderId="8" xfId="480" applyFont="1" applyBorder="1"/>
    <xf numFmtId="0" fontId="4" fillId="0" borderId="9" xfId="480" applyFont="1" applyBorder="1"/>
    <xf numFmtId="0" fontId="4" fillId="0" borderId="17" xfId="480" applyFont="1" applyBorder="1"/>
    <xf numFmtId="0" fontId="4" fillId="0" borderId="18" xfId="480" applyFont="1" applyBorder="1"/>
    <xf numFmtId="0" fontId="4" fillId="0" borderId="35" xfId="480" applyFont="1" applyBorder="1"/>
    <xf numFmtId="0" fontId="4" fillId="0" borderId="36" xfId="480" applyFont="1" applyBorder="1"/>
    <xf numFmtId="168" fontId="4" fillId="0" borderId="12" xfId="506" applyNumberFormat="1" applyFont="1" applyBorder="1" applyAlignment="1">
      <alignment horizontal="center"/>
    </xf>
    <xf numFmtId="0" fontId="4" fillId="0" borderId="37" xfId="480" applyFont="1" applyBorder="1"/>
    <xf numFmtId="0" fontId="4" fillId="0" borderId="0" xfId="480" applyFont="1" applyBorder="1"/>
    <xf numFmtId="168" fontId="4" fillId="0" borderId="38" xfId="506" applyNumberFormat="1" applyFont="1" applyBorder="1" applyAlignment="1">
      <alignment horizontal="center"/>
    </xf>
    <xf numFmtId="0" fontId="4" fillId="0" borderId="39" xfId="480" applyFont="1" applyBorder="1"/>
    <xf numFmtId="0" fontId="4" fillId="0" borderId="29" xfId="480" applyFont="1" applyBorder="1"/>
    <xf numFmtId="168" fontId="4" fillId="0" borderId="40" xfId="506" applyNumberFormat="1" applyFont="1" applyBorder="1" applyAlignment="1">
      <alignment horizontal="center"/>
    </xf>
    <xf numFmtId="0" fontId="10" fillId="0" borderId="0" xfId="480" applyFont="1"/>
    <xf numFmtId="0" fontId="64" fillId="0" borderId="0" xfId="631" applyAlignment="1" applyProtection="1"/>
    <xf numFmtId="0" fontId="9" fillId="0" borderId="0" xfId="3" applyFont="1"/>
    <xf numFmtId="0" fontId="8" fillId="0" borderId="41" xfId="6" applyFont="1" applyBorder="1"/>
    <xf numFmtId="2" fontId="2" fillId="0" borderId="0" xfId="2" applyNumberFormat="1"/>
    <xf numFmtId="0" fontId="2" fillId="41" borderId="0" xfId="2" applyFill="1"/>
    <xf numFmtId="2" fontId="2" fillId="41" borderId="0" xfId="2" applyNumberFormat="1" applyFill="1"/>
    <xf numFmtId="10" fontId="4" fillId="0" borderId="34" xfId="506" applyNumberFormat="1" applyFont="1" applyBorder="1"/>
    <xf numFmtId="10" fontId="4" fillId="0" borderId="11" xfId="506" applyNumberFormat="1" applyFont="1" applyBorder="1"/>
    <xf numFmtId="10" fontId="4" fillId="0" borderId="19" xfId="506" applyNumberFormat="1" applyFont="1" applyBorder="1"/>
    <xf numFmtId="0" fontId="8" fillId="0" borderId="0" xfId="6" applyFont="1" applyBorder="1"/>
    <xf numFmtId="0" fontId="8" fillId="0" borderId="4" xfId="6" applyFont="1" applyBorder="1" applyAlignment="1">
      <alignment horizontal="center"/>
    </xf>
    <xf numFmtId="164" fontId="9" fillId="0" borderId="9" xfId="632" applyNumberFormat="1" applyFont="1" applyFill="1" applyBorder="1" applyAlignment="1" applyProtection="1">
      <alignment horizontal="center"/>
    </xf>
    <xf numFmtId="2" fontId="8" fillId="0" borderId="6" xfId="6" applyNumberFormat="1" applyFont="1" applyFill="1" applyBorder="1" applyAlignment="1" applyProtection="1">
      <alignment horizontal="center"/>
    </xf>
    <xf numFmtId="2" fontId="8" fillId="0" borderId="5" xfId="6" applyNumberFormat="1" applyFont="1" applyBorder="1" applyAlignment="1">
      <alignment horizontal="center"/>
    </xf>
    <xf numFmtId="2" fontId="8" fillId="0" borderId="7" xfId="6" applyNumberFormat="1" applyFont="1" applyBorder="1" applyAlignment="1">
      <alignment horizontal="center"/>
    </xf>
    <xf numFmtId="0" fontId="7" fillId="0" borderId="0" xfId="2" applyFont="1" applyAlignment="1">
      <alignment horizontal="center"/>
    </xf>
    <xf numFmtId="0" fontId="8" fillId="0" borderId="8" xfId="6" applyFont="1" applyBorder="1" applyAlignment="1">
      <alignment horizontal="center"/>
    </xf>
    <xf numFmtId="2" fontId="8" fillId="0" borderId="10" xfId="6" applyNumberFormat="1" applyFont="1" applyFill="1" applyBorder="1" applyAlignment="1" applyProtection="1">
      <alignment horizontal="center"/>
    </xf>
    <xf numFmtId="2" fontId="8" fillId="0" borderId="9" xfId="6" applyNumberFormat="1" applyFont="1" applyBorder="1" applyAlignment="1">
      <alignment horizontal="center"/>
    </xf>
    <xf numFmtId="2" fontId="8" fillId="0" borderId="11" xfId="6" applyNumberFormat="1" applyFont="1" applyBorder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Border="1" applyAlignment="1">
      <alignment horizontal="center"/>
    </xf>
    <xf numFmtId="2" fontId="9" fillId="0" borderId="9" xfId="7" applyNumberFormat="1" applyFont="1" applyBorder="1" applyAlignment="1">
      <alignment horizontal="center" vertical="center"/>
    </xf>
    <xf numFmtId="2" fontId="9" fillId="0" borderId="11" xfId="7" applyNumberFormat="1" applyFont="1" applyBorder="1" applyAlignment="1">
      <alignment horizontal="center" vertical="center"/>
    </xf>
    <xf numFmtId="2" fontId="9" fillId="0" borderId="9" xfId="7" applyNumberFormat="1" applyFont="1" applyBorder="1" applyAlignment="1">
      <alignment horizontal="center"/>
    </xf>
    <xf numFmtId="2" fontId="9" fillId="0" borderId="11" xfId="7" applyNumberFormat="1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8" fillId="0" borderId="13" xfId="6" applyFont="1" applyBorder="1" applyAlignment="1">
      <alignment horizontal="center"/>
    </xf>
    <xf numFmtId="2" fontId="9" fillId="0" borderId="14" xfId="7" applyNumberFormat="1" applyFont="1" applyBorder="1" applyAlignment="1">
      <alignment horizontal="center"/>
    </xf>
    <xf numFmtId="2" fontId="9" fillId="0" borderId="16" xfId="7" applyNumberFormat="1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4" fillId="0" borderId="1" xfId="8" applyFont="1" applyBorder="1" applyAlignment="1">
      <alignment horizontal="center"/>
    </xf>
    <xf numFmtId="164" fontId="9" fillId="0" borderId="14" xfId="632" applyNumberFormat="1" applyFont="1" applyFill="1" applyBorder="1" applyAlignment="1" applyProtection="1">
      <alignment horizontal="center"/>
    </xf>
    <xf numFmtId="2" fontId="9" fillId="0" borderId="15" xfId="3" applyNumberFormat="1" applyFont="1" applyBorder="1" applyAlignment="1">
      <alignment horizontal="center"/>
    </xf>
    <xf numFmtId="2" fontId="9" fillId="0" borderId="14" xfId="3" applyNumberFormat="1" applyFont="1" applyBorder="1" applyAlignment="1">
      <alignment horizontal="center"/>
    </xf>
    <xf numFmtId="2" fontId="9" fillId="0" borderId="16" xfId="3" applyNumberFormat="1" applyFont="1" applyBorder="1" applyAlignment="1">
      <alignment horizontal="center"/>
    </xf>
    <xf numFmtId="2" fontId="9" fillId="0" borderId="9" xfId="3" applyNumberFormat="1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2" fontId="4" fillId="0" borderId="2" xfId="8" applyNumberFormat="1" applyFont="1" applyBorder="1" applyAlignment="1">
      <alignment horizontal="center"/>
    </xf>
    <xf numFmtId="2" fontId="4" fillId="0" borderId="42" xfId="2" applyNumberFormat="1" applyFont="1" applyBorder="1" applyAlignment="1">
      <alignment horizontal="center"/>
    </xf>
    <xf numFmtId="164" fontId="9" fillId="0" borderId="5" xfId="632" applyNumberFormat="1" applyFont="1" applyFill="1" applyBorder="1" applyAlignment="1" applyProtection="1">
      <alignment horizontal="center"/>
    </xf>
    <xf numFmtId="2" fontId="9" fillId="0" borderId="11" xfId="3" applyNumberFormat="1" applyFont="1" applyBorder="1" applyAlignment="1">
      <alignment horizontal="center"/>
    </xf>
    <xf numFmtId="2" fontId="4" fillId="0" borderId="3" xfId="8" applyNumberFormat="1" applyFont="1" applyBorder="1" applyAlignment="1">
      <alignment horizontal="center"/>
    </xf>
  </cellXfs>
  <cellStyles count="633">
    <cellStyle name="_2008 Reforecast 0+12  03.14.08" xfId="9"/>
    <cellStyle name="_2008 Reforecast 0+12  03.14.08_Avera UIL NEEWS Analyses 2011" xfId="10"/>
    <cellStyle name="_2008 Reforecast 0+12  03.14.08_Avera UIL NEEWS Analyses 2011_Baudino Exhibits" xfId="11"/>
    <cellStyle name="_2008 Reforecast 0+12  03.14.08_Avera UIL NEEWS Analyses 2011_Baudino Exhibits_Pepco MD 2014 ROR Exhibits - JRWoolridge" xfId="12"/>
    <cellStyle name="_2008 Reforecast 0+12  03.14.08_Avera UIL NEEWS Analyses 2011_Baudino Exhibits_Tampa Electric FL 2013 ROR Exhibits - JRWoolridge - 7-8-13" xfId="13"/>
    <cellStyle name="_2008 Reforecast 0+12  03.14.08_Avera UIL NEEWS Analyses 2011_Baudino Exhibits_UI CT 2013 Exhibits - JRWoolridge - 4-19-13" xfId="14"/>
    <cellStyle name="_2008 Reforecast 0+12  03.14.08_Baudino Exhibits" xfId="15"/>
    <cellStyle name="_2008 Reforecast 0+12  03.14.08_Baudino Exhibits_Pepco MD 2014 ROR Exhibits - JRWoolridge" xfId="16"/>
    <cellStyle name="_2008 Reforecast 0+12  03.14.08_Baudino Exhibits_Tampa Electric FL 2013 ROR Exhibits - JRWoolridge - 7-8-13" xfId="17"/>
    <cellStyle name="_2008 Reforecast 0+12  03.14.08_Baudino Exhibits_UI CT 2013 Exhibits - JRWoolridge - 4-19-13" xfId="18"/>
    <cellStyle name="_2008 Reforecast 0+12  03.14.08_Value Line Data Base" xfId="19"/>
    <cellStyle name="_2008 Reforecast 0+12  03.14.08_Value Line Data Base 2" xfId="20"/>
    <cellStyle name="_2008 Reforecast 0+12  03.14.08_Value Line Data Base 2_Pepco MD 2014 ROR Exhibits - JRWoolridge" xfId="21"/>
    <cellStyle name="_2008 Reforecast 0+12  03.14.08_Value Line Data Base 2_Tampa Electric FL 2013 ROR Exhibits - JRWoolridge - 7-8-13" xfId="22"/>
    <cellStyle name="_2008 Reforecast 0+12  03.14.08_Value Line Data Base 2_UI CT 2013 Exhibits - JRWoolridge - 4-19-13" xfId="23"/>
    <cellStyle name="_2008_ACCT 17103" xfId="24"/>
    <cellStyle name="_2008_ACCT 17103_Avera UIL NEEWS Analyses 2011" xfId="25"/>
    <cellStyle name="_2008_ACCT 17103_Avera UIL NEEWS Analyses 2011_Baudino Exhibits" xfId="26"/>
    <cellStyle name="_2008_ACCT 17103_Avera UIL NEEWS Analyses 2011_Baudino Exhibits_Pepco MD 2014 ROR Exhibits - JRWoolridge" xfId="27"/>
    <cellStyle name="_2008_ACCT 17103_Avera UIL NEEWS Analyses 2011_Baudino Exhibits_Tampa Electric FL 2013 ROR Exhibits - JRWoolridge - 7-8-13" xfId="28"/>
    <cellStyle name="_2008_ACCT 17103_Avera UIL NEEWS Analyses 2011_Baudino Exhibits_UI CT 2013 Exhibits - JRWoolridge - 4-19-13" xfId="29"/>
    <cellStyle name="_2008_ACCT 17103_Baudino Exhibits" xfId="30"/>
    <cellStyle name="_2008_ACCT 17103_Baudino Exhibits_Pepco MD 2014 ROR Exhibits - JRWoolridge" xfId="31"/>
    <cellStyle name="_2008_ACCT 17103_Baudino Exhibits_Tampa Electric FL 2013 ROR Exhibits - JRWoolridge - 7-8-13" xfId="32"/>
    <cellStyle name="_2008_ACCT 17103_Baudino Exhibits_UI CT 2013 Exhibits - JRWoolridge - 4-19-13" xfId="33"/>
    <cellStyle name="_2008_ACCT 17103_Value Line Data Base" xfId="34"/>
    <cellStyle name="_2008_ACCT 17103_Value Line Data Base 2" xfId="35"/>
    <cellStyle name="_2008_ACCT 17103_Value Line Data Base 2_Pepco MD 2014 ROR Exhibits - JRWoolridge" xfId="36"/>
    <cellStyle name="_2008_ACCT 17103_Value Line Data Base 2_Tampa Electric FL 2013 ROR Exhibits - JRWoolridge - 7-8-13" xfId="37"/>
    <cellStyle name="_2008_ACCT 17103_Value Line Data Base 2_UI CT 2013 Exhibits - JRWoolridge - 4-19-13" xfId="38"/>
    <cellStyle name="_2009 Budget 5_02_08  FINAL" xfId="39"/>
    <cellStyle name="_2009 Budget 5_02_08  FINAL_Avera UIL NEEWS Analyses 2011" xfId="40"/>
    <cellStyle name="_2009 Budget 5_02_08  FINAL_Avera UIL NEEWS Analyses 2011_Baudino Exhibits" xfId="41"/>
    <cellStyle name="_2009 Budget 5_02_08  FINAL_Avera UIL NEEWS Analyses 2011_Baudino Exhibits_Pepco MD 2014 ROR Exhibits - JRWoolridge" xfId="42"/>
    <cellStyle name="_2009 Budget 5_02_08  FINAL_Avera UIL NEEWS Analyses 2011_Baudino Exhibits_Tampa Electric FL 2013 ROR Exhibits - JRWoolridge - 7-8-13" xfId="43"/>
    <cellStyle name="_2009 Budget 5_02_08  FINAL_Avera UIL NEEWS Analyses 2011_Baudino Exhibits_UI CT 2013 Exhibits - JRWoolridge - 4-19-13" xfId="44"/>
    <cellStyle name="_2009 Budget 5_02_08  FINAL_Baudino Exhibits" xfId="45"/>
    <cellStyle name="_2009 Budget 5_02_08  FINAL_Baudino Exhibits_Pepco MD 2014 ROR Exhibits - JRWoolridge" xfId="46"/>
    <cellStyle name="_2009 Budget 5_02_08  FINAL_Baudino Exhibits_Tampa Electric FL 2013 ROR Exhibits - JRWoolridge - 7-8-13" xfId="47"/>
    <cellStyle name="_2009 Budget 5_02_08  FINAL_Baudino Exhibits_UI CT 2013 Exhibits - JRWoolridge - 4-19-13" xfId="48"/>
    <cellStyle name="_2009 Budget 5_02_08  FINAL_Value Line Data Base" xfId="49"/>
    <cellStyle name="_2009 Budget 5_02_08  FINAL_Value Line Data Base 2" xfId="50"/>
    <cellStyle name="_2009 Budget 5_02_08  FINAL_Value Line Data Base 2_Pepco MD 2014 ROR Exhibits - JRWoolridge" xfId="51"/>
    <cellStyle name="_2009 Budget 5_02_08  FINAL_Value Line Data Base 2_Tampa Electric FL 2013 ROR Exhibits - JRWoolridge - 7-8-13" xfId="52"/>
    <cellStyle name="_2009 Budget 5_02_08  FINAL_Value Line Data Base 2_UI CT 2013 Exhibits - JRWoolridge - 4-19-13" xfId="53"/>
    <cellStyle name="_Reformatted Cash Flow Consolidation 0706" xfId="54"/>
    <cellStyle name="_Reformatted Cash Flow Consolidation 0706_Avera UIL NEEWS Analyses 2011" xfId="55"/>
    <cellStyle name="_Reformatted Cash Flow Consolidation 0706_Avera UIL NEEWS Analyses 2011_Baudino Exhibits" xfId="56"/>
    <cellStyle name="_Reformatted Cash Flow Consolidation 0706_Avera UIL NEEWS Analyses 2011_Baudino Exhibits_Pepco MD 2014 ROR Exhibits - JRWoolridge" xfId="57"/>
    <cellStyle name="_Reformatted Cash Flow Consolidation 0706_Avera UIL NEEWS Analyses 2011_Baudino Exhibits_Tampa Electric FL 2013 ROR Exhibits - JRWoolridge - 7-8-13" xfId="58"/>
    <cellStyle name="_Reformatted Cash Flow Consolidation 0706_Avera UIL NEEWS Analyses 2011_Baudino Exhibits_UI CT 2013 Exhibits - JRWoolridge - 4-19-13" xfId="59"/>
    <cellStyle name="_Reformatted Cash Flow Consolidation 0706_Baudino Exhibits" xfId="60"/>
    <cellStyle name="_Reformatted Cash Flow Consolidation 0706_Baudino Exhibits_Pepco MD 2014 ROR Exhibits - JRWoolridge" xfId="61"/>
    <cellStyle name="_Reformatted Cash Flow Consolidation 0706_Baudino Exhibits_Tampa Electric FL 2013 ROR Exhibits - JRWoolridge - 7-8-13" xfId="62"/>
    <cellStyle name="_Reformatted Cash Flow Consolidation 0706_Baudino Exhibits_UI CT 2013 Exhibits - JRWoolridge - 4-19-13" xfId="63"/>
    <cellStyle name="_Reformatted Cash Flow Consolidation 0706_Value Line Data Base" xfId="64"/>
    <cellStyle name="_Reformatted Cash Flow Consolidation 0706_Value Line Data Base 2" xfId="65"/>
    <cellStyle name="_Reformatted Cash Flow Consolidation 0706_Value Line Data Base 2_Pepco MD 2014 ROR Exhibits - JRWoolridge" xfId="66"/>
    <cellStyle name="_Reformatted Cash Flow Consolidation 0706_Value Line Data Base 2_Tampa Electric FL 2013 ROR Exhibits - JRWoolridge - 7-8-13" xfId="67"/>
    <cellStyle name="_Reformatted Cash Flow Consolidation 0706_Value Line Data Base 2_UI CT 2013 Exhibits - JRWoolridge - 4-19-13" xfId="68"/>
    <cellStyle name="_Reformatted Cash Flow Consolidation 0906" xfId="69"/>
    <cellStyle name="_Reformatted Cash Flow Consolidation 0906_Avera UIL NEEWS Analyses 2011" xfId="70"/>
    <cellStyle name="_Reformatted Cash Flow Consolidation 0906_Avera UIL NEEWS Analyses 2011_Baudino Exhibits" xfId="71"/>
    <cellStyle name="_Reformatted Cash Flow Consolidation 0906_Avera UIL NEEWS Analyses 2011_Baudino Exhibits_Pepco MD 2014 ROR Exhibits - JRWoolridge" xfId="72"/>
    <cellStyle name="_Reformatted Cash Flow Consolidation 0906_Avera UIL NEEWS Analyses 2011_Baudino Exhibits_Tampa Electric FL 2013 ROR Exhibits - JRWoolridge - 7-8-13" xfId="73"/>
    <cellStyle name="_Reformatted Cash Flow Consolidation 0906_Avera UIL NEEWS Analyses 2011_Baudino Exhibits_UI CT 2013 Exhibits - JRWoolridge - 4-19-13" xfId="74"/>
    <cellStyle name="_Reformatted Cash Flow Consolidation 0906_Baudino Exhibits" xfId="75"/>
    <cellStyle name="_Reformatted Cash Flow Consolidation 0906_Baudino Exhibits_Pepco MD 2014 ROR Exhibits - JRWoolridge" xfId="76"/>
    <cellStyle name="_Reformatted Cash Flow Consolidation 0906_Baudino Exhibits_Tampa Electric FL 2013 ROR Exhibits - JRWoolridge - 7-8-13" xfId="77"/>
    <cellStyle name="_Reformatted Cash Flow Consolidation 0906_Baudino Exhibits_UI CT 2013 Exhibits - JRWoolridge - 4-19-13" xfId="78"/>
    <cellStyle name="_Reformatted Cash Flow Consolidation 0906_Value Line Data Base" xfId="79"/>
    <cellStyle name="_Reformatted Cash Flow Consolidation 0906_Value Line Data Base 2" xfId="80"/>
    <cellStyle name="_Reformatted Cash Flow Consolidation 0906_Value Line Data Base 2_Pepco MD 2014 ROR Exhibits - JRWoolridge" xfId="81"/>
    <cellStyle name="_Reformatted Cash Flow Consolidation 0906_Value Line Data Base 2_Tampa Electric FL 2013 ROR Exhibits - JRWoolridge - 7-8-13" xfId="82"/>
    <cellStyle name="_Reformatted Cash Flow Consolidation 0906_Value Line Data Base 2_UI CT 2013 Exhibits - JRWoolridge - 4-19-13" xfId="83"/>
    <cellStyle name="20% - Accent1 2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2 2" xfId="90"/>
    <cellStyle name="20% - Accent2 3" xfId="91"/>
    <cellStyle name="20% - Accent2 4" xfId="92"/>
    <cellStyle name="20% - Accent2 5" xfId="93"/>
    <cellStyle name="20% - Accent2 6" xfId="94"/>
    <cellStyle name="20% - Accent2 7" xfId="95"/>
    <cellStyle name="20% - Accent3 2" xfId="96"/>
    <cellStyle name="20% - Accent3 3" xfId="97"/>
    <cellStyle name="20% - Accent3 4" xfId="98"/>
    <cellStyle name="20% - Accent3 5" xfId="99"/>
    <cellStyle name="20% - Accent3 6" xfId="100"/>
    <cellStyle name="20% - Accent3 7" xfId="101"/>
    <cellStyle name="20% - Accent4 2" xfId="102"/>
    <cellStyle name="20% - Accent4 3" xfId="103"/>
    <cellStyle name="20% - Accent4 4" xfId="104"/>
    <cellStyle name="20% - Accent4 5" xfId="105"/>
    <cellStyle name="20% - Accent4 6" xfId="106"/>
    <cellStyle name="20% - Accent4 7" xfId="107"/>
    <cellStyle name="20% - Accent5 2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6 2" xfId="114"/>
    <cellStyle name="20% - Accent6 3" xfId="115"/>
    <cellStyle name="20% - Accent6 4" xfId="116"/>
    <cellStyle name="20% - Accent6 5" xfId="117"/>
    <cellStyle name="20% - Accent6 6" xfId="118"/>
    <cellStyle name="20% - Accent6 7" xfId="119"/>
    <cellStyle name="40% - Accent1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2 2" xfId="126"/>
    <cellStyle name="40% - Accent2 3" xfId="127"/>
    <cellStyle name="40% - Accent2 4" xfId="128"/>
    <cellStyle name="40% - Accent2 5" xfId="129"/>
    <cellStyle name="40% - Accent2 6" xfId="130"/>
    <cellStyle name="40% - Accent2 7" xfId="131"/>
    <cellStyle name="40% - Accent3 2" xfId="132"/>
    <cellStyle name="40% - Accent3 3" xfId="133"/>
    <cellStyle name="40% - Accent3 4" xfId="134"/>
    <cellStyle name="40% - Accent3 5" xfId="135"/>
    <cellStyle name="40% - Accent3 6" xfId="136"/>
    <cellStyle name="40% - Accent3 7" xfId="137"/>
    <cellStyle name="40% - Accent4 2" xfId="138"/>
    <cellStyle name="40% - Accent4 3" xfId="139"/>
    <cellStyle name="40% - Accent4 4" xfId="140"/>
    <cellStyle name="40% - Accent4 5" xfId="141"/>
    <cellStyle name="40% - Accent4 6" xfId="142"/>
    <cellStyle name="40% - Accent4 7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60% - Accent1 2" xfId="156"/>
    <cellStyle name="60% - Accent1 3" xfId="157"/>
    <cellStyle name="60% - Accent1 4" xfId="158"/>
    <cellStyle name="60% - Accent1 5" xfId="159"/>
    <cellStyle name="60% - Accent1 6" xfId="160"/>
    <cellStyle name="60% - Accent1 7" xfId="161"/>
    <cellStyle name="60% - Accent2 2" xfId="162"/>
    <cellStyle name="60% - Accent2 3" xfId="163"/>
    <cellStyle name="60% - Accent2 4" xfId="164"/>
    <cellStyle name="60% - Accent2 5" xfId="165"/>
    <cellStyle name="60% - Accent2 6" xfId="166"/>
    <cellStyle name="60% - Accent2 7" xfId="167"/>
    <cellStyle name="60% - Accent3 2" xfId="168"/>
    <cellStyle name="60% - Accent3 3" xfId="169"/>
    <cellStyle name="60% - Accent3 4" xfId="170"/>
    <cellStyle name="60% - Accent3 5" xfId="171"/>
    <cellStyle name="60% - Accent3 6" xfId="172"/>
    <cellStyle name="60% - Accent3 7" xfId="173"/>
    <cellStyle name="60% - Accent4 2" xfId="174"/>
    <cellStyle name="60% - Accent4 3" xfId="175"/>
    <cellStyle name="60% - Accent4 4" xfId="176"/>
    <cellStyle name="60% - Accent4 5" xfId="177"/>
    <cellStyle name="60% - Accent4 6" xfId="178"/>
    <cellStyle name="60% - Accent4 7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6 2" xfId="186"/>
    <cellStyle name="60% - Accent6 3" xfId="187"/>
    <cellStyle name="60% - Accent6 4" xfId="188"/>
    <cellStyle name="60% - Accent6 5" xfId="189"/>
    <cellStyle name="60% - Accent6 6" xfId="190"/>
    <cellStyle name="60% - Accent6 7" xfId="191"/>
    <cellStyle name="Accent1 2" xfId="192"/>
    <cellStyle name="Accent1 3" xfId="193"/>
    <cellStyle name="Accent1 4" xfId="194"/>
    <cellStyle name="Accent1 5" xfId="195"/>
    <cellStyle name="Accent1 6" xfId="196"/>
    <cellStyle name="Accent1 7" xfId="197"/>
    <cellStyle name="Accent2 2" xfId="198"/>
    <cellStyle name="Accent2 3" xfId="199"/>
    <cellStyle name="Accent2 4" xfId="200"/>
    <cellStyle name="Accent2 5" xfId="201"/>
    <cellStyle name="Accent2 6" xfId="202"/>
    <cellStyle name="Accent2 7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4 2" xfId="210"/>
    <cellStyle name="Accent4 3" xfId="211"/>
    <cellStyle name="Accent4 4" xfId="212"/>
    <cellStyle name="Accent4 5" xfId="213"/>
    <cellStyle name="Accent4 6" xfId="214"/>
    <cellStyle name="Accent4 7" xfId="215"/>
    <cellStyle name="Accent5 2" xfId="216"/>
    <cellStyle name="Accent5 3" xfId="217"/>
    <cellStyle name="Accent5 4" xfId="218"/>
    <cellStyle name="Accent5 5" xfId="219"/>
    <cellStyle name="Accent5 6" xfId="220"/>
    <cellStyle name="Accent5 7" xfId="221"/>
    <cellStyle name="Accent6 2" xfId="222"/>
    <cellStyle name="Accent6 3" xfId="223"/>
    <cellStyle name="Accent6 4" xfId="224"/>
    <cellStyle name="Accent6 5" xfId="225"/>
    <cellStyle name="Accent6 6" xfId="226"/>
    <cellStyle name="Accent6 7" xfId="227"/>
    <cellStyle name="alternate1" xfId="228"/>
    <cellStyle name="Bad 2" xfId="229"/>
    <cellStyle name="Bad 3" xfId="230"/>
    <cellStyle name="Bad 4" xfId="231"/>
    <cellStyle name="Bad 5" xfId="232"/>
    <cellStyle name="Bad 6" xfId="233"/>
    <cellStyle name="Bad 7" xfId="234"/>
    <cellStyle name="Calculation 2" xfId="235"/>
    <cellStyle name="Calculation 3" xfId="236"/>
    <cellStyle name="Calculation 4" xfId="237"/>
    <cellStyle name="Calculation 5" xfId="238"/>
    <cellStyle name="Calculation 6" xfId="239"/>
    <cellStyle name="Calculation 7" xfId="240"/>
    <cellStyle name="Check Cell 2" xfId="241"/>
    <cellStyle name="Check Cell 3" xfId="242"/>
    <cellStyle name="Check Cell 4" xfId="243"/>
    <cellStyle name="Check Cell 5" xfId="244"/>
    <cellStyle name="Check Cell 6" xfId="245"/>
    <cellStyle name="Check Cell 7" xfId="246"/>
    <cellStyle name="Comma 10" xfId="247"/>
    <cellStyle name="Comma 11" xfId="248"/>
    <cellStyle name="Comma 12" xfId="249"/>
    <cellStyle name="Comma 12 2" xfId="250"/>
    <cellStyle name="Comma 2" xfId="251"/>
    <cellStyle name="Comma 2 2" xfId="252"/>
    <cellStyle name="Comma 2 3" xfId="253"/>
    <cellStyle name="Comma 2 4" xfId="254"/>
    <cellStyle name="Comma 2 5" xfId="255"/>
    <cellStyle name="Comma 2 6" xfId="256"/>
    <cellStyle name="Comma 3" xfId="257"/>
    <cellStyle name="Comma 3 2" xfId="258"/>
    <cellStyle name="Comma 3 3" xfId="259"/>
    <cellStyle name="Comma 3 4" xfId="260"/>
    <cellStyle name="Comma 3 5" xfId="261"/>
    <cellStyle name="Comma 3 6" xfId="262"/>
    <cellStyle name="Comma 4" xfId="263"/>
    <cellStyle name="Comma 4 2" xfId="264"/>
    <cellStyle name="Comma 4 2 2" xfId="265"/>
    <cellStyle name="Comma 4 3" xfId="266"/>
    <cellStyle name="Comma 4 4" xfId="267"/>
    <cellStyle name="Comma 4 5" xfId="268"/>
    <cellStyle name="Comma 4 6" xfId="269"/>
    <cellStyle name="Comma 5" xfId="270"/>
    <cellStyle name="Comma 6" xfId="271"/>
    <cellStyle name="Comma 7" xfId="272"/>
    <cellStyle name="Comma 7 2" xfId="273"/>
    <cellStyle name="Comma 8" xfId="274"/>
    <cellStyle name="Comma 9" xfId="275"/>
    <cellStyle name="Comma 9 2" xfId="276"/>
    <cellStyle name="Comma0" xfId="277"/>
    <cellStyle name="Currency 10" xfId="278"/>
    <cellStyle name="Currency 11" xfId="279"/>
    <cellStyle name="Currency 2" xfId="280"/>
    <cellStyle name="Currency 2 2" xfId="281"/>
    <cellStyle name="Currency 2 3" xfId="282"/>
    <cellStyle name="Currency 2 4" xfId="283"/>
    <cellStyle name="Currency 2 5" xfId="284"/>
    <cellStyle name="Currency 2 6" xfId="285"/>
    <cellStyle name="Currency 3" xfId="286"/>
    <cellStyle name="Currency 3 2" xfId="287"/>
    <cellStyle name="Currency 3 3" xfId="288"/>
    <cellStyle name="Currency 4" xfId="289"/>
    <cellStyle name="Currency 5" xfId="290"/>
    <cellStyle name="Currency 5 2" xfId="291"/>
    <cellStyle name="Currency 6" xfId="292"/>
    <cellStyle name="Currency 7" xfId="293"/>
    <cellStyle name="Currency 8" xfId="294"/>
    <cellStyle name="Currency 9" xfId="295"/>
    <cellStyle name="Currency0" xfId="296"/>
    <cellStyle name="Date" xfId="297"/>
    <cellStyle name="Date 2" xfId="298"/>
    <cellStyle name="Date_DE - Delmarva Cost of Capital Exhibits - May 2013 - JRW" xfId="299"/>
    <cellStyle name="Explanatory Text 2" xfId="300"/>
    <cellStyle name="Explanatory Text 3" xfId="301"/>
    <cellStyle name="Explanatory Text 4" xfId="302"/>
    <cellStyle name="Explanatory Text 5" xfId="303"/>
    <cellStyle name="Explanatory Text 6" xfId="304"/>
    <cellStyle name="Explanatory Text 7" xfId="305"/>
    <cellStyle name="F2" xfId="306"/>
    <cellStyle name="F3" xfId="307"/>
    <cellStyle name="F3 2" xfId="308"/>
    <cellStyle name="F3_DE - Delmarva Cost of Capital Exhibits - May 2013 - JRW" xfId="309"/>
    <cellStyle name="F4" xfId="310"/>
    <cellStyle name="F5" xfId="311"/>
    <cellStyle name="F5 2" xfId="312"/>
    <cellStyle name="F5_DE - Delmarva Cost of Capital Exhibits - May 2013 - JRW" xfId="313"/>
    <cellStyle name="F6" xfId="314"/>
    <cellStyle name="F6 2" xfId="315"/>
    <cellStyle name="F6_DE - Delmarva Cost of Capital Exhibits - May 2013 - JRW" xfId="316"/>
    <cellStyle name="F7" xfId="317"/>
    <cellStyle name="F7 2" xfId="318"/>
    <cellStyle name="F7_DE - Delmarva Cost of Capital Exhibits - May 2013 - JRW" xfId="319"/>
    <cellStyle name="F8" xfId="320"/>
    <cellStyle name="F8 2" xfId="321"/>
    <cellStyle name="F8_DE - Delmarva Cost of Capital Exhibits - May 2013 - JRW" xfId="322"/>
    <cellStyle name="Fixed" xfId="323"/>
    <cellStyle name="Fixed 2" xfId="324"/>
    <cellStyle name="Fixed_DE - Delmarva Cost of Capital Exhibits - May 2013 - JRW" xfId="325"/>
    <cellStyle name="Good 2" xfId="326"/>
    <cellStyle name="Good 3" xfId="327"/>
    <cellStyle name="Good 4" xfId="328"/>
    <cellStyle name="Good 5" xfId="329"/>
    <cellStyle name="Good 6" xfId="330"/>
    <cellStyle name="Good 7" xfId="331"/>
    <cellStyle name="Heading 1 2" xfId="332"/>
    <cellStyle name="Heading 1 3" xfId="333"/>
    <cellStyle name="Heading 1 4" xfId="334"/>
    <cellStyle name="Heading 1 5" xfId="335"/>
    <cellStyle name="Heading 1 6" xfId="336"/>
    <cellStyle name="Heading 1 7" xfId="337"/>
    <cellStyle name="Heading 2 2" xfId="338"/>
    <cellStyle name="Heading 2 3" xfId="339"/>
    <cellStyle name="Heading 2 4" xfId="340"/>
    <cellStyle name="Heading 2 5" xfId="341"/>
    <cellStyle name="Heading 2 6" xfId="342"/>
    <cellStyle name="Heading 2 7" xfId="343"/>
    <cellStyle name="Heading 3 2" xfId="344"/>
    <cellStyle name="Heading 3 3" xfId="345"/>
    <cellStyle name="Heading 3 4" xfId="346"/>
    <cellStyle name="Heading 3 5" xfId="347"/>
    <cellStyle name="Heading 3 6" xfId="348"/>
    <cellStyle name="Heading 3 7" xfId="349"/>
    <cellStyle name="Heading 4 2" xfId="350"/>
    <cellStyle name="Heading 4 3" xfId="351"/>
    <cellStyle name="Heading 4 4" xfId="352"/>
    <cellStyle name="Heading 4 5" xfId="353"/>
    <cellStyle name="Heading 4 6" xfId="354"/>
    <cellStyle name="Heading 4 7" xfId="355"/>
    <cellStyle name="HEADING1" xfId="356"/>
    <cellStyle name="HEADING2" xfId="357"/>
    <cellStyle name="HEADING2 2" xfId="358"/>
    <cellStyle name="HEADING2_DE - Delmarva Cost of Capital Exhibits - May 2013 - JRW" xfId="359"/>
    <cellStyle name="HeadlineStyle" xfId="360"/>
    <cellStyle name="HeadlineStyle 2" xfId="361"/>
    <cellStyle name="HeadlineStyleJustified" xfId="362"/>
    <cellStyle name="Hyperlink" xfId="631" builtinId="8"/>
    <cellStyle name="Input 2" xfId="363"/>
    <cellStyle name="Input 3" xfId="364"/>
    <cellStyle name="Input 4" xfId="365"/>
    <cellStyle name="Input 5" xfId="366"/>
    <cellStyle name="Input 6" xfId="367"/>
    <cellStyle name="Input 7" xfId="368"/>
    <cellStyle name="Lines" xfId="369"/>
    <cellStyle name="Linked Cell 2" xfId="370"/>
    <cellStyle name="Linked Cell 3" xfId="371"/>
    <cellStyle name="Linked Cell 4" xfId="372"/>
    <cellStyle name="Linked Cell 5" xfId="373"/>
    <cellStyle name="Linked Cell 6" xfId="374"/>
    <cellStyle name="Linked Cell 7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ormal" xfId="0" builtinId="0"/>
    <cellStyle name="Normal - Style1" xfId="382"/>
    <cellStyle name="Normal - Style2" xfId="383"/>
    <cellStyle name="Normal - Style3" xfId="384"/>
    <cellStyle name="Normal - Style4" xfId="385"/>
    <cellStyle name="Normal - Style5" xfId="386"/>
    <cellStyle name="Normal - Style6" xfId="387"/>
    <cellStyle name="Normal - Style7" xfId="388"/>
    <cellStyle name="Normal - Style8" xfId="389"/>
    <cellStyle name="Normal 10" xfId="3"/>
    <cellStyle name="Normal 10 2" xfId="390"/>
    <cellStyle name="Normal 10 3" xfId="391"/>
    <cellStyle name="Normal 10 4" xfId="8"/>
    <cellStyle name="Normal 10 70" xfId="392"/>
    <cellStyle name="Normal 10_Avera Rebuttal Analyses" xfId="393"/>
    <cellStyle name="Normal 11" xfId="394"/>
    <cellStyle name="Normal 11 2" xfId="395"/>
    <cellStyle name="Normal 11 3" xfId="396"/>
    <cellStyle name="Normal 11_Avera Rebuttal Analyses" xfId="397"/>
    <cellStyle name="Normal 12" xfId="398"/>
    <cellStyle name="Normal 12 2" xfId="399"/>
    <cellStyle name="Normal 12_Avera Rebuttal Analyses" xfId="400"/>
    <cellStyle name="Normal 13" xfId="401"/>
    <cellStyle name="Normal 13 2" xfId="402"/>
    <cellStyle name="Normal 13_Avera Rebuttal Analyses" xfId="403"/>
    <cellStyle name="Normal 14" xfId="404"/>
    <cellStyle name="Normal 14 2" xfId="7"/>
    <cellStyle name="Normal 14 2 2" xfId="405"/>
    <cellStyle name="Normal 14 2 3" xfId="406"/>
    <cellStyle name="Normal 14 3" xfId="407"/>
    <cellStyle name="Normal 15" xfId="408"/>
    <cellStyle name="Normal 15 2" xfId="409"/>
    <cellStyle name="Normal 16" xfId="410"/>
    <cellStyle name="Normal 17" xfId="411"/>
    <cellStyle name="Normal 18" xfId="412"/>
    <cellStyle name="Normal 19" xfId="413"/>
    <cellStyle name="Normal 2" xfId="5"/>
    <cellStyle name="Normal 2 10" xfId="414"/>
    <cellStyle name="Normal 2 11" xfId="415"/>
    <cellStyle name="Normal 2 12" xfId="416"/>
    <cellStyle name="Normal 2 13" xfId="417"/>
    <cellStyle name="Normal 2 2" xfId="418"/>
    <cellStyle name="Normal 2 2 2" xfId="6"/>
    <cellStyle name="Normal 2 3" xfId="419"/>
    <cellStyle name="Normal 2 3 2" xfId="420"/>
    <cellStyle name="Normal 2 3_DE - Delmarva Cost of Capital Exhibits - May 2013 - JRW" xfId="421"/>
    <cellStyle name="Normal 2 4" xfId="422"/>
    <cellStyle name="Normal 2 4 2" xfId="423"/>
    <cellStyle name="Normal 2 4 2 2" xfId="424"/>
    <cellStyle name="Normal 2 4 2_Avera Analyses - Black Hills CO" xfId="425"/>
    <cellStyle name="Normal 2 4 3" xfId="426"/>
    <cellStyle name="Normal 2 4 4" xfId="427"/>
    <cellStyle name="Normal 2 4_Avera Analyses - Black Hills CO" xfId="428"/>
    <cellStyle name="Normal 2 5" xfId="429"/>
    <cellStyle name="Normal 2 5 2" xfId="430"/>
    <cellStyle name="Normal 2 5_Avera Analyses - Black Hills CO" xfId="431"/>
    <cellStyle name="Normal 2 6" xfId="432"/>
    <cellStyle name="Normal 2 7" xfId="433"/>
    <cellStyle name="Normal 2 8" xfId="434"/>
    <cellStyle name="Normal 2 9" xfId="435"/>
    <cellStyle name="Normal 2_Atmos Rebuttal Analyses" xfId="436"/>
    <cellStyle name="Normal 20" xfId="437"/>
    <cellStyle name="Normal 21" xfId="632"/>
    <cellStyle name="Normal 3" xfId="438"/>
    <cellStyle name="Normal 3 2" xfId="439"/>
    <cellStyle name="Normal 3 2 10" xfId="440"/>
    <cellStyle name="Normal 3 2 2" xfId="441"/>
    <cellStyle name="Normal 3 2_Avera Rebuttal Analyses" xfId="442"/>
    <cellStyle name="Normal 3 3" xfId="443"/>
    <cellStyle name="Normal 3 4" xfId="444"/>
    <cellStyle name="Normal 3_Atmos Rebuttal Analyses" xfId="445"/>
    <cellStyle name="Normal 4" xfId="446"/>
    <cellStyle name="Normal 4 2" xfId="447"/>
    <cellStyle name="Normal 4 3" xfId="448"/>
    <cellStyle name="Normal 4_Exhibits MPG-5 thru 18, 22" xfId="449"/>
    <cellStyle name="Normal 5" xfId="450"/>
    <cellStyle name="Normal 5 2" xfId="451"/>
    <cellStyle name="Normal 5 3" xfId="452"/>
    <cellStyle name="Normal 5 4" xfId="453"/>
    <cellStyle name="Normal 5 5" xfId="454"/>
    <cellStyle name="Normal 5_Atmos Rebuttal Analyses" xfId="455"/>
    <cellStyle name="Normal 6" xfId="456"/>
    <cellStyle name="Normal 6 2" xfId="457"/>
    <cellStyle name="Normal 6 3" xfId="458"/>
    <cellStyle name="Normal 6 4" xfId="459"/>
    <cellStyle name="Normal 6 5" xfId="460"/>
    <cellStyle name="Normal 6 6" xfId="461"/>
    <cellStyle name="Normal 6_Atmos Rebuttal Analyses" xfId="462"/>
    <cellStyle name="Normal 7" xfId="463"/>
    <cellStyle name="Normal 7 2" xfId="464"/>
    <cellStyle name="Normal 7 3" xfId="465"/>
    <cellStyle name="Normal 7 4" xfId="466"/>
    <cellStyle name="Normal 7 5" xfId="467"/>
    <cellStyle name="Normal 7 6" xfId="468"/>
    <cellStyle name="Normal 7_Avera Rebuttal Analyses" xfId="469"/>
    <cellStyle name="Normal 8" xfId="470"/>
    <cellStyle name="Normal 8 2" xfId="471"/>
    <cellStyle name="Normal 8 3" xfId="472"/>
    <cellStyle name="Normal 8 4" xfId="473"/>
    <cellStyle name="Normal 8_Avera Rebuttal Analyses" xfId="474"/>
    <cellStyle name="Normal 9" xfId="475"/>
    <cellStyle name="Normal 9 2" xfId="476"/>
    <cellStyle name="Normal 9 3" xfId="477"/>
    <cellStyle name="Normal 9 4" xfId="478"/>
    <cellStyle name="Normal 9_Avera Rebuttal Analyses" xfId="479"/>
    <cellStyle name="Normal_rcjrw1" xfId="4"/>
    <cellStyle name="Normal_S&amp;P Data - Damoderan 2005" xfId="480"/>
    <cellStyle name="Normal_S&amp;P Data - Damoderan 2005 2" xfId="2"/>
    <cellStyle name="Note 2" xfId="481"/>
    <cellStyle name="Note 3" xfId="482"/>
    <cellStyle name="Note 4" xfId="483"/>
    <cellStyle name="Note 5" xfId="484"/>
    <cellStyle name="Note 6" xfId="485"/>
    <cellStyle name="Note 7" xfId="486"/>
    <cellStyle name="Output 2" xfId="487"/>
    <cellStyle name="Output 3" xfId="488"/>
    <cellStyle name="Output 4" xfId="489"/>
    <cellStyle name="Output 5" xfId="490"/>
    <cellStyle name="Output 6" xfId="491"/>
    <cellStyle name="Output 7" xfId="492"/>
    <cellStyle name="Output Amounts" xfId="493"/>
    <cellStyle name="Output Column Headings" xfId="494"/>
    <cellStyle name="Output Line Items" xfId="495"/>
    <cellStyle name="Output Report Heading" xfId="496"/>
    <cellStyle name="Output Report Title" xfId="497"/>
    <cellStyle name="Percent" xfId="1" builtinId="5"/>
    <cellStyle name="Percent 10" xfId="498"/>
    <cellStyle name="Percent 11" xfId="499"/>
    <cellStyle name="Percent 11 2" xfId="500"/>
    <cellStyle name="Percent 12" xfId="501"/>
    <cellStyle name="Percent 13" xfId="502"/>
    <cellStyle name="Percent 14" xfId="503"/>
    <cellStyle name="Percent 14 2" xfId="504"/>
    <cellStyle name="Percent 2" xfId="505"/>
    <cellStyle name="Percent 2 2" xfId="506"/>
    <cellStyle name="Percent 2 2 2" xfId="507"/>
    <cellStyle name="Percent 2 2 2 2" xfId="508"/>
    <cellStyle name="Percent 2 3" xfId="509"/>
    <cellStyle name="Percent 2 4" xfId="510"/>
    <cellStyle name="Percent 2 5" xfId="511"/>
    <cellStyle name="Percent 2 6" xfId="512"/>
    <cellStyle name="Percent 2_Atmos Rebuttal Analyses" xfId="513"/>
    <cellStyle name="Percent 3" xfId="514"/>
    <cellStyle name="Percent 3 2" xfId="515"/>
    <cellStyle name="Percent 3 3" xfId="516"/>
    <cellStyle name="Percent 4" xfId="517"/>
    <cellStyle name="Percent 4 2" xfId="518"/>
    <cellStyle name="Percent 5" xfId="519"/>
    <cellStyle name="Percent 5 2" xfId="520"/>
    <cellStyle name="Percent 6" xfId="521"/>
    <cellStyle name="Percent 7" xfId="522"/>
    <cellStyle name="Percent 7 2" xfId="523"/>
    <cellStyle name="Percent 8" xfId="524"/>
    <cellStyle name="Percent 8 2" xfId="525"/>
    <cellStyle name="Percent 8 3" xfId="526"/>
    <cellStyle name="Percent 9" xfId="527"/>
    <cellStyle name="PSChar" xfId="528"/>
    <cellStyle name="PSDate" xfId="529"/>
    <cellStyle name="PSDec" xfId="530"/>
    <cellStyle name="PSHeading" xfId="531"/>
    <cellStyle name="PSInt" xfId="532"/>
    <cellStyle name="PSSpacer" xfId="533"/>
    <cellStyle name="SAPBEXaggData" xfId="534"/>
    <cellStyle name="SAPBEXaggDataEmph" xfId="535"/>
    <cellStyle name="SAPBEXaggItem" xfId="536"/>
    <cellStyle name="SAPBEXaggItemX" xfId="537"/>
    <cellStyle name="SAPBEXchaText" xfId="538"/>
    <cellStyle name="SAPBEXexcBad7" xfId="539"/>
    <cellStyle name="SAPBEXexcBad8" xfId="540"/>
    <cellStyle name="SAPBEXexcBad9" xfId="541"/>
    <cellStyle name="SAPBEXexcCritical4" xfId="542"/>
    <cellStyle name="SAPBEXexcCritical5" xfId="543"/>
    <cellStyle name="SAPBEXexcCritical6" xfId="544"/>
    <cellStyle name="SAPBEXexcGood1" xfId="545"/>
    <cellStyle name="SAPBEXexcGood2" xfId="546"/>
    <cellStyle name="SAPBEXexcGood3" xfId="547"/>
    <cellStyle name="SAPBEXfilterDrill" xfId="548"/>
    <cellStyle name="SAPBEXfilterItem" xfId="549"/>
    <cellStyle name="SAPBEXfilterText" xfId="550"/>
    <cellStyle name="SAPBEXformats" xfId="551"/>
    <cellStyle name="SAPBEXheaderItem" xfId="552"/>
    <cellStyle name="SAPBEXheaderText" xfId="553"/>
    <cellStyle name="SAPBEXHLevel0" xfId="554"/>
    <cellStyle name="SAPBEXHLevel0X" xfId="555"/>
    <cellStyle name="SAPBEXHLevel1" xfId="556"/>
    <cellStyle name="SAPBEXHLevel1X" xfId="557"/>
    <cellStyle name="SAPBEXHLevel2" xfId="558"/>
    <cellStyle name="SAPBEXHLevel2X" xfId="559"/>
    <cellStyle name="SAPBEXHLevel3" xfId="560"/>
    <cellStyle name="SAPBEXHLevel3X" xfId="561"/>
    <cellStyle name="SAPBEXresData" xfId="562"/>
    <cellStyle name="SAPBEXresDataEmph" xfId="563"/>
    <cellStyle name="SAPBEXresItem" xfId="564"/>
    <cellStyle name="SAPBEXresItemX" xfId="565"/>
    <cellStyle name="SAPBEXstdData" xfId="566"/>
    <cellStyle name="SAPBEXstdDataEmph" xfId="567"/>
    <cellStyle name="SAPBEXstdItem" xfId="568"/>
    <cellStyle name="SAPBEXstdItemX" xfId="569"/>
    <cellStyle name="SAPBEXtitle" xfId="570"/>
    <cellStyle name="SAPBEXundefined" xfId="571"/>
    <cellStyle name="Style 1" xfId="572"/>
    <cellStyle name="Style 105" xfId="573"/>
    <cellStyle name="Style 109" xfId="574"/>
    <cellStyle name="Style 113" xfId="575"/>
    <cellStyle name="Style 117" xfId="576"/>
    <cellStyle name="Style 140" xfId="577"/>
    <cellStyle name="Style 144" xfId="578"/>
    <cellStyle name="Style 21" xfId="579"/>
    <cellStyle name="Style 21 2" xfId="580"/>
    <cellStyle name="Style 22" xfId="581"/>
    <cellStyle name="Style 22 2" xfId="582"/>
    <cellStyle name="Style 22 2 2" xfId="583"/>
    <cellStyle name="Style 22 2_Avera Rebuttal Analyses" xfId="584"/>
    <cellStyle name="Style 23" xfId="585"/>
    <cellStyle name="Style 24" xfId="586"/>
    <cellStyle name="Style 24 2" xfId="587"/>
    <cellStyle name="Style 24 2 2" xfId="588"/>
    <cellStyle name="Style 24 2_Avera Rebuttal Analyses" xfId="589"/>
    <cellStyle name="Style 25" xfId="590"/>
    <cellStyle name="Style 26" xfId="591"/>
    <cellStyle name="Style 26 2" xfId="592"/>
    <cellStyle name="Style 26 2 2" xfId="593"/>
    <cellStyle name="Style 26 2_Avera Rebuttal Analyses" xfId="594"/>
    <cellStyle name="Style 26 3" xfId="595"/>
    <cellStyle name="Style 26 4" xfId="596"/>
    <cellStyle name="Style 27" xfId="597"/>
    <cellStyle name="Style 28" xfId="598"/>
    <cellStyle name="Style 29" xfId="599"/>
    <cellStyle name="Style 30" xfId="600"/>
    <cellStyle name="Style 31" xfId="601"/>
    <cellStyle name="Style 32" xfId="602"/>
    <cellStyle name="Style 33" xfId="603"/>
    <cellStyle name="Style 34" xfId="604"/>
    <cellStyle name="Style 35" xfId="605"/>
    <cellStyle name="Style 36" xfId="606"/>
    <cellStyle name="Style 37" xfId="607"/>
    <cellStyle name="Style 38" xfId="608"/>
    <cellStyle name="Style 39" xfId="609"/>
    <cellStyle name="STYLE1" xfId="610"/>
    <cellStyle name="STYLE2" xfId="611"/>
    <cellStyle name="STYLE3" xfId="612"/>
    <cellStyle name="STYLE4" xfId="613"/>
    <cellStyle name="Title 2" xfId="614"/>
    <cellStyle name="Title 3" xfId="615"/>
    <cellStyle name="Title 4" xfId="616"/>
    <cellStyle name="Title 5" xfId="617"/>
    <cellStyle name="Title 6" xfId="618"/>
    <cellStyle name="Total 2" xfId="619"/>
    <cellStyle name="Total 3" xfId="620"/>
    <cellStyle name="Total 4" xfId="621"/>
    <cellStyle name="Total 5" xfId="622"/>
    <cellStyle name="Total 6" xfId="623"/>
    <cellStyle name="Total 7" xfId="624"/>
    <cellStyle name="Warning Text 2" xfId="625"/>
    <cellStyle name="Warning Text 3" xfId="626"/>
    <cellStyle name="Warning Text 4" xfId="627"/>
    <cellStyle name="Warning Text 5" xfId="628"/>
    <cellStyle name="Warning Text 6" xfId="629"/>
    <cellStyle name="Warning Text 7" xfId="6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'JRW-14.1'!$C$8</c:f>
              <c:strCache>
                <c:ptCount val="1"/>
                <c:pt idx="0">
                  <c:v>GDP</c:v>
                </c:pt>
              </c:strCache>
            </c:strRef>
          </c:tx>
          <c:marker>
            <c:symbol val="none"/>
          </c:marker>
          <c:cat>
            <c:numRef>
              <c:f>'JRW-14.1'!$H$9:$H$64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'JRW-14.1'!$I$9:$I$64</c:f>
              <c:numCache>
                <c:formatCode>0.00</c:formatCode>
                <c:ptCount val="56"/>
                <c:pt idx="0" formatCode="General">
                  <c:v>1</c:v>
                </c:pt>
                <c:pt idx="1">
                  <c:v>1.0233601196038125</c:v>
                </c:pt>
                <c:pt idx="2">
                  <c:v>1.0968043356381985</c:v>
                </c:pt>
                <c:pt idx="3">
                  <c:v>1.15735376565128</c:v>
                </c:pt>
                <c:pt idx="4">
                  <c:v>1.2388338628293776</c:v>
                </c:pt>
                <c:pt idx="5">
                  <c:v>1.3281629601943563</c:v>
                </c:pt>
                <c:pt idx="6">
                  <c:v>1.4612222014576715</c:v>
                </c:pt>
                <c:pt idx="7">
                  <c:v>1.5664361801532423</c:v>
                </c:pt>
                <c:pt idx="8">
                  <c:v>1.680620444776677</c:v>
                </c:pt>
                <c:pt idx="9">
                  <c:v>1.835731638945991</c:v>
                </c:pt>
                <c:pt idx="10">
                  <c:v>1.9605681181087644</c:v>
                </c:pt>
                <c:pt idx="11">
                  <c:v>2.0917585498037745</c:v>
                </c:pt>
                <c:pt idx="12">
                  <c:v>2.2790132685479345</c:v>
                </c:pt>
                <c:pt idx="13">
                  <c:v>2.5341057746215658</c:v>
                </c:pt>
                <c:pt idx="14">
                  <c:v>2.7774247804148757</c:v>
                </c:pt>
                <c:pt idx="15">
                  <c:v>3.0099046907120162</c:v>
                </c:pt>
                <c:pt idx="16">
                  <c:v>3.345729770136423</c:v>
                </c:pt>
                <c:pt idx="17">
                  <c:v>3.7906933283498416</c:v>
                </c:pt>
                <c:pt idx="18">
                  <c:v>4.2575219585124273</c:v>
                </c:pt>
                <c:pt idx="19">
                  <c:v>4.8028405905438234</c:v>
                </c:pt>
                <c:pt idx="20">
                  <c:v>5.2266866006353956</c:v>
                </c:pt>
                <c:pt idx="21">
                  <c:v>5.8650719491683798</c:v>
                </c:pt>
                <c:pt idx="22">
                  <c:v>6.1930480284059053</c:v>
                </c:pt>
                <c:pt idx="23">
                  <c:v>6.6176415623247991</c:v>
                </c:pt>
                <c:pt idx="24">
                  <c:v>7.3870304615959634</c:v>
                </c:pt>
                <c:pt idx="25">
                  <c:v>7.9805643804896276</c:v>
                </c:pt>
                <c:pt idx="26">
                  <c:v>8.4771070827882635</c:v>
                </c:pt>
                <c:pt idx="27">
                  <c:v>8.9364604746776291</c:v>
                </c:pt>
                <c:pt idx="28">
                  <c:v>9.6339002055690521</c:v>
                </c:pt>
                <c:pt idx="29">
                  <c:v>10.409269295458792</c:v>
                </c:pt>
                <c:pt idx="30">
                  <c:v>11.053261072696692</c:v>
                </c:pt>
                <c:pt idx="31">
                  <c:v>11.418613343300317</c:v>
                </c:pt>
                <c:pt idx="32">
                  <c:v>12.025228929172115</c:v>
                </c:pt>
                <c:pt idx="33">
                  <c:v>12.698374135675573</c:v>
                </c:pt>
                <c:pt idx="34">
                  <c:v>13.451317510745655</c:v>
                </c:pt>
                <c:pt idx="35">
                  <c:v>14.171930480284058</c:v>
                </c:pt>
                <c:pt idx="36">
                  <c:v>14.909923378807701</c:v>
                </c:pt>
                <c:pt idx="37">
                  <c:v>15.85348532984489</c:v>
                </c:pt>
                <c:pt idx="38">
                  <c:v>16.734815922257518</c:v>
                </c:pt>
                <c:pt idx="39">
                  <c:v>17.773313399364604</c:v>
                </c:pt>
                <c:pt idx="40">
                  <c:v>18.965053261072693</c:v>
                </c:pt>
                <c:pt idx="41">
                  <c:v>19.743225565314891</c:v>
                </c:pt>
                <c:pt idx="42">
                  <c:v>20.326854793496537</c:v>
                </c:pt>
                <c:pt idx="43">
                  <c:v>21.178097551859462</c:v>
                </c:pt>
                <c:pt idx="44">
                  <c:v>22.591291347411698</c:v>
                </c:pt>
                <c:pt idx="45">
                  <c:v>24.086899644926181</c:v>
                </c:pt>
                <c:pt idx="46">
                  <c:v>25.574098299383294</c:v>
                </c:pt>
                <c:pt idx="47">
                  <c:v>26.766772565875538</c:v>
                </c:pt>
                <c:pt idx="48">
                  <c:v>27.569426275462529</c:v>
                </c:pt>
                <c:pt idx="49">
                  <c:v>26.938142403289106</c:v>
                </c:pt>
                <c:pt idx="50">
                  <c:v>27.655578396561388</c:v>
                </c:pt>
                <c:pt idx="51">
                  <c:v>28.740796112876101</c:v>
                </c:pt>
                <c:pt idx="52">
                  <c:v>29.951784713137737</c:v>
                </c:pt>
                <c:pt idx="53">
                  <c:v>30.83180713885255</c:v>
                </c:pt>
                <c:pt idx="54">
                  <c:v>32.112689216968789</c:v>
                </c:pt>
                <c:pt idx="55">
                  <c:v>33.271164268361055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'JRW-14.1'!$D$8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cat>
            <c:numRef>
              <c:f>'JRW-14.1'!$H$9:$H$64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'JRW-14.1'!$J$9:$J$64</c:f>
              <c:numCache>
                <c:formatCode>0.00</c:formatCode>
                <c:ptCount val="56"/>
                <c:pt idx="0" formatCode="General">
                  <c:v>1</c:v>
                </c:pt>
                <c:pt idx="1">
                  <c:v>1.2312854930304595</c:v>
                </c:pt>
                <c:pt idx="2">
                  <c:v>1.0858716227843745</c:v>
                </c:pt>
                <c:pt idx="3">
                  <c:v>1.2909998279125796</c:v>
                </c:pt>
                <c:pt idx="4">
                  <c:v>1.4584408879710893</c:v>
                </c:pt>
                <c:pt idx="5">
                  <c:v>1.5906040268456376</c:v>
                </c:pt>
                <c:pt idx="6">
                  <c:v>1.3823782481500602</c:v>
                </c:pt>
                <c:pt idx="7">
                  <c:v>1.6601273446911031</c:v>
                </c:pt>
                <c:pt idx="8">
                  <c:v>1.7872999483737739</c:v>
                </c:pt>
                <c:pt idx="9">
                  <c:v>1.5842367922904836</c:v>
                </c:pt>
                <c:pt idx="10">
                  <c:v>1.5857855790741697</c:v>
                </c:pt>
                <c:pt idx="11">
                  <c:v>1.7568404749612805</c:v>
                </c:pt>
                <c:pt idx="12">
                  <c:v>2.0314919979349511</c:v>
                </c:pt>
                <c:pt idx="13">
                  <c:v>1.6787127860953366</c:v>
                </c:pt>
                <c:pt idx="14">
                  <c:v>1.1798313543279988</c:v>
                </c:pt>
                <c:pt idx="15">
                  <c:v>1.5520564446738945</c:v>
                </c:pt>
                <c:pt idx="16">
                  <c:v>1.8492514197212184</c:v>
                </c:pt>
                <c:pt idx="17">
                  <c:v>1.6365513680949921</c:v>
                </c:pt>
                <c:pt idx="18">
                  <c:v>1.6539321975563586</c:v>
                </c:pt>
                <c:pt idx="19">
                  <c:v>1.8575116159008778</c:v>
                </c:pt>
                <c:pt idx="20">
                  <c:v>2.336258819480296</c:v>
                </c:pt>
                <c:pt idx="21">
                  <c:v>2.1089313371192566</c:v>
                </c:pt>
                <c:pt idx="22">
                  <c:v>2.4202374806401652</c:v>
                </c:pt>
                <c:pt idx="23">
                  <c:v>2.8382378248150064</c:v>
                </c:pt>
                <c:pt idx="24">
                  <c:v>2.877990018929617</c:v>
                </c:pt>
                <c:pt idx="25">
                  <c:v>3.6358630184133549</c:v>
                </c:pt>
                <c:pt idx="26">
                  <c:v>4.1674410600585112</c:v>
                </c:pt>
                <c:pt idx="27">
                  <c:v>4.2519359834796093</c:v>
                </c:pt>
                <c:pt idx="28">
                  <c:v>4.7792118396145264</c:v>
                </c:pt>
                <c:pt idx="29">
                  <c:v>6.0815694372741378</c:v>
                </c:pt>
                <c:pt idx="30">
                  <c:v>5.6826707967647598</c:v>
                </c:pt>
                <c:pt idx="31">
                  <c:v>7.1775942178626773</c:v>
                </c:pt>
                <c:pt idx="32">
                  <c:v>7.4980209946652936</c:v>
                </c:pt>
                <c:pt idx="33">
                  <c:v>8.0270177250043062</c:v>
                </c:pt>
                <c:pt idx="34">
                  <c:v>7.9034589571502361</c:v>
                </c:pt>
                <c:pt idx="35">
                  <c:v>10.599380485286531</c:v>
                </c:pt>
                <c:pt idx="36">
                  <c:v>12.74720357941835</c:v>
                </c:pt>
                <c:pt idx="37">
                  <c:v>16.699879538805718</c:v>
                </c:pt>
                <c:pt idx="38">
                  <c:v>21.153501979005341</c:v>
                </c:pt>
                <c:pt idx="39">
                  <c:v>25.283944243675794</c:v>
                </c:pt>
                <c:pt idx="40">
                  <c:v>22.720357941834457</c:v>
                </c:pt>
                <c:pt idx="41">
                  <c:v>19.757184649802102</c:v>
                </c:pt>
                <c:pt idx="42">
                  <c:v>15.14059542247462</c:v>
                </c:pt>
                <c:pt idx="43">
                  <c:v>19.134572362760284</c:v>
                </c:pt>
                <c:pt idx="44">
                  <c:v>20.855618654276377</c:v>
                </c:pt>
                <c:pt idx="45">
                  <c:v>21.481500602305974</c:v>
                </c:pt>
                <c:pt idx="46">
                  <c:v>24.407158836689042</c:v>
                </c:pt>
                <c:pt idx="47">
                  <c:v>25.268628463259343</c:v>
                </c:pt>
                <c:pt idx="48">
                  <c:v>15.543796248494239</c:v>
                </c:pt>
                <c:pt idx="49">
                  <c:v>19.189468249870938</c:v>
                </c:pt>
                <c:pt idx="50">
                  <c:v>21.642402340388927</c:v>
                </c:pt>
                <c:pt idx="51">
                  <c:v>21.641713990707284</c:v>
                </c:pt>
                <c:pt idx="52">
                  <c:v>24.542935811392194</c:v>
                </c:pt>
                <c:pt idx="53">
                  <c:v>31.807950438822928</c:v>
                </c:pt>
                <c:pt idx="54">
                  <c:v>35.431078988125982</c:v>
                </c:pt>
                <c:pt idx="55">
                  <c:v>35.173636207193269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'JRW-14.1'!$E$8</c:f>
              <c:strCache>
                <c:ptCount val="1"/>
                <c:pt idx="0">
                  <c:v>S&amp;P 500 Earnings</c:v>
                </c:pt>
              </c:strCache>
            </c:strRef>
          </c:tx>
          <c:marker>
            <c:symbol val="none"/>
          </c:marker>
          <c:cat>
            <c:numRef>
              <c:f>'JRW-14.1'!$H$9:$H$64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'JRW-14.1'!$K$9:$K$64</c:f>
              <c:numCache>
                <c:formatCode>0.00</c:formatCode>
                <c:ptCount val="56"/>
                <c:pt idx="0" formatCode="General">
                  <c:v>1</c:v>
                </c:pt>
                <c:pt idx="1">
                  <c:v>1.0860214741897873</c:v>
                </c:pt>
                <c:pt idx="2">
                  <c:v>1.1814445933290667</c:v>
                </c:pt>
                <c:pt idx="3">
                  <c:v>1.3320990733704705</c:v>
                </c:pt>
                <c:pt idx="4">
                  <c:v>1.5349134438946668</c:v>
                </c:pt>
                <c:pt idx="5">
                  <c:v>1.7067717366714421</c:v>
                </c:pt>
                <c:pt idx="6">
                  <c:v>1.7447995117100006</c:v>
                </c:pt>
                <c:pt idx="7">
                  <c:v>1.7596106312643522</c:v>
                </c:pt>
                <c:pt idx="8">
                  <c:v>1.844199010400654</c:v>
                </c:pt>
                <c:pt idx="9">
                  <c:v>1.9669456803157122</c:v>
                </c:pt>
                <c:pt idx="10">
                  <c:v>1.7758422776898002</c:v>
                </c:pt>
                <c:pt idx="11">
                  <c:v>1.7963200361963647</c:v>
                </c:pt>
                <c:pt idx="12">
                  <c:v>1.9896447844943428</c:v>
                </c:pt>
                <c:pt idx="13">
                  <c:v>2.5652240326850078</c:v>
                </c:pt>
                <c:pt idx="14">
                  <c:v>3.0136516241636517</c:v>
                </c:pt>
                <c:pt idx="15">
                  <c:v>2.4850341951239314</c:v>
                </c:pt>
                <c:pt idx="16">
                  <c:v>3.1409569994141289</c:v>
                </c:pt>
                <c:pt idx="17">
                  <c:v>3.5029554564280443</c:v>
                </c:pt>
                <c:pt idx="18">
                  <c:v>3.7507713319115163</c:v>
                </c:pt>
                <c:pt idx="19">
                  <c:v>4.6889993599894799</c:v>
                </c:pt>
                <c:pt idx="20">
                  <c:v>4.8300182335322956</c:v>
                </c:pt>
                <c:pt idx="21">
                  <c:v>4.8931946192710827</c:v>
                </c:pt>
                <c:pt idx="22">
                  <c:v>4.4552311675454712</c:v>
                </c:pt>
                <c:pt idx="23">
                  <c:v>4.2839319977544834</c:v>
                </c:pt>
                <c:pt idx="24">
                  <c:v>5.4272208783934879</c:v>
                </c:pt>
                <c:pt idx="25">
                  <c:v>5.0520793252110634</c:v>
                </c:pt>
                <c:pt idx="26">
                  <c:v>4.6513012580428299</c:v>
                </c:pt>
                <c:pt idx="27">
                  <c:v>5.1676150810454402</c:v>
                </c:pt>
                <c:pt idx="28">
                  <c:v>7.7729374162523985</c:v>
                </c:pt>
                <c:pt idx="29">
                  <c:v>7.8373896336342597</c:v>
                </c:pt>
                <c:pt idx="30">
                  <c:v>7.2992136184957221</c:v>
                </c:pt>
                <c:pt idx="31">
                  <c:v>6.2196389773495566</c:v>
                </c:pt>
                <c:pt idx="32">
                  <c:v>6.7255888837971636</c:v>
                </c:pt>
                <c:pt idx="33">
                  <c:v>8.6688232378602628</c:v>
                </c:pt>
                <c:pt idx="34">
                  <c:v>10.231789509370385</c:v>
                </c:pt>
                <c:pt idx="35">
                  <c:v>12.149242976480741</c:v>
                </c:pt>
                <c:pt idx="36">
                  <c:v>13.093467961124999</c:v>
                </c:pt>
                <c:pt idx="37">
                  <c:v>14.20849132183119</c:v>
                </c:pt>
                <c:pt idx="38">
                  <c:v>14.266498317474863</c:v>
                </c:pt>
                <c:pt idx="39">
                  <c:v>16.6544529714728</c:v>
                </c:pt>
                <c:pt idx="40">
                  <c:v>18.088514808219198</c:v>
                </c:pt>
                <c:pt idx="41">
                  <c:v>12.519843226426437</c:v>
                </c:pt>
                <c:pt idx="42">
                  <c:v>14.836900441304326</c:v>
                </c:pt>
                <c:pt idx="43">
                  <c:v>17.624458843069799</c:v>
                </c:pt>
                <c:pt idx="44">
                  <c:v>21.810630362021652</c:v>
                </c:pt>
                <c:pt idx="45">
                  <c:v>24.636860094216239</c:v>
                </c:pt>
                <c:pt idx="46">
                  <c:v>28.268742543684084</c:v>
                </c:pt>
                <c:pt idx="47">
                  <c:v>26.599430113493895</c:v>
                </c:pt>
                <c:pt idx="48">
                  <c:v>21.072652472999341</c:v>
                </c:pt>
                <c:pt idx="49">
                  <c:v>19.222873834139939</c:v>
                </c:pt>
                <c:pt idx="50">
                  <c:v>26.96036253083231</c:v>
                </c:pt>
                <c:pt idx="51">
                  <c:v>31.275438484547884</c:v>
                </c:pt>
                <c:pt idx="52">
                  <c:v>33.022093575596308</c:v>
                </c:pt>
                <c:pt idx="53">
                  <c:v>34.626953788404634</c:v>
                </c:pt>
                <c:pt idx="54">
                  <c:v>36.418725431620359</c:v>
                </c:pt>
                <c:pt idx="55">
                  <c:v>34.262798760197114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'JRW-14.1'!$F$8</c:f>
              <c:strCache>
                <c:ptCount val="1"/>
                <c:pt idx="0">
                  <c:v>S&amp;P 500 Dividends</c:v>
                </c:pt>
              </c:strCache>
            </c:strRef>
          </c:tx>
          <c:marker>
            <c:symbol val="none"/>
          </c:marker>
          <c:cat>
            <c:numRef>
              <c:f>'JRW-14.1'!$H$9:$H$64</c:f>
              <c:numCache>
                <c:formatCode>General</c:formatCode>
                <c:ptCount val="56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</c:numCache>
            </c:numRef>
          </c:cat>
          <c:val>
            <c:numRef>
              <c:f>'JRW-14.1'!$L$9:$L$64</c:f>
              <c:numCache>
                <c:formatCode>0.00</c:formatCode>
                <c:ptCount val="56"/>
                <c:pt idx="0" formatCode="General">
                  <c:v>1</c:v>
                </c:pt>
                <c:pt idx="1">
                  <c:v>1.0290802507732582</c:v>
                </c:pt>
                <c:pt idx="2">
                  <c:v>1.08268724852401</c:v>
                </c:pt>
                <c:pt idx="3">
                  <c:v>1.1849939769402857</c:v>
                </c:pt>
                <c:pt idx="4">
                  <c:v>1.3044705889477486</c:v>
                </c:pt>
                <c:pt idx="5">
                  <c:v>1.4273455490169067</c:v>
                </c:pt>
                <c:pt idx="6">
                  <c:v>1.4553483609556352</c:v>
                </c:pt>
                <c:pt idx="7">
                  <c:v>1.5043382683564541</c:v>
                </c:pt>
                <c:pt idx="8">
                  <c:v>1.5357152049076708</c:v>
                </c:pt>
                <c:pt idx="9">
                  <c:v>1.6353412049450151</c:v>
                </c:pt>
                <c:pt idx="10">
                  <c:v>1.6090375670371337</c:v>
                </c:pt>
                <c:pt idx="11">
                  <c:v>1.5971277045102545</c:v>
                </c:pt>
                <c:pt idx="12">
                  <c:v>1.6085127256376441</c:v>
                </c:pt>
                <c:pt idx="13">
                  <c:v>1.821477216584382</c:v>
                </c:pt>
                <c:pt idx="14">
                  <c:v>1.8787343853375458</c:v>
                </c:pt>
                <c:pt idx="15">
                  <c:v>1.8843148624486572</c:v>
                </c:pt>
                <c:pt idx="16">
                  <c:v>2.1312487036669752</c:v>
                </c:pt>
                <c:pt idx="17">
                  <c:v>2.4524274167053979</c:v>
                </c:pt>
                <c:pt idx="18">
                  <c:v>2.6142799251697273</c:v>
                </c:pt>
                <c:pt idx="19">
                  <c:v>3.0123282216808942</c:v>
                </c:pt>
                <c:pt idx="20">
                  <c:v>3.2474682710664511</c:v>
                </c:pt>
                <c:pt idx="21">
                  <c:v>3.4447940022739751</c:v>
                </c:pt>
                <c:pt idx="22">
                  <c:v>3.4990530145325538</c:v>
                </c:pt>
                <c:pt idx="23">
                  <c:v>3.5956561299709162</c:v>
                </c:pt>
                <c:pt idx="24">
                  <c:v>3.9498514042787685</c:v>
                </c:pt>
                <c:pt idx="25">
                  <c:v>4.1369936983706177</c:v>
                </c:pt>
                <c:pt idx="26">
                  <c:v>4.1307773557178162</c:v>
                </c:pt>
                <c:pt idx="27">
                  <c:v>4.6260065978619753</c:v>
                </c:pt>
                <c:pt idx="28">
                  <c:v>5.1576245072672844</c:v>
                </c:pt>
                <c:pt idx="29">
                  <c:v>5.9210588069648429</c:v>
                </c:pt>
                <c:pt idx="30">
                  <c:v>6.2326066803226325</c:v>
                </c:pt>
                <c:pt idx="31">
                  <c:v>6.546134315997918</c:v>
                </c:pt>
                <c:pt idx="32">
                  <c:v>6.37661609516989</c:v>
                </c:pt>
                <c:pt idx="33">
                  <c:v>6.402782466865597</c:v>
                </c:pt>
                <c:pt idx="34">
                  <c:v>6.7445940074214548</c:v>
                </c:pt>
                <c:pt idx="35">
                  <c:v>7.1491422628032231</c:v>
                </c:pt>
                <c:pt idx="36">
                  <c:v>7.5137475644078764</c:v>
                </c:pt>
                <c:pt idx="37">
                  <c:v>7.8332578873821541</c:v>
                </c:pt>
                <c:pt idx="38">
                  <c:v>8.1754141074340225</c:v>
                </c:pt>
                <c:pt idx="39">
                  <c:v>8.4337186381219418</c:v>
                </c:pt>
                <c:pt idx="40">
                  <c:v>8.2099578317767978</c:v>
                </c:pt>
                <c:pt idx="41">
                  <c:v>7.9437773743900584</c:v>
                </c:pt>
                <c:pt idx="42">
                  <c:v>8.1148554844159904</c:v>
                </c:pt>
                <c:pt idx="43">
                  <c:v>9.0232348296864373</c:v>
                </c:pt>
                <c:pt idx="44">
                  <c:v>9.7938433075908673</c:v>
                </c:pt>
                <c:pt idx="45">
                  <c:v>11.294183192862555</c:v>
                </c:pt>
                <c:pt idx="46">
                  <c:v>12.641612555013719</c:v>
                </c:pt>
                <c:pt idx="47">
                  <c:v>13.994088469083049</c:v>
                </c:pt>
                <c:pt idx="48">
                  <c:v>14.155578130464463</c:v>
                </c:pt>
                <c:pt idx="49">
                  <c:v>11.25885732943537</c:v>
                </c:pt>
                <c:pt idx="50">
                  <c:v>11.667628034807072</c:v>
                </c:pt>
                <c:pt idx="51">
                  <c:v>13.131128091076123</c:v>
                </c:pt>
                <c:pt idx="52">
                  <c:v>15.361704038906888</c:v>
                </c:pt>
                <c:pt idx="53">
                  <c:v>18.308890359117669</c:v>
                </c:pt>
                <c:pt idx="54">
                  <c:v>19.903600765259117</c:v>
                </c:pt>
                <c:pt idx="55">
                  <c:v>21.78091807881804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5952"/>
        <c:axId val="106615936"/>
      </c:lineChart>
      <c:catAx>
        <c:axId val="1066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15936"/>
        <c:crosses val="autoZero"/>
        <c:auto val="1"/>
        <c:lblAlgn val="ctr"/>
        <c:lblOffset val="100"/>
        <c:noMultiLvlLbl val="0"/>
      </c:catAx>
      <c:valAx>
        <c:axId val="1066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605952"/>
        <c:crosses val="autoZero"/>
        <c:crossBetween val="between"/>
      </c:valAx>
    </c:plotArea>
    <c:legend>
      <c:legendPos val="t"/>
      <c:overlay val="0"/>
      <c:spPr>
        <a:ln w="6350" cmpd="sng">
          <a:solidFill>
            <a:schemeClr val="tx1">
              <a:alpha val="98000"/>
            </a:schemeClr>
          </a:solidFill>
        </a:ln>
      </c:spPr>
    </c:legend>
    <c:plotVisOnly val="1"/>
    <c:dispBlanksAs val="zero"/>
    <c:showDLblsOverMax val="0"/>
  </c:chart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52</xdr:row>
      <xdr:rowOff>180975</xdr:rowOff>
    </xdr:from>
    <xdr:to>
      <xdr:col>20</xdr:col>
      <xdr:colOff>352425</xdr:colOff>
      <xdr:row>67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0582275"/>
          <a:ext cx="466725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228599</xdr:colOff>
      <xdr:row>6</xdr:row>
      <xdr:rowOff>171450</xdr:rowOff>
    </xdr:from>
    <xdr:to>
      <xdr:col>20</xdr:col>
      <xdr:colOff>600074</xdr:colOff>
      <xdr:row>23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6</xdr:row>
      <xdr:rowOff>19049</xdr:rowOff>
    </xdr:from>
    <xdr:to>
      <xdr:col>6</xdr:col>
      <xdr:colOff>261885</xdr:colOff>
      <xdr:row>26</xdr:row>
      <xdr:rowOff>142874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4" y="1219199"/>
          <a:ext cx="6195961" cy="408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URB_1-92_Att40%20-%20Avera%20Exhibi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BUDGET/UPDATE/2007/EARNINGS%20ESTIMATES/2007_12&amp;0_EE%20Decemb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xSurv-06Dec_021407_FIL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ARY/CAPTLMKT/Debt%20Info/Consolidated/Master%20Debt%20Schedule%20KSE/The%20Master%20Debt%20Sched%202009-09-30%20F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_REPT/FIN_REPT/CLOSEOUT/PAGES/2004/FIN%20REPORT/JUNE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32r8/NAMES.WK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TECO%20-%20FL%20-%202008/Response%2060%20-%20debt%20cost%20rate%20-%20adjust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TXB/Thuy/Check%20Financial%20pages/0905%20CHECK%20PAGE%201%20TO%20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onnelk/My%20Documents/2005%20Rate%20Case%20Analysis/Finance%20Readiness/SFR%20Model/Lead_Lag%20Study/H%20SFR%20L-L%2006-09%200507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krbk/LOCALS~1/Temp/MFR_2008%20Actu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%20-%20Drive/Utility/Current%20Cases/California%20Water%20Cases%20-%202011/CAL%20Water%20Co%20%20Cost%20of%20Capital%20Exhibits%20-%202011%20-%20JRW%20-%20August%202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etxb/Desktop/SR%202007%20Budget_Final_FILED_0227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EOUT/PAGES/2006/FEB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rw/Excel/Stock%20and%20Bond%20Returns/bond%20and%20stock%20returns%20-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45R8/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%20Services%20Data/13-0172%20-%20Missouri%20American%20(PMA)/Rebuttal/Janous'%20Corrected%20CA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gov/forecasts/aeo/tables_ref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abSelected="1" topLeftCell="A52" workbookViewId="0">
      <selection activeCell="C76" sqref="C76:C80"/>
    </sheetView>
  </sheetViews>
  <sheetFormatPr defaultColWidth="9.109375" defaultRowHeight="13.2"/>
  <cols>
    <col min="1" max="1" width="20.44140625" style="1" customWidth="1"/>
    <col min="2" max="2" width="14.6640625" style="1" customWidth="1"/>
    <col min="3" max="3" width="13.44140625" style="1" customWidth="1"/>
    <col min="4" max="4" width="15.88671875" style="1" customWidth="1"/>
    <col min="5" max="5" width="20.109375" style="1" customWidth="1"/>
    <col min="6" max="6" width="20.5546875" style="1" customWidth="1"/>
    <col min="7" max="7" width="8.109375" style="1" customWidth="1"/>
    <col min="8" max="12" width="6.6640625" style="1" customWidth="1"/>
    <col min="13" max="16384" width="9.109375" style="1"/>
  </cols>
  <sheetData>
    <row r="1" spans="1:22" ht="15.6">
      <c r="H1" s="2"/>
    </row>
    <row r="2" spans="1:22" ht="15.6">
      <c r="G2" s="3" t="s">
        <v>0</v>
      </c>
    </row>
    <row r="3" spans="1:22" ht="15.6">
      <c r="G3" s="4" t="s">
        <v>1</v>
      </c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ht="15.6">
      <c r="G4" s="5" t="s">
        <v>2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ht="15.6">
      <c r="H5" s="5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</row>
    <row r="6" spans="1:22" ht="15.6">
      <c r="B6" s="6" t="s">
        <v>3</v>
      </c>
      <c r="C6" s="7"/>
      <c r="D6" s="7"/>
      <c r="E6" s="7"/>
      <c r="F6" s="7"/>
      <c r="G6" s="8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</row>
    <row r="7" spans="1:22" ht="14.4" thickBot="1">
      <c r="B7" s="9" t="s">
        <v>4</v>
      </c>
      <c r="C7" s="7"/>
      <c r="D7" s="7"/>
      <c r="E7" s="7"/>
      <c r="F7" s="7"/>
      <c r="G7" s="8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ht="16.2" thickBot="1">
      <c r="B8" s="10"/>
      <c r="C8" s="11" t="s">
        <v>5</v>
      </c>
      <c r="D8" s="11" t="s">
        <v>6</v>
      </c>
      <c r="E8" s="11" t="s">
        <v>42</v>
      </c>
      <c r="F8" s="12" t="s">
        <v>43</v>
      </c>
      <c r="G8" s="13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</row>
    <row r="9" spans="1:22" ht="15.6">
      <c r="B9" s="76">
        <v>1960</v>
      </c>
      <c r="C9" s="106">
        <v>535.1</v>
      </c>
      <c r="D9" s="78">
        <v>58.11</v>
      </c>
      <c r="E9" s="79">
        <v>3.1030739999999999</v>
      </c>
      <c r="F9" s="80">
        <v>1.9815509999999998</v>
      </c>
      <c r="G9" s="81"/>
      <c r="H9" s="14">
        <v>1960</v>
      </c>
      <c r="I9" s="1">
        <v>1</v>
      </c>
      <c r="J9" s="1">
        <v>1</v>
      </c>
      <c r="K9" s="1">
        <v>1</v>
      </c>
      <c r="L9" s="70">
        <v>1</v>
      </c>
      <c r="M9" s="70"/>
      <c r="N9" s="70"/>
      <c r="O9" s="70"/>
      <c r="P9" s="70"/>
      <c r="Q9" s="70"/>
      <c r="R9" s="70"/>
      <c r="S9" s="70"/>
      <c r="T9" s="70"/>
      <c r="U9" s="70"/>
      <c r="V9" s="70"/>
    </row>
    <row r="10" spans="1:22" ht="15.6">
      <c r="A10" s="1">
        <v>1</v>
      </c>
      <c r="B10" s="82">
        <v>1961</v>
      </c>
      <c r="C10" s="77">
        <v>547.6</v>
      </c>
      <c r="D10" s="83">
        <v>71.55</v>
      </c>
      <c r="E10" s="84">
        <v>3.3700049999999999</v>
      </c>
      <c r="F10" s="85">
        <v>2.0391750000000002</v>
      </c>
      <c r="G10" s="81"/>
      <c r="H10" s="16">
        <v>1961</v>
      </c>
      <c r="I10" s="69">
        <f>I9*(1+(C10-C9)/C9)</f>
        <v>1.0233601196038125</v>
      </c>
      <c r="J10" s="69">
        <f t="shared" ref="J10:L25" si="0">J9*(1+(D10-D9)/D9)</f>
        <v>1.2312854930304595</v>
      </c>
      <c r="K10" s="69">
        <f t="shared" si="0"/>
        <v>1.0860214741897873</v>
      </c>
      <c r="L10" s="71">
        <f t="shared" si="0"/>
        <v>1.0290802507732582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</row>
    <row r="11" spans="1:22" ht="15.6">
      <c r="A11" s="1">
        <f>A10+1</f>
        <v>2</v>
      </c>
      <c r="B11" s="82">
        <v>1962</v>
      </c>
      <c r="C11" s="77">
        <v>586.9</v>
      </c>
      <c r="D11" s="83">
        <v>63.1</v>
      </c>
      <c r="E11" s="84">
        <v>3.6661100000000002</v>
      </c>
      <c r="F11" s="85">
        <v>2.1454000000000004</v>
      </c>
      <c r="G11" s="81"/>
      <c r="H11" s="16">
        <v>1962</v>
      </c>
      <c r="I11" s="69">
        <f t="shared" ref="I11:I63" si="1">I10*(1+(C11-C10)/C10)</f>
        <v>1.0968043356381985</v>
      </c>
      <c r="J11" s="69">
        <f t="shared" si="0"/>
        <v>1.0858716227843745</v>
      </c>
      <c r="K11" s="69">
        <f t="shared" si="0"/>
        <v>1.1814445933290667</v>
      </c>
      <c r="L11" s="71">
        <f t="shared" si="0"/>
        <v>1.08268724852401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</row>
    <row r="12" spans="1:22" ht="15.6">
      <c r="A12" s="1">
        <f t="shared" ref="A12:A57" si="2">A11+1</f>
        <v>3</v>
      </c>
      <c r="B12" s="82">
        <v>1963</v>
      </c>
      <c r="C12" s="77">
        <v>619.29999999999995</v>
      </c>
      <c r="D12" s="83">
        <v>75.02</v>
      </c>
      <c r="E12" s="84">
        <v>4.1336019999999998</v>
      </c>
      <c r="F12" s="85">
        <v>2.3481260000000002</v>
      </c>
      <c r="G12" s="81"/>
      <c r="H12" s="16">
        <v>1963</v>
      </c>
      <c r="I12" s="69">
        <f t="shared" si="1"/>
        <v>1.15735376565128</v>
      </c>
      <c r="J12" s="69">
        <f t="shared" si="0"/>
        <v>1.2909998279125796</v>
      </c>
      <c r="K12" s="69">
        <f t="shared" si="0"/>
        <v>1.3320990733704705</v>
      </c>
      <c r="L12" s="71">
        <f t="shared" si="0"/>
        <v>1.1849939769402857</v>
      </c>
      <c r="M12" s="70"/>
      <c r="N12" s="70"/>
      <c r="O12" s="70"/>
      <c r="P12" s="70"/>
      <c r="Q12" s="70"/>
      <c r="R12" s="70"/>
      <c r="S12" s="70"/>
      <c r="T12" s="70"/>
      <c r="U12" s="70"/>
      <c r="V12" s="70"/>
    </row>
    <row r="13" spans="1:22" ht="15.6">
      <c r="A13" s="1">
        <f t="shared" si="2"/>
        <v>4</v>
      </c>
      <c r="B13" s="82">
        <v>1964</v>
      </c>
      <c r="C13" s="77">
        <v>662.9</v>
      </c>
      <c r="D13" s="83">
        <v>84.75</v>
      </c>
      <c r="E13" s="84">
        <v>4.76295</v>
      </c>
      <c r="F13" s="85">
        <v>2.5848749999999998</v>
      </c>
      <c r="G13" s="81"/>
      <c r="H13" s="16">
        <v>1964</v>
      </c>
      <c r="I13" s="69">
        <f t="shared" si="1"/>
        <v>1.2388338628293776</v>
      </c>
      <c r="J13" s="69">
        <f t="shared" si="0"/>
        <v>1.4584408879710893</v>
      </c>
      <c r="K13" s="69">
        <f t="shared" si="0"/>
        <v>1.5349134438946668</v>
      </c>
      <c r="L13" s="71">
        <f t="shared" si="0"/>
        <v>1.3044705889477486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</row>
    <row r="14" spans="1:22" ht="15.6">
      <c r="A14" s="1">
        <f t="shared" si="2"/>
        <v>5</v>
      </c>
      <c r="B14" s="82">
        <v>1965</v>
      </c>
      <c r="C14" s="77">
        <v>710.7</v>
      </c>
      <c r="D14" s="83">
        <v>92.43</v>
      </c>
      <c r="E14" s="84">
        <v>5.2962389999999999</v>
      </c>
      <c r="F14" s="85">
        <v>2.8283580000000001</v>
      </c>
      <c r="G14" s="81"/>
      <c r="H14" s="16">
        <v>1965</v>
      </c>
      <c r="I14" s="69">
        <f t="shared" si="1"/>
        <v>1.3281629601943563</v>
      </c>
      <c r="J14" s="69">
        <f t="shared" si="0"/>
        <v>1.5906040268456376</v>
      </c>
      <c r="K14" s="69">
        <f t="shared" si="0"/>
        <v>1.7067717366714421</v>
      </c>
      <c r="L14" s="71">
        <f t="shared" si="0"/>
        <v>1.4273455490169067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</row>
    <row r="15" spans="1:22" ht="15.6">
      <c r="A15" s="1">
        <f t="shared" si="2"/>
        <v>6</v>
      </c>
      <c r="B15" s="82">
        <v>1966</v>
      </c>
      <c r="C15" s="77">
        <v>781.9</v>
      </c>
      <c r="D15" s="83">
        <v>80.33</v>
      </c>
      <c r="E15" s="84">
        <v>5.4142419999999998</v>
      </c>
      <c r="F15" s="85">
        <v>2.8838469999999998</v>
      </c>
      <c r="G15" s="81"/>
      <c r="H15" s="16">
        <v>1966</v>
      </c>
      <c r="I15" s="69">
        <f t="shared" si="1"/>
        <v>1.4612222014576715</v>
      </c>
      <c r="J15" s="69">
        <f t="shared" si="0"/>
        <v>1.3823782481500602</v>
      </c>
      <c r="K15" s="69">
        <f t="shared" si="0"/>
        <v>1.7447995117100006</v>
      </c>
      <c r="L15" s="71">
        <f t="shared" si="0"/>
        <v>1.4553483609556352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ht="15.6">
      <c r="A16" s="1">
        <f t="shared" si="2"/>
        <v>7</v>
      </c>
      <c r="B16" s="82">
        <v>1967</v>
      </c>
      <c r="C16" s="77">
        <v>838.2</v>
      </c>
      <c r="D16" s="83">
        <v>96.47</v>
      </c>
      <c r="E16" s="84">
        <v>5.4602019999999998</v>
      </c>
      <c r="F16" s="85">
        <v>2.9809230000000002</v>
      </c>
      <c r="G16" s="81"/>
      <c r="H16" s="16">
        <v>1967</v>
      </c>
      <c r="I16" s="69">
        <f t="shared" si="1"/>
        <v>1.5664361801532423</v>
      </c>
      <c r="J16" s="69">
        <f t="shared" si="0"/>
        <v>1.6601273446911031</v>
      </c>
      <c r="K16" s="69">
        <f t="shared" si="0"/>
        <v>1.7596106312643522</v>
      </c>
      <c r="L16" s="71">
        <f t="shared" si="0"/>
        <v>1.5043382683564541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ht="15.6">
      <c r="A17" s="1">
        <f t="shared" si="2"/>
        <v>8</v>
      </c>
      <c r="B17" s="82">
        <v>1968</v>
      </c>
      <c r="C17" s="77">
        <v>899.3</v>
      </c>
      <c r="D17" s="83">
        <v>103.86</v>
      </c>
      <c r="E17" s="84">
        <v>5.7226860000000004</v>
      </c>
      <c r="F17" s="85">
        <v>3.0430980000000001</v>
      </c>
      <c r="G17" s="81"/>
      <c r="H17" s="16">
        <v>1968</v>
      </c>
      <c r="I17" s="69">
        <f t="shared" si="1"/>
        <v>1.680620444776677</v>
      </c>
      <c r="J17" s="69">
        <f t="shared" si="0"/>
        <v>1.7872999483737739</v>
      </c>
      <c r="K17" s="69">
        <f t="shared" si="0"/>
        <v>1.844199010400654</v>
      </c>
      <c r="L17" s="71">
        <f t="shared" si="0"/>
        <v>1.5357152049076708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ht="15.6">
      <c r="A18" s="1">
        <f t="shared" si="2"/>
        <v>9</v>
      </c>
      <c r="B18" s="82">
        <v>1969</v>
      </c>
      <c r="C18" s="77">
        <v>982.3</v>
      </c>
      <c r="D18" s="83">
        <v>92.06</v>
      </c>
      <c r="E18" s="84">
        <v>6.1035779999999997</v>
      </c>
      <c r="F18" s="85">
        <v>3.2405120000000003</v>
      </c>
      <c r="G18" s="81"/>
      <c r="H18" s="16">
        <v>1969</v>
      </c>
      <c r="I18" s="69">
        <f t="shared" si="1"/>
        <v>1.835731638945991</v>
      </c>
      <c r="J18" s="69">
        <f t="shared" si="0"/>
        <v>1.5842367922904836</v>
      </c>
      <c r="K18" s="69">
        <f t="shared" si="0"/>
        <v>1.9669456803157122</v>
      </c>
      <c r="L18" s="71">
        <f t="shared" si="0"/>
        <v>1.6353412049450151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ht="15.6">
      <c r="A19" s="1">
        <f t="shared" si="2"/>
        <v>10</v>
      </c>
      <c r="B19" s="82">
        <v>1970</v>
      </c>
      <c r="C19" s="77">
        <v>1049.0999999999999</v>
      </c>
      <c r="D19" s="83">
        <v>92.15</v>
      </c>
      <c r="E19" s="84">
        <v>5.5105700000000004</v>
      </c>
      <c r="F19" s="85">
        <v>3.1883900000000001</v>
      </c>
      <c r="G19" s="81"/>
      <c r="H19" s="16">
        <v>1970</v>
      </c>
      <c r="I19" s="69">
        <f t="shared" si="1"/>
        <v>1.9605681181087644</v>
      </c>
      <c r="J19" s="69">
        <f t="shared" si="0"/>
        <v>1.5857855790741697</v>
      </c>
      <c r="K19" s="69">
        <f t="shared" si="0"/>
        <v>1.7758422776898002</v>
      </c>
      <c r="L19" s="71">
        <f t="shared" si="0"/>
        <v>1.6090375670371337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ht="15.6">
      <c r="A20" s="1">
        <f t="shared" si="2"/>
        <v>11</v>
      </c>
      <c r="B20" s="82">
        <v>1971</v>
      </c>
      <c r="C20" s="77">
        <v>1119.3</v>
      </c>
      <c r="D20" s="83">
        <v>102.09</v>
      </c>
      <c r="E20" s="84">
        <v>5.5741139999999998</v>
      </c>
      <c r="F20" s="85">
        <v>3.16479</v>
      </c>
      <c r="G20" s="81"/>
      <c r="H20" s="16">
        <v>1971</v>
      </c>
      <c r="I20" s="69">
        <f t="shared" si="1"/>
        <v>2.0917585498037745</v>
      </c>
      <c r="J20" s="69">
        <f t="shared" si="0"/>
        <v>1.7568404749612805</v>
      </c>
      <c r="K20" s="69">
        <f t="shared" si="0"/>
        <v>1.7963200361963647</v>
      </c>
      <c r="L20" s="71">
        <f t="shared" si="0"/>
        <v>1.5971277045102545</v>
      </c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ht="15.6">
      <c r="A21" s="1">
        <f t="shared" si="2"/>
        <v>12</v>
      </c>
      <c r="B21" s="82">
        <v>1972</v>
      </c>
      <c r="C21" s="77">
        <v>1219.5</v>
      </c>
      <c r="D21" s="83">
        <v>118.05</v>
      </c>
      <c r="E21" s="84">
        <v>6.1740149999999998</v>
      </c>
      <c r="F21" s="85">
        <v>3.1873499999999999</v>
      </c>
      <c r="G21" s="81"/>
      <c r="H21" s="16">
        <v>1972</v>
      </c>
      <c r="I21" s="69">
        <f t="shared" si="1"/>
        <v>2.2790132685479345</v>
      </c>
      <c r="J21" s="69">
        <f t="shared" si="0"/>
        <v>2.0314919979349511</v>
      </c>
      <c r="K21" s="69">
        <f t="shared" si="0"/>
        <v>1.9896447844943428</v>
      </c>
      <c r="L21" s="71">
        <f t="shared" si="0"/>
        <v>1.6085127256376441</v>
      </c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ht="15.6">
      <c r="A22" s="1">
        <f t="shared" si="2"/>
        <v>13</v>
      </c>
      <c r="B22" s="82">
        <v>1973</v>
      </c>
      <c r="C22" s="77">
        <v>1356</v>
      </c>
      <c r="D22" s="83">
        <v>97.55</v>
      </c>
      <c r="E22" s="84">
        <v>7.9600799999999996</v>
      </c>
      <c r="F22" s="85">
        <v>3.6093499999999996</v>
      </c>
      <c r="G22" s="81"/>
      <c r="H22" s="16">
        <v>1973</v>
      </c>
      <c r="I22" s="69">
        <f t="shared" si="1"/>
        <v>2.5341057746215658</v>
      </c>
      <c r="J22" s="69">
        <f t="shared" si="0"/>
        <v>1.6787127860953366</v>
      </c>
      <c r="K22" s="69">
        <f t="shared" si="0"/>
        <v>2.5652240326850078</v>
      </c>
      <c r="L22" s="71">
        <f t="shared" si="0"/>
        <v>1.821477216584382</v>
      </c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ht="15.6">
      <c r="A23" s="1">
        <f t="shared" si="2"/>
        <v>14</v>
      </c>
      <c r="B23" s="82">
        <v>1974</v>
      </c>
      <c r="C23" s="77">
        <v>1486.2</v>
      </c>
      <c r="D23" s="83">
        <v>68.56</v>
      </c>
      <c r="E23" s="84">
        <v>9.3515840000000008</v>
      </c>
      <c r="F23" s="85">
        <v>3.7228080000000001</v>
      </c>
      <c r="G23" s="81"/>
      <c r="H23" s="16">
        <v>1974</v>
      </c>
      <c r="I23" s="69">
        <f t="shared" si="1"/>
        <v>2.7774247804148757</v>
      </c>
      <c r="J23" s="69">
        <f t="shared" si="0"/>
        <v>1.1798313543279988</v>
      </c>
      <c r="K23" s="69">
        <f t="shared" si="0"/>
        <v>3.0136516241636517</v>
      </c>
      <c r="L23" s="71">
        <f t="shared" si="0"/>
        <v>1.8787343853375458</v>
      </c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 ht="15.6">
      <c r="A24" s="1">
        <f t="shared" si="2"/>
        <v>15</v>
      </c>
      <c r="B24" s="82">
        <v>1975</v>
      </c>
      <c r="C24" s="77">
        <v>1610.6</v>
      </c>
      <c r="D24" s="83">
        <v>90.19</v>
      </c>
      <c r="E24" s="84">
        <v>7.7112449999999999</v>
      </c>
      <c r="F24" s="85">
        <v>3.7338659999999999</v>
      </c>
      <c r="G24" s="81"/>
      <c r="H24" s="16">
        <v>1975</v>
      </c>
      <c r="I24" s="69">
        <f t="shared" si="1"/>
        <v>3.0099046907120162</v>
      </c>
      <c r="J24" s="69">
        <f t="shared" si="0"/>
        <v>1.5520564446738945</v>
      </c>
      <c r="K24" s="69">
        <f t="shared" si="0"/>
        <v>2.4850341951239314</v>
      </c>
      <c r="L24" s="71">
        <f t="shared" si="0"/>
        <v>1.8843148624486572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 ht="15.6">
      <c r="A25" s="1">
        <f t="shared" si="2"/>
        <v>16</v>
      </c>
      <c r="B25" s="82">
        <v>1976</v>
      </c>
      <c r="C25" s="77">
        <v>1790.3</v>
      </c>
      <c r="D25" s="83">
        <v>107.46</v>
      </c>
      <c r="E25" s="84">
        <v>9.7466220000000003</v>
      </c>
      <c r="F25" s="85">
        <v>4.2231779999999999</v>
      </c>
      <c r="G25" s="81"/>
      <c r="H25" s="16">
        <v>1976</v>
      </c>
      <c r="I25" s="69">
        <f t="shared" si="1"/>
        <v>3.345729770136423</v>
      </c>
      <c r="J25" s="69">
        <f t="shared" si="0"/>
        <v>1.8492514197212184</v>
      </c>
      <c r="K25" s="69">
        <f t="shared" si="0"/>
        <v>3.1409569994141289</v>
      </c>
      <c r="L25" s="71">
        <f t="shared" si="0"/>
        <v>2.1312487036669752</v>
      </c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 ht="15.6">
      <c r="A26" s="1">
        <f t="shared" si="2"/>
        <v>17</v>
      </c>
      <c r="B26" s="82">
        <v>1977</v>
      </c>
      <c r="C26" s="77">
        <v>2028.4</v>
      </c>
      <c r="D26" s="83">
        <v>95.1</v>
      </c>
      <c r="E26" s="84">
        <v>10.86993</v>
      </c>
      <c r="F26" s="85">
        <v>4.85961</v>
      </c>
      <c r="G26" s="81"/>
      <c r="H26" s="16">
        <v>1977</v>
      </c>
      <c r="I26" s="69">
        <f t="shared" si="1"/>
        <v>3.7906933283498416</v>
      </c>
      <c r="J26" s="69">
        <f t="shared" ref="J26:J63" si="3">J25*(1+(D26-D25)/D25)</f>
        <v>1.6365513680949921</v>
      </c>
      <c r="K26" s="69">
        <f t="shared" ref="K26:K63" si="4">K25*(1+(E26-E25)/E25)</f>
        <v>3.5029554564280443</v>
      </c>
      <c r="L26" s="71">
        <f t="shared" ref="L26:L63" si="5">L25*(1+(F26-F25)/F25)</f>
        <v>2.4524274167053979</v>
      </c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15.6">
      <c r="A27" s="1">
        <f t="shared" si="2"/>
        <v>18</v>
      </c>
      <c r="B27" s="82">
        <v>1978</v>
      </c>
      <c r="C27" s="77">
        <v>2278.1999999999998</v>
      </c>
      <c r="D27" s="83">
        <v>96.11</v>
      </c>
      <c r="E27" s="84">
        <v>11.638921</v>
      </c>
      <c r="F27" s="85">
        <v>5.1803290000000004</v>
      </c>
      <c r="G27" s="81"/>
      <c r="H27" s="16">
        <v>1978</v>
      </c>
      <c r="I27" s="69">
        <f t="shared" si="1"/>
        <v>4.2575219585124273</v>
      </c>
      <c r="J27" s="69">
        <f t="shared" si="3"/>
        <v>1.6539321975563586</v>
      </c>
      <c r="K27" s="69">
        <f t="shared" si="4"/>
        <v>3.7507713319115163</v>
      </c>
      <c r="L27" s="71">
        <f t="shared" si="5"/>
        <v>2.6142799251697273</v>
      </c>
      <c r="M27" s="70"/>
      <c r="N27" s="70"/>
      <c r="O27" s="70"/>
      <c r="P27" s="70"/>
      <c r="Q27" s="70"/>
      <c r="R27" s="70"/>
      <c r="S27" s="70"/>
      <c r="T27" s="70"/>
      <c r="U27" s="70"/>
      <c r="V27" s="70"/>
    </row>
    <row r="28" spans="1:22" ht="15.6">
      <c r="A28" s="1">
        <f t="shared" si="2"/>
        <v>19</v>
      </c>
      <c r="B28" s="82">
        <v>1979</v>
      </c>
      <c r="C28" s="77">
        <v>2570</v>
      </c>
      <c r="D28" s="83">
        <v>107.94</v>
      </c>
      <c r="E28" s="84">
        <v>14.550312</v>
      </c>
      <c r="F28" s="85">
        <v>5.9690820000000002</v>
      </c>
      <c r="G28" s="81"/>
      <c r="H28" s="16">
        <v>1979</v>
      </c>
      <c r="I28" s="69">
        <f t="shared" si="1"/>
        <v>4.8028405905438234</v>
      </c>
      <c r="J28" s="69">
        <f t="shared" si="3"/>
        <v>1.8575116159008778</v>
      </c>
      <c r="K28" s="69">
        <f t="shared" si="4"/>
        <v>4.6889993599894799</v>
      </c>
      <c r="L28" s="71">
        <f t="shared" si="5"/>
        <v>3.0123282216808942</v>
      </c>
      <c r="M28" s="70"/>
      <c r="N28" s="70"/>
      <c r="O28" s="70"/>
      <c r="P28" s="70"/>
      <c r="Q28" s="70"/>
      <c r="R28" s="70"/>
      <c r="S28" s="70"/>
      <c r="T28" s="70"/>
      <c r="U28" s="70"/>
      <c r="V28" s="70"/>
    </row>
    <row r="29" spans="1:22" ht="15.6">
      <c r="A29" s="1">
        <f t="shared" si="2"/>
        <v>20</v>
      </c>
      <c r="B29" s="82">
        <v>1980</v>
      </c>
      <c r="C29" s="77">
        <v>2796.8</v>
      </c>
      <c r="D29" s="83">
        <v>135.76</v>
      </c>
      <c r="E29" s="84">
        <v>14.987904</v>
      </c>
      <c r="F29" s="85">
        <v>6.4350239999999994</v>
      </c>
      <c r="G29" s="81"/>
      <c r="H29" s="16">
        <v>1980</v>
      </c>
      <c r="I29" s="69">
        <f t="shared" si="1"/>
        <v>5.2266866006353956</v>
      </c>
      <c r="J29" s="69">
        <f t="shared" si="3"/>
        <v>2.336258819480296</v>
      </c>
      <c r="K29" s="69">
        <f t="shared" si="4"/>
        <v>4.8300182335322956</v>
      </c>
      <c r="L29" s="69">
        <f t="shared" si="5"/>
        <v>3.2474682710664511</v>
      </c>
    </row>
    <row r="30" spans="1:22" ht="15.6">
      <c r="A30" s="1">
        <f t="shared" si="2"/>
        <v>21</v>
      </c>
      <c r="B30" s="82">
        <v>1981</v>
      </c>
      <c r="C30" s="77">
        <v>3138.4</v>
      </c>
      <c r="D30" s="83">
        <v>122.55</v>
      </c>
      <c r="E30" s="84">
        <v>15.183945</v>
      </c>
      <c r="F30" s="85">
        <v>6.8260350000000001</v>
      </c>
      <c r="G30" s="81"/>
      <c r="H30" s="16">
        <v>1981</v>
      </c>
      <c r="I30" s="69">
        <f t="shared" si="1"/>
        <v>5.8650719491683798</v>
      </c>
      <c r="J30" s="69">
        <f t="shared" si="3"/>
        <v>2.1089313371192566</v>
      </c>
      <c r="K30" s="69">
        <f t="shared" si="4"/>
        <v>4.8931946192710827</v>
      </c>
      <c r="L30" s="69">
        <f t="shared" si="5"/>
        <v>3.4447940022739751</v>
      </c>
    </row>
    <row r="31" spans="1:22" ht="15.6">
      <c r="A31" s="1">
        <f t="shared" si="2"/>
        <v>22</v>
      </c>
      <c r="B31" s="82">
        <v>1982</v>
      </c>
      <c r="C31" s="77">
        <v>3313.9</v>
      </c>
      <c r="D31" s="83">
        <v>140.63999999999999</v>
      </c>
      <c r="E31" s="84">
        <v>13.824911999999999</v>
      </c>
      <c r="F31" s="85">
        <v>6.9335519999999988</v>
      </c>
      <c r="G31" s="81"/>
      <c r="H31" s="16">
        <v>1982</v>
      </c>
      <c r="I31" s="69">
        <f t="shared" si="1"/>
        <v>6.1930480284059053</v>
      </c>
      <c r="J31" s="69">
        <f t="shared" si="3"/>
        <v>2.4202374806401652</v>
      </c>
      <c r="K31" s="69">
        <f t="shared" si="4"/>
        <v>4.4552311675454712</v>
      </c>
      <c r="L31" s="69">
        <f t="shared" si="5"/>
        <v>3.4990530145325538</v>
      </c>
    </row>
    <row r="32" spans="1:22" ht="15.6">
      <c r="A32" s="1">
        <f t="shared" si="2"/>
        <v>23</v>
      </c>
      <c r="B32" s="82">
        <v>1983</v>
      </c>
      <c r="C32" s="77">
        <v>3541.1</v>
      </c>
      <c r="D32" s="83">
        <v>164.93</v>
      </c>
      <c r="E32" s="84">
        <v>13.293358</v>
      </c>
      <c r="F32" s="85">
        <v>7.1249760000000011</v>
      </c>
      <c r="G32" s="81"/>
      <c r="H32" s="16">
        <v>1983</v>
      </c>
      <c r="I32" s="69">
        <f t="shared" si="1"/>
        <v>6.6176415623247991</v>
      </c>
      <c r="J32" s="69">
        <f t="shared" si="3"/>
        <v>2.8382378248150064</v>
      </c>
      <c r="K32" s="69">
        <f t="shared" si="4"/>
        <v>4.2839319977544834</v>
      </c>
      <c r="L32" s="69">
        <f t="shared" si="5"/>
        <v>3.5956561299709162</v>
      </c>
    </row>
    <row r="33" spans="1:12" ht="15.6">
      <c r="A33" s="1">
        <f t="shared" si="2"/>
        <v>24</v>
      </c>
      <c r="B33" s="82">
        <v>1984</v>
      </c>
      <c r="C33" s="77">
        <v>3952.8</v>
      </c>
      <c r="D33" s="83">
        <v>167.24</v>
      </c>
      <c r="E33" s="84">
        <v>16.841068</v>
      </c>
      <c r="F33" s="85">
        <v>7.8268320000000005</v>
      </c>
      <c r="G33" s="81"/>
      <c r="H33" s="16">
        <v>1984</v>
      </c>
      <c r="I33" s="69">
        <f t="shared" si="1"/>
        <v>7.3870304615959634</v>
      </c>
      <c r="J33" s="69">
        <f t="shared" si="3"/>
        <v>2.877990018929617</v>
      </c>
      <c r="K33" s="69">
        <f t="shared" si="4"/>
        <v>5.4272208783934879</v>
      </c>
      <c r="L33" s="69">
        <f t="shared" si="5"/>
        <v>3.9498514042787685</v>
      </c>
    </row>
    <row r="34" spans="1:12" ht="15.6">
      <c r="A34" s="1">
        <f t="shared" si="2"/>
        <v>25</v>
      </c>
      <c r="B34" s="82">
        <v>1985</v>
      </c>
      <c r="C34" s="77">
        <v>4270.3999999999996</v>
      </c>
      <c r="D34" s="83">
        <v>211.28</v>
      </c>
      <c r="E34" s="84">
        <v>15.676976</v>
      </c>
      <c r="F34" s="85">
        <v>8.1976639999999996</v>
      </c>
      <c r="G34" s="81"/>
      <c r="H34" s="16">
        <v>1985</v>
      </c>
      <c r="I34" s="69">
        <f t="shared" si="1"/>
        <v>7.9805643804896276</v>
      </c>
      <c r="J34" s="69">
        <f t="shared" si="3"/>
        <v>3.6358630184133549</v>
      </c>
      <c r="K34" s="69">
        <f t="shared" si="4"/>
        <v>5.0520793252110634</v>
      </c>
      <c r="L34" s="69">
        <f t="shared" si="5"/>
        <v>4.1369936983706177</v>
      </c>
    </row>
    <row r="35" spans="1:12" ht="15.6">
      <c r="A35" s="1">
        <f t="shared" si="2"/>
        <v>26</v>
      </c>
      <c r="B35" s="82">
        <v>1986</v>
      </c>
      <c r="C35" s="77">
        <v>4536.1000000000004</v>
      </c>
      <c r="D35" s="83">
        <v>242.17</v>
      </c>
      <c r="E35" s="84">
        <v>14.433332</v>
      </c>
      <c r="F35" s="85">
        <v>8.1853459999999991</v>
      </c>
      <c r="G35" s="81"/>
      <c r="H35" s="16">
        <v>1986</v>
      </c>
      <c r="I35" s="69">
        <f t="shared" si="1"/>
        <v>8.4771070827882635</v>
      </c>
      <c r="J35" s="69">
        <f t="shared" si="3"/>
        <v>4.1674410600585112</v>
      </c>
      <c r="K35" s="69">
        <f t="shared" si="4"/>
        <v>4.6513012580428299</v>
      </c>
      <c r="L35" s="69">
        <f t="shared" si="5"/>
        <v>4.1307773557178162</v>
      </c>
    </row>
    <row r="36" spans="1:12" ht="15.6">
      <c r="A36" s="1">
        <f t="shared" si="2"/>
        <v>27</v>
      </c>
      <c r="B36" s="82">
        <v>1987</v>
      </c>
      <c r="C36" s="77">
        <v>4781.8999999999996</v>
      </c>
      <c r="D36" s="83">
        <v>247.08</v>
      </c>
      <c r="E36" s="84">
        <v>16.035492000000001</v>
      </c>
      <c r="F36" s="85">
        <v>9.1666680000000014</v>
      </c>
      <c r="G36" s="81"/>
      <c r="H36" s="16">
        <v>1987</v>
      </c>
      <c r="I36" s="69">
        <f t="shared" si="1"/>
        <v>8.9364604746776291</v>
      </c>
      <c r="J36" s="69">
        <f t="shared" si="3"/>
        <v>4.2519359834796093</v>
      </c>
      <c r="K36" s="69">
        <f t="shared" si="4"/>
        <v>5.1676150810454402</v>
      </c>
      <c r="L36" s="69">
        <f t="shared" si="5"/>
        <v>4.6260065978619753</v>
      </c>
    </row>
    <row r="37" spans="1:12" ht="15.6">
      <c r="A37" s="1">
        <f t="shared" si="2"/>
        <v>28</v>
      </c>
      <c r="B37" s="82">
        <v>1988</v>
      </c>
      <c r="C37" s="77">
        <v>5155.1000000000004</v>
      </c>
      <c r="D37" s="83">
        <v>277.72000000000003</v>
      </c>
      <c r="E37" s="84">
        <v>24.12</v>
      </c>
      <c r="F37" s="85">
        <v>10.220096000000002</v>
      </c>
      <c r="G37" s="81"/>
      <c r="H37" s="16">
        <v>1988</v>
      </c>
      <c r="I37" s="69">
        <f t="shared" si="1"/>
        <v>9.6339002055690521</v>
      </c>
      <c r="J37" s="69">
        <f t="shared" si="3"/>
        <v>4.7792118396145264</v>
      </c>
      <c r="K37" s="69">
        <f t="shared" si="4"/>
        <v>7.7729374162523985</v>
      </c>
      <c r="L37" s="69">
        <f t="shared" si="5"/>
        <v>5.1576245072672844</v>
      </c>
    </row>
    <row r="38" spans="1:12" ht="15.6">
      <c r="A38" s="1">
        <f t="shared" si="2"/>
        <v>29</v>
      </c>
      <c r="B38" s="82">
        <v>1989</v>
      </c>
      <c r="C38" s="77">
        <v>5570</v>
      </c>
      <c r="D38" s="83">
        <v>353.4</v>
      </c>
      <c r="E38" s="84">
        <v>24.32</v>
      </c>
      <c r="F38" s="85">
        <v>11.73288</v>
      </c>
      <c r="G38" s="81"/>
      <c r="H38" s="16">
        <v>1989</v>
      </c>
      <c r="I38" s="69">
        <f t="shared" si="1"/>
        <v>10.409269295458792</v>
      </c>
      <c r="J38" s="69">
        <f t="shared" si="3"/>
        <v>6.0815694372741378</v>
      </c>
      <c r="K38" s="69">
        <f t="shared" si="4"/>
        <v>7.8373896336342597</v>
      </c>
      <c r="L38" s="69">
        <f t="shared" si="5"/>
        <v>5.9210588069648429</v>
      </c>
    </row>
    <row r="39" spans="1:12" ht="15.6">
      <c r="A39" s="1">
        <f t="shared" si="2"/>
        <v>30</v>
      </c>
      <c r="B39" s="82">
        <v>1990</v>
      </c>
      <c r="C39" s="77">
        <v>5914.6</v>
      </c>
      <c r="D39" s="83">
        <v>330.22</v>
      </c>
      <c r="E39" s="84">
        <v>22.65</v>
      </c>
      <c r="F39" s="85">
        <v>12.350228000000001</v>
      </c>
      <c r="G39" s="81"/>
      <c r="H39" s="16">
        <v>1990</v>
      </c>
      <c r="I39" s="69">
        <f t="shared" si="1"/>
        <v>11.053261072696692</v>
      </c>
      <c r="J39" s="69">
        <f t="shared" si="3"/>
        <v>5.6826707967647598</v>
      </c>
      <c r="K39" s="69">
        <f t="shared" si="4"/>
        <v>7.2992136184957221</v>
      </c>
      <c r="L39" s="69">
        <f t="shared" si="5"/>
        <v>6.2326066803226325</v>
      </c>
    </row>
    <row r="40" spans="1:12" ht="15.6">
      <c r="A40" s="1">
        <f t="shared" si="2"/>
        <v>31</v>
      </c>
      <c r="B40" s="82">
        <v>1991</v>
      </c>
      <c r="C40" s="77">
        <v>6110.1</v>
      </c>
      <c r="D40" s="83">
        <v>417.09</v>
      </c>
      <c r="E40" s="84">
        <v>19.3</v>
      </c>
      <c r="F40" s="85">
        <v>12.971499</v>
      </c>
      <c r="G40" s="81"/>
      <c r="H40" s="16">
        <v>1991</v>
      </c>
      <c r="I40" s="69">
        <f t="shared" si="1"/>
        <v>11.418613343300317</v>
      </c>
      <c r="J40" s="69">
        <f t="shared" si="3"/>
        <v>7.1775942178626773</v>
      </c>
      <c r="K40" s="69">
        <f t="shared" si="4"/>
        <v>6.2196389773495566</v>
      </c>
      <c r="L40" s="69">
        <f t="shared" si="5"/>
        <v>6.546134315997918</v>
      </c>
    </row>
    <row r="41" spans="1:12" ht="15.6">
      <c r="A41" s="1">
        <f t="shared" si="2"/>
        <v>32</v>
      </c>
      <c r="B41" s="82">
        <v>1992</v>
      </c>
      <c r="C41" s="77">
        <v>6434.7</v>
      </c>
      <c r="D41" s="83">
        <v>435.71</v>
      </c>
      <c r="E41" s="84">
        <v>20.87</v>
      </c>
      <c r="F41" s="85">
        <v>12.635590000000001</v>
      </c>
      <c r="G41" s="81"/>
      <c r="H41" s="16">
        <v>1992</v>
      </c>
      <c r="I41" s="69">
        <f t="shared" si="1"/>
        <v>12.025228929172115</v>
      </c>
      <c r="J41" s="69">
        <f t="shared" si="3"/>
        <v>7.4980209946652936</v>
      </c>
      <c r="K41" s="69">
        <f t="shared" si="4"/>
        <v>6.7255888837971636</v>
      </c>
      <c r="L41" s="69">
        <f t="shared" si="5"/>
        <v>6.37661609516989</v>
      </c>
    </row>
    <row r="42" spans="1:12" ht="15.6">
      <c r="A42" s="1">
        <f t="shared" si="2"/>
        <v>33</v>
      </c>
      <c r="B42" s="82">
        <v>1993</v>
      </c>
      <c r="C42" s="77">
        <v>6794.9</v>
      </c>
      <c r="D42" s="83">
        <v>466.45</v>
      </c>
      <c r="E42" s="84">
        <v>26.9</v>
      </c>
      <c r="F42" s="85">
        <v>12.687439999999999</v>
      </c>
      <c r="G42" s="81"/>
      <c r="H42" s="16">
        <v>1993</v>
      </c>
      <c r="I42" s="69">
        <f t="shared" si="1"/>
        <v>12.698374135675573</v>
      </c>
      <c r="J42" s="69">
        <f t="shared" si="3"/>
        <v>8.0270177250043062</v>
      </c>
      <c r="K42" s="69">
        <f t="shared" si="4"/>
        <v>8.6688232378602628</v>
      </c>
      <c r="L42" s="69">
        <f t="shared" si="5"/>
        <v>6.402782466865597</v>
      </c>
    </row>
    <row r="43" spans="1:12" ht="15.6">
      <c r="A43" s="1">
        <f t="shared" si="2"/>
        <v>34</v>
      </c>
      <c r="B43" s="82">
        <v>1994</v>
      </c>
      <c r="C43" s="77">
        <v>7197.8</v>
      </c>
      <c r="D43" s="83">
        <v>459.27</v>
      </c>
      <c r="E43" s="84">
        <v>31.75</v>
      </c>
      <c r="F43" s="85">
        <v>13.364756999999999</v>
      </c>
      <c r="G43" s="81"/>
      <c r="H43" s="16">
        <v>1994</v>
      </c>
      <c r="I43" s="69">
        <f t="shared" si="1"/>
        <v>13.451317510745655</v>
      </c>
      <c r="J43" s="69">
        <f t="shared" si="3"/>
        <v>7.9034589571502361</v>
      </c>
      <c r="K43" s="69">
        <f t="shared" si="4"/>
        <v>10.231789509370385</v>
      </c>
      <c r="L43" s="69">
        <f t="shared" si="5"/>
        <v>6.7445940074214548</v>
      </c>
    </row>
    <row r="44" spans="1:12" ht="15.6">
      <c r="A44" s="1">
        <f t="shared" si="2"/>
        <v>35</v>
      </c>
      <c r="B44" s="82">
        <v>1995</v>
      </c>
      <c r="C44" s="77">
        <v>7583.4</v>
      </c>
      <c r="D44" s="83">
        <v>615.92999999999995</v>
      </c>
      <c r="E44" s="84">
        <v>37.700000000000003</v>
      </c>
      <c r="F44" s="85">
        <v>14.166389999999998</v>
      </c>
      <c r="G44" s="81"/>
      <c r="H44" s="16">
        <v>1995</v>
      </c>
      <c r="I44" s="69">
        <f t="shared" si="1"/>
        <v>14.171930480284058</v>
      </c>
      <c r="J44" s="69">
        <f t="shared" si="3"/>
        <v>10.599380485286531</v>
      </c>
      <c r="K44" s="69">
        <f t="shared" si="4"/>
        <v>12.149242976480741</v>
      </c>
      <c r="L44" s="69">
        <f t="shared" si="5"/>
        <v>7.1491422628032231</v>
      </c>
    </row>
    <row r="45" spans="1:12" ht="15.6">
      <c r="A45" s="1">
        <f t="shared" si="2"/>
        <v>36</v>
      </c>
      <c r="B45" s="82">
        <v>1996</v>
      </c>
      <c r="C45" s="77">
        <v>7978.3</v>
      </c>
      <c r="D45" s="83">
        <v>740.74</v>
      </c>
      <c r="E45" s="84">
        <v>40.630000000000003</v>
      </c>
      <c r="F45" s="85">
        <v>14.888873999999999</v>
      </c>
      <c r="G45" s="81"/>
      <c r="H45" s="16">
        <v>1996</v>
      </c>
      <c r="I45" s="69">
        <f t="shared" si="1"/>
        <v>14.909923378807701</v>
      </c>
      <c r="J45" s="69">
        <f t="shared" si="3"/>
        <v>12.74720357941835</v>
      </c>
      <c r="K45" s="69">
        <f t="shared" si="4"/>
        <v>13.093467961124999</v>
      </c>
      <c r="L45" s="69">
        <f t="shared" si="5"/>
        <v>7.5137475644078764</v>
      </c>
    </row>
    <row r="46" spans="1:12" ht="15.6">
      <c r="A46" s="1">
        <f t="shared" si="2"/>
        <v>37</v>
      </c>
      <c r="B46" s="82">
        <v>1997</v>
      </c>
      <c r="C46" s="77">
        <v>8483.2000000000007</v>
      </c>
      <c r="D46" s="83">
        <v>970.43</v>
      </c>
      <c r="E46" s="84">
        <v>44.09</v>
      </c>
      <c r="F46" s="85">
        <v>15.522000000000002</v>
      </c>
      <c r="G46" s="81"/>
      <c r="H46" s="16">
        <v>1997</v>
      </c>
      <c r="I46" s="69">
        <f t="shared" si="1"/>
        <v>15.85348532984489</v>
      </c>
      <c r="J46" s="69">
        <f t="shared" si="3"/>
        <v>16.699879538805718</v>
      </c>
      <c r="K46" s="69">
        <f t="shared" si="4"/>
        <v>14.20849132183119</v>
      </c>
      <c r="L46" s="69">
        <f t="shared" si="5"/>
        <v>7.8332578873821541</v>
      </c>
    </row>
    <row r="47" spans="1:12" ht="15.6">
      <c r="A47" s="1">
        <f t="shared" si="2"/>
        <v>38</v>
      </c>
      <c r="B47" s="82">
        <v>1998</v>
      </c>
      <c r="C47" s="77">
        <v>8954.7999999999993</v>
      </c>
      <c r="D47" s="83">
        <v>1229.23</v>
      </c>
      <c r="E47" s="84">
        <v>44.27</v>
      </c>
      <c r="F47" s="85">
        <v>16.2</v>
      </c>
      <c r="G47" s="81"/>
      <c r="H47" s="16">
        <v>1998</v>
      </c>
      <c r="I47" s="69">
        <f t="shared" si="1"/>
        <v>16.734815922257518</v>
      </c>
      <c r="J47" s="69">
        <f t="shared" si="3"/>
        <v>21.153501979005341</v>
      </c>
      <c r="K47" s="69">
        <f t="shared" si="4"/>
        <v>14.266498317474863</v>
      </c>
      <c r="L47" s="69">
        <f t="shared" si="5"/>
        <v>8.1754141074340225</v>
      </c>
    </row>
    <row r="48" spans="1:12" ht="15.6">
      <c r="A48" s="1">
        <f t="shared" si="2"/>
        <v>39</v>
      </c>
      <c r="B48" s="82">
        <v>1999</v>
      </c>
      <c r="C48" s="77">
        <v>9510.5</v>
      </c>
      <c r="D48" s="83">
        <v>1469.25</v>
      </c>
      <c r="E48" s="84">
        <v>51.68</v>
      </c>
      <c r="F48" s="85">
        <v>16.711843601089175</v>
      </c>
      <c r="G48" s="81"/>
      <c r="H48" s="16">
        <v>1999</v>
      </c>
      <c r="I48" s="69">
        <f t="shared" si="1"/>
        <v>17.773313399364604</v>
      </c>
      <c r="J48" s="69">
        <f t="shared" si="3"/>
        <v>25.283944243675794</v>
      </c>
      <c r="K48" s="69">
        <f t="shared" si="4"/>
        <v>16.6544529714728</v>
      </c>
      <c r="L48" s="69">
        <f t="shared" si="5"/>
        <v>8.4337186381219418</v>
      </c>
    </row>
    <row r="49" spans="1:12" ht="15.6">
      <c r="A49" s="1">
        <f t="shared" si="2"/>
        <v>40</v>
      </c>
      <c r="B49" s="82">
        <v>2000</v>
      </c>
      <c r="C49" s="77">
        <v>10148.200000000001</v>
      </c>
      <c r="D49" s="83">
        <v>1320.28</v>
      </c>
      <c r="E49" s="84">
        <v>56.13</v>
      </c>
      <c r="F49" s="85">
        <v>16.26845015151515</v>
      </c>
      <c r="G49" s="81"/>
      <c r="H49" s="16">
        <v>2000</v>
      </c>
      <c r="I49" s="69">
        <f t="shared" si="1"/>
        <v>18.965053261072693</v>
      </c>
      <c r="J49" s="69">
        <f t="shared" si="3"/>
        <v>22.720357941834457</v>
      </c>
      <c r="K49" s="69">
        <f t="shared" si="4"/>
        <v>18.088514808219198</v>
      </c>
      <c r="L49" s="69">
        <f t="shared" si="5"/>
        <v>8.2099578317767978</v>
      </c>
    </row>
    <row r="50" spans="1:12" ht="15.6">
      <c r="A50" s="1">
        <f t="shared" si="2"/>
        <v>41</v>
      </c>
      <c r="B50" s="82">
        <v>2001</v>
      </c>
      <c r="C50" s="77">
        <v>10564.6</v>
      </c>
      <c r="D50" s="83">
        <v>1148.0899999999999</v>
      </c>
      <c r="E50" s="84">
        <v>38.85</v>
      </c>
      <c r="F50" s="85">
        <v>15.741</v>
      </c>
      <c r="G50" s="81"/>
      <c r="H50" s="16">
        <v>2001</v>
      </c>
      <c r="I50" s="69">
        <f t="shared" si="1"/>
        <v>19.743225565314891</v>
      </c>
      <c r="J50" s="69">
        <f t="shared" si="3"/>
        <v>19.757184649802102</v>
      </c>
      <c r="K50" s="69">
        <f t="shared" si="4"/>
        <v>12.519843226426437</v>
      </c>
      <c r="L50" s="69">
        <f t="shared" si="5"/>
        <v>7.9437773743900584</v>
      </c>
    </row>
    <row r="51" spans="1:12" ht="15.6">
      <c r="A51" s="1">
        <f t="shared" si="2"/>
        <v>42</v>
      </c>
      <c r="B51" s="82">
        <v>2002</v>
      </c>
      <c r="C51" s="77">
        <v>10876.9</v>
      </c>
      <c r="D51" s="83">
        <v>879.82</v>
      </c>
      <c r="E51" s="84">
        <v>46.04</v>
      </c>
      <c r="F51" s="85">
        <v>16.079999999999998</v>
      </c>
      <c r="G51" s="81"/>
      <c r="H51" s="16">
        <v>2002</v>
      </c>
      <c r="I51" s="69">
        <f t="shared" si="1"/>
        <v>20.326854793496537</v>
      </c>
      <c r="J51" s="69">
        <f t="shared" si="3"/>
        <v>15.14059542247462</v>
      </c>
      <c r="K51" s="69">
        <f t="shared" si="4"/>
        <v>14.836900441304326</v>
      </c>
      <c r="L51" s="69">
        <f t="shared" si="5"/>
        <v>8.1148554844159904</v>
      </c>
    </row>
    <row r="52" spans="1:12" ht="15.6">
      <c r="A52" s="1">
        <f t="shared" si="2"/>
        <v>43</v>
      </c>
      <c r="B52" s="82">
        <v>2003</v>
      </c>
      <c r="C52" s="77">
        <v>11332.4</v>
      </c>
      <c r="D52" s="83">
        <v>1111.9100000000001</v>
      </c>
      <c r="E52" s="84">
        <v>54.69</v>
      </c>
      <c r="F52" s="85">
        <v>17.88</v>
      </c>
      <c r="G52" s="81"/>
      <c r="H52" s="16">
        <v>2003</v>
      </c>
      <c r="I52" s="69">
        <f t="shared" si="1"/>
        <v>21.178097551859462</v>
      </c>
      <c r="J52" s="69">
        <f t="shared" si="3"/>
        <v>19.134572362760284</v>
      </c>
      <c r="K52" s="69">
        <f t="shared" si="4"/>
        <v>17.624458843069799</v>
      </c>
      <c r="L52" s="69">
        <f t="shared" si="5"/>
        <v>9.0232348296864373</v>
      </c>
    </row>
    <row r="53" spans="1:12" ht="15.6">
      <c r="A53" s="1">
        <f t="shared" si="2"/>
        <v>44</v>
      </c>
      <c r="B53" s="82">
        <v>2004</v>
      </c>
      <c r="C53" s="77">
        <v>12088.6</v>
      </c>
      <c r="D53" s="83">
        <v>1211.92</v>
      </c>
      <c r="E53" s="84">
        <v>67.680000000000007</v>
      </c>
      <c r="F53" s="85">
        <v>19.407</v>
      </c>
      <c r="G53" s="81"/>
      <c r="H53" s="16">
        <v>2004</v>
      </c>
      <c r="I53" s="69">
        <f t="shared" si="1"/>
        <v>22.591291347411698</v>
      </c>
      <c r="J53" s="69">
        <f t="shared" si="3"/>
        <v>20.855618654276377</v>
      </c>
      <c r="K53" s="69">
        <f t="shared" si="4"/>
        <v>21.810630362021652</v>
      </c>
      <c r="L53" s="69">
        <f t="shared" si="5"/>
        <v>9.7938433075908673</v>
      </c>
    </row>
    <row r="54" spans="1:12" ht="15.6">
      <c r="A54" s="1">
        <f t="shared" si="2"/>
        <v>45</v>
      </c>
      <c r="B54" s="82">
        <v>2005</v>
      </c>
      <c r="C54" s="77">
        <v>12888.9</v>
      </c>
      <c r="D54" s="83">
        <v>1248.29</v>
      </c>
      <c r="E54" s="84">
        <v>76.45</v>
      </c>
      <c r="F54" s="85">
        <v>22.38</v>
      </c>
      <c r="G54" s="86"/>
      <c r="H54" s="16">
        <v>2005</v>
      </c>
      <c r="I54" s="69">
        <f t="shared" si="1"/>
        <v>24.086899644926181</v>
      </c>
      <c r="J54" s="69">
        <f t="shared" si="3"/>
        <v>21.481500602305974</v>
      </c>
      <c r="K54" s="69">
        <f t="shared" si="4"/>
        <v>24.636860094216239</v>
      </c>
      <c r="L54" s="69">
        <f t="shared" si="5"/>
        <v>11.294183192862555</v>
      </c>
    </row>
    <row r="55" spans="1:12" ht="15.6">
      <c r="A55" s="1">
        <f t="shared" si="2"/>
        <v>46</v>
      </c>
      <c r="B55" s="82">
        <v>2006</v>
      </c>
      <c r="C55" s="77">
        <v>13684.7</v>
      </c>
      <c r="D55" s="83">
        <v>1418.3</v>
      </c>
      <c r="E55" s="84">
        <v>87.72</v>
      </c>
      <c r="F55" s="85">
        <v>25.05</v>
      </c>
      <c r="G55" s="87"/>
      <c r="H55" s="16">
        <v>2006</v>
      </c>
      <c r="I55" s="69">
        <f t="shared" si="1"/>
        <v>25.574098299383294</v>
      </c>
      <c r="J55" s="69">
        <f t="shared" si="3"/>
        <v>24.407158836689042</v>
      </c>
      <c r="K55" s="69">
        <f t="shared" si="4"/>
        <v>28.268742543684084</v>
      </c>
      <c r="L55" s="69">
        <f t="shared" si="5"/>
        <v>12.641612555013719</v>
      </c>
    </row>
    <row r="56" spans="1:12" ht="15.6">
      <c r="A56" s="1">
        <f t="shared" si="2"/>
        <v>47</v>
      </c>
      <c r="B56" s="82">
        <v>2007</v>
      </c>
      <c r="C56" s="77">
        <v>14322.9</v>
      </c>
      <c r="D56" s="83">
        <v>1468.36</v>
      </c>
      <c r="E56" s="84">
        <v>82.54</v>
      </c>
      <c r="F56" s="85">
        <v>27.73</v>
      </c>
      <c r="G56" s="87"/>
      <c r="H56" s="16">
        <v>2007</v>
      </c>
      <c r="I56" s="69">
        <f t="shared" si="1"/>
        <v>26.766772565875538</v>
      </c>
      <c r="J56" s="69">
        <f t="shared" si="3"/>
        <v>25.268628463259343</v>
      </c>
      <c r="K56" s="69">
        <f t="shared" si="4"/>
        <v>26.599430113493895</v>
      </c>
      <c r="L56" s="69">
        <f t="shared" si="5"/>
        <v>13.994088469083049</v>
      </c>
    </row>
    <row r="57" spans="1:12" ht="15.6">
      <c r="A57" s="1">
        <f t="shared" si="2"/>
        <v>48</v>
      </c>
      <c r="B57" s="82">
        <v>2008</v>
      </c>
      <c r="C57" s="77">
        <v>14752.4</v>
      </c>
      <c r="D57" s="83">
        <v>903.25</v>
      </c>
      <c r="E57" s="84">
        <v>65.39</v>
      </c>
      <c r="F57" s="85">
        <v>28.05</v>
      </c>
      <c r="G57" s="86"/>
      <c r="H57" s="16">
        <v>2008</v>
      </c>
      <c r="I57" s="69">
        <f t="shared" si="1"/>
        <v>27.569426275462529</v>
      </c>
      <c r="J57" s="69">
        <f t="shared" si="3"/>
        <v>15.543796248494239</v>
      </c>
      <c r="K57" s="69">
        <f t="shared" si="4"/>
        <v>21.072652472999341</v>
      </c>
      <c r="L57" s="69">
        <f t="shared" si="5"/>
        <v>14.155578130464463</v>
      </c>
    </row>
    <row r="58" spans="1:12" ht="15.6">
      <c r="A58" s="1">
        <v>49</v>
      </c>
      <c r="B58" s="82">
        <v>2009</v>
      </c>
      <c r="C58" s="77">
        <v>14414.6</v>
      </c>
      <c r="D58" s="83">
        <v>1115.0999999999999</v>
      </c>
      <c r="E58" s="84">
        <v>59.65</v>
      </c>
      <c r="F58" s="85">
        <v>22.31</v>
      </c>
      <c r="G58" s="86"/>
      <c r="H58" s="16">
        <v>2009</v>
      </c>
      <c r="I58" s="69">
        <f t="shared" si="1"/>
        <v>26.938142403289106</v>
      </c>
      <c r="J58" s="69">
        <f t="shared" si="3"/>
        <v>19.189468249870938</v>
      </c>
      <c r="K58" s="69">
        <f t="shared" si="4"/>
        <v>19.222873834139939</v>
      </c>
      <c r="L58" s="69">
        <f t="shared" si="5"/>
        <v>11.25885732943537</v>
      </c>
    </row>
    <row r="59" spans="1:12" ht="16.2" thickBot="1">
      <c r="A59" s="1">
        <v>50</v>
      </c>
      <c r="B59" s="82">
        <v>2010</v>
      </c>
      <c r="C59" s="77">
        <v>14798.5</v>
      </c>
      <c r="D59" s="18">
        <v>1257.6400000000001</v>
      </c>
      <c r="E59" s="88">
        <v>83.66</v>
      </c>
      <c r="F59" s="89">
        <v>23.12</v>
      </c>
      <c r="G59" s="86"/>
      <c r="H59" s="16">
        <v>2010</v>
      </c>
      <c r="I59" s="69">
        <f t="shared" si="1"/>
        <v>27.655578396561388</v>
      </c>
      <c r="J59" s="69">
        <f t="shared" si="3"/>
        <v>21.642402340388927</v>
      </c>
      <c r="K59" s="69">
        <f t="shared" si="4"/>
        <v>26.96036253083231</v>
      </c>
      <c r="L59" s="69">
        <f t="shared" si="5"/>
        <v>11.667628034807072</v>
      </c>
    </row>
    <row r="60" spans="1:12" ht="16.2" thickBot="1">
      <c r="A60" s="1">
        <v>51</v>
      </c>
      <c r="B60" s="82">
        <v>2011</v>
      </c>
      <c r="C60" s="77">
        <v>15379.2</v>
      </c>
      <c r="D60" s="19">
        <v>1257.5999999999999</v>
      </c>
      <c r="E60" s="90">
        <v>97.05</v>
      </c>
      <c r="F60" s="91">
        <v>26.02</v>
      </c>
      <c r="G60" s="92" t="s">
        <v>7</v>
      </c>
      <c r="H60" s="16">
        <v>2011</v>
      </c>
      <c r="I60" s="69">
        <f t="shared" si="1"/>
        <v>28.740796112876101</v>
      </c>
      <c r="J60" s="69">
        <f t="shared" si="3"/>
        <v>21.641713990707284</v>
      </c>
      <c r="K60" s="69">
        <f t="shared" si="4"/>
        <v>31.275438484547884</v>
      </c>
      <c r="L60" s="69">
        <f t="shared" si="5"/>
        <v>13.131128091076123</v>
      </c>
    </row>
    <row r="61" spans="1:12" ht="15.6">
      <c r="A61" s="1">
        <v>52</v>
      </c>
      <c r="B61" s="93">
        <v>2012</v>
      </c>
      <c r="C61" s="77">
        <v>16027.2</v>
      </c>
      <c r="D61" s="21">
        <v>1426.19</v>
      </c>
      <c r="E61" s="94">
        <v>102.47</v>
      </c>
      <c r="F61" s="95">
        <v>30.44</v>
      </c>
      <c r="G61" s="92"/>
      <c r="H61" s="20">
        <v>2012</v>
      </c>
      <c r="I61" s="69">
        <f t="shared" si="1"/>
        <v>29.951784713137737</v>
      </c>
      <c r="J61" s="69">
        <f t="shared" si="3"/>
        <v>24.542935811392194</v>
      </c>
      <c r="K61" s="69">
        <f t="shared" si="4"/>
        <v>33.022093575596308</v>
      </c>
      <c r="L61" s="69">
        <f t="shared" si="5"/>
        <v>15.361704038906888</v>
      </c>
    </row>
    <row r="62" spans="1:12" ht="16.2" thickBot="1">
      <c r="B62" s="93">
        <v>2013</v>
      </c>
      <c r="C62" s="98">
        <v>16498.099999999999</v>
      </c>
      <c r="D62" s="99">
        <v>1848.36</v>
      </c>
      <c r="E62" s="100">
        <v>107.45</v>
      </c>
      <c r="F62" s="101">
        <v>36.28</v>
      </c>
      <c r="G62" s="96"/>
      <c r="H62" s="22">
        <v>2013</v>
      </c>
      <c r="I62" s="69">
        <f t="shared" si="1"/>
        <v>30.83180713885255</v>
      </c>
      <c r="J62" s="69">
        <f t="shared" si="3"/>
        <v>31.807950438822928</v>
      </c>
      <c r="K62" s="69">
        <f t="shared" si="4"/>
        <v>34.626953788404634</v>
      </c>
      <c r="L62" s="69">
        <f t="shared" si="5"/>
        <v>18.308890359117669</v>
      </c>
    </row>
    <row r="63" spans="1:12" ht="16.2" thickBot="1">
      <c r="B63" s="82">
        <v>2014</v>
      </c>
      <c r="C63" s="77">
        <v>17183.5</v>
      </c>
      <c r="D63" s="102">
        <v>2058.9</v>
      </c>
      <c r="E63" s="102">
        <v>113.01</v>
      </c>
      <c r="F63" s="107">
        <v>39.44</v>
      </c>
      <c r="G63" s="96"/>
      <c r="H63" s="68">
        <v>2014</v>
      </c>
      <c r="I63" s="69">
        <f t="shared" si="1"/>
        <v>32.112689216968789</v>
      </c>
      <c r="J63" s="69">
        <f t="shared" si="3"/>
        <v>35.431078988125982</v>
      </c>
      <c r="K63" s="69">
        <f t="shared" si="4"/>
        <v>36.418725431620359</v>
      </c>
      <c r="L63" s="69">
        <f t="shared" si="5"/>
        <v>19.903600765259117</v>
      </c>
    </row>
    <row r="64" spans="1:12" ht="16.2" thickBot="1">
      <c r="B64" s="93">
        <v>2015</v>
      </c>
      <c r="C64" s="98">
        <v>17803.400000000001</v>
      </c>
      <c r="D64" s="100">
        <v>2043.94</v>
      </c>
      <c r="E64" s="100">
        <v>106.32</v>
      </c>
      <c r="F64" s="101">
        <v>43.16</v>
      </c>
      <c r="G64" s="103"/>
      <c r="H64" s="75">
        <v>2015</v>
      </c>
      <c r="I64" s="69">
        <f t="shared" ref="I64" si="6">I63*(1+(C64-C63)/C63)</f>
        <v>33.271164268361055</v>
      </c>
      <c r="J64" s="69">
        <f t="shared" ref="J64" si="7">J63*(1+(D64-D63)/D63)</f>
        <v>35.173636207193269</v>
      </c>
      <c r="K64" s="69">
        <f t="shared" ref="K64" si="8">K63*(1+(E64-E63)/E63)</f>
        <v>34.262798760197114</v>
      </c>
      <c r="L64" s="69">
        <f t="shared" ref="L64" si="9">L63*(1+(F64-F63)/F63)</f>
        <v>21.78091807881804</v>
      </c>
    </row>
    <row r="65" spans="2:7" ht="16.2" thickBot="1">
      <c r="B65" s="97" t="s">
        <v>3</v>
      </c>
      <c r="C65" s="104">
        <f>(((C64/C9)^(1/55))-1)*100</f>
        <v>6.5795699709700228</v>
      </c>
      <c r="D65" s="104">
        <f t="shared" ref="D65:F65" si="10">(((D64/D9)^(1/55))-1)*100</f>
        <v>6.6873778514893178</v>
      </c>
      <c r="E65" s="104">
        <f t="shared" si="10"/>
        <v>6.6364969098921422</v>
      </c>
      <c r="F65" s="108">
        <f t="shared" si="10"/>
        <v>5.761757193259176</v>
      </c>
      <c r="G65" s="105">
        <f>AVERAGE(C65:F65)</f>
        <v>6.4163004814026641</v>
      </c>
    </row>
    <row r="66" spans="2:7">
      <c r="B66" s="13" t="s">
        <v>8</v>
      </c>
      <c r="C66" s="13"/>
      <c r="D66" s="13"/>
      <c r="E66" s="13"/>
      <c r="F66" s="13"/>
      <c r="G66" s="13"/>
    </row>
    <row r="67" spans="2:7">
      <c r="B67" s="13" t="s">
        <v>9</v>
      </c>
      <c r="C67" s="13"/>
      <c r="D67" s="13"/>
      <c r="E67" s="13"/>
      <c r="F67" s="13"/>
      <c r="G67" s="13"/>
    </row>
    <row r="70" spans="2:7">
      <c r="B70" s="23"/>
      <c r="C70" s="15"/>
    </row>
    <row r="71" spans="2:7">
      <c r="B71" s="23"/>
      <c r="C71" s="15"/>
    </row>
    <row r="72" spans="2:7">
      <c r="B72" s="23"/>
      <c r="C72" s="15"/>
    </row>
    <row r="73" spans="2:7">
      <c r="B73" s="23"/>
      <c r="C73" s="15"/>
    </row>
    <row r="74" spans="2:7">
      <c r="B74" s="23"/>
      <c r="C74" s="15"/>
    </row>
    <row r="75" spans="2:7" ht="13.8" thickBot="1">
      <c r="B75" s="23"/>
      <c r="C75" s="15"/>
    </row>
    <row r="76" spans="2:7" ht="16.2" thickBot="1">
      <c r="B76" s="23"/>
      <c r="C76" s="24">
        <f>(((C$64/C54)^(1/10))-1)</f>
        <v>3.2829679891811958E-2</v>
      </c>
    </row>
    <row r="77" spans="2:7" ht="16.2" thickBot="1">
      <c r="B77" s="23"/>
      <c r="C77" s="24">
        <f>(((C$64/C44)^(1/20))-1)</f>
        <v>4.359490290233814E-2</v>
      </c>
    </row>
    <row r="78" spans="2:7" ht="16.2" thickBot="1">
      <c r="B78" s="23"/>
      <c r="C78" s="24">
        <f>(((C$64/C34)^(1/30))-1)</f>
        <v>4.8739952556337229E-2</v>
      </c>
    </row>
    <row r="79" spans="2:7" ht="16.2" thickBot="1">
      <c r="B79" s="23"/>
      <c r="C79" s="24">
        <f>(((C$64/C24)^(1/40))-1)</f>
        <v>6.1910417630116399E-2</v>
      </c>
    </row>
    <row r="80" spans="2:7" ht="16.2" thickBot="1">
      <c r="B80" s="23"/>
      <c r="C80" s="24">
        <f>(((C$64/C14)^(1/50))-1)</f>
        <v>6.6537997575832009E-2</v>
      </c>
    </row>
    <row r="81" spans="2:3">
      <c r="B81" s="23"/>
      <c r="C81" s="15"/>
    </row>
    <row r="82" spans="2:3">
      <c r="B82" s="23"/>
      <c r="C82" s="15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I16" sqref="I16"/>
    </sheetView>
  </sheetViews>
  <sheetFormatPr defaultColWidth="9.109375" defaultRowHeight="13.2"/>
  <cols>
    <col min="1" max="1" width="20.44140625" style="1" customWidth="1"/>
    <col min="2" max="2" width="14.109375" style="1" customWidth="1"/>
    <col min="3" max="3" width="16.88671875" style="1" customWidth="1"/>
    <col min="4" max="4" width="15.5546875" style="1" customWidth="1"/>
    <col min="5" max="5" width="18" style="1" customWidth="1"/>
    <col min="6" max="6" width="17.33203125" style="1" customWidth="1"/>
    <col min="7" max="7" width="8.109375" style="1" customWidth="1"/>
    <col min="8" max="8" width="5.109375" style="1" customWidth="1"/>
    <col min="9" max="11" width="9.109375" style="1"/>
    <col min="12" max="12" width="12.6640625" style="1" customWidth="1"/>
    <col min="13" max="16384" width="9.109375" style="1"/>
  </cols>
  <sheetData>
    <row r="1" spans="1:10" ht="15.6">
      <c r="H1" s="2"/>
    </row>
    <row r="2" spans="1:10" ht="15.6">
      <c r="H2" s="3" t="s">
        <v>0</v>
      </c>
    </row>
    <row r="3" spans="1:10" ht="15.6">
      <c r="H3" s="4" t="s">
        <v>1</v>
      </c>
    </row>
    <row r="4" spans="1:10" ht="15.6">
      <c r="H4" s="5" t="s">
        <v>10</v>
      </c>
    </row>
    <row r="5" spans="1:10" ht="15.6">
      <c r="H5" s="5"/>
    </row>
    <row r="6" spans="1:10" ht="15.6">
      <c r="A6" s="25" t="s">
        <v>11</v>
      </c>
      <c r="B6" s="25"/>
      <c r="C6" s="25"/>
      <c r="D6" s="25"/>
      <c r="E6" s="25"/>
      <c r="F6" s="25"/>
      <c r="G6" s="25"/>
      <c r="H6" s="26"/>
      <c r="I6" s="27"/>
      <c r="J6" s="27"/>
    </row>
    <row r="7" spans="1:10" ht="15.6">
      <c r="A7" s="28"/>
      <c r="B7" s="29"/>
      <c r="C7" s="30"/>
      <c r="D7" s="30"/>
      <c r="E7" s="31"/>
      <c r="F7" s="31"/>
      <c r="G7" s="31"/>
      <c r="H7" s="28"/>
      <c r="I7" s="28"/>
      <c r="J7" s="27"/>
    </row>
    <row r="8" spans="1:10" ht="15.6">
      <c r="A8" s="28"/>
      <c r="B8" s="28"/>
      <c r="C8" s="28"/>
      <c r="D8" s="32"/>
      <c r="E8" s="28"/>
      <c r="F8" s="28"/>
      <c r="G8" s="28"/>
      <c r="H8" s="28"/>
      <c r="I8" s="28"/>
      <c r="J8" s="27"/>
    </row>
    <row r="9" spans="1:10" ht="15.6">
      <c r="A9" s="28"/>
      <c r="B9" s="28"/>
      <c r="C9" s="28"/>
      <c r="D9" s="32"/>
      <c r="E9" s="28"/>
      <c r="F9" s="28"/>
      <c r="G9" s="28"/>
      <c r="H9" s="28"/>
      <c r="I9" s="28"/>
      <c r="J9" s="27"/>
    </row>
    <row r="10" spans="1:10" ht="15.6">
      <c r="A10" s="28"/>
      <c r="B10" s="28"/>
      <c r="C10" s="28"/>
      <c r="D10" s="32"/>
      <c r="E10" s="28"/>
      <c r="F10" s="28"/>
      <c r="G10" s="28"/>
      <c r="H10" s="28"/>
      <c r="I10" s="28"/>
      <c r="J10" s="27"/>
    </row>
    <row r="11" spans="1:10" ht="15.6">
      <c r="A11" s="28"/>
      <c r="B11" s="28"/>
      <c r="C11" s="28"/>
      <c r="D11" s="32"/>
      <c r="E11" s="28"/>
      <c r="F11" s="28"/>
      <c r="G11" s="28"/>
      <c r="H11" s="28"/>
      <c r="I11" s="28"/>
      <c r="J11" s="27"/>
    </row>
    <row r="12" spans="1:10" ht="15.6">
      <c r="A12" s="28"/>
      <c r="B12" s="28"/>
      <c r="C12" s="28"/>
      <c r="D12" s="32"/>
      <c r="E12" s="28"/>
      <c r="F12" s="28"/>
      <c r="G12" s="28"/>
      <c r="H12" s="28"/>
      <c r="I12" s="28"/>
      <c r="J12" s="27"/>
    </row>
    <row r="13" spans="1:10" ht="15.6">
      <c r="A13" s="28"/>
      <c r="B13" s="28"/>
      <c r="C13" s="28"/>
      <c r="D13" s="32"/>
      <c r="E13" s="28"/>
      <c r="F13" s="28"/>
      <c r="G13" s="28"/>
      <c r="H13" s="28"/>
      <c r="I13" s="28"/>
      <c r="J13" s="27"/>
    </row>
    <row r="14" spans="1:10" ht="15.6">
      <c r="A14" s="28"/>
      <c r="B14" s="28"/>
      <c r="C14" s="28"/>
      <c r="D14" s="32"/>
      <c r="E14" s="28"/>
      <c r="F14" s="28"/>
      <c r="G14" s="28"/>
      <c r="H14" s="28"/>
      <c r="I14" s="28"/>
      <c r="J14" s="27"/>
    </row>
    <row r="15" spans="1:10" ht="15.6">
      <c r="A15" s="28"/>
      <c r="B15" s="17"/>
      <c r="C15" s="28"/>
      <c r="D15" s="28"/>
      <c r="E15" s="28"/>
      <c r="F15" s="28"/>
      <c r="G15" s="28"/>
      <c r="H15" s="28"/>
      <c r="I15" s="28"/>
      <c r="J15" s="27"/>
    </row>
    <row r="16" spans="1:10" ht="15.6">
      <c r="A16" s="28"/>
      <c r="B16" s="33"/>
      <c r="C16" s="33"/>
      <c r="D16" s="33"/>
      <c r="E16" s="28"/>
      <c r="F16" s="28"/>
      <c r="G16" s="28"/>
      <c r="H16" s="28"/>
      <c r="I16" s="28"/>
      <c r="J16" s="27"/>
    </row>
    <row r="17" spans="1:10" ht="15.6">
      <c r="A17" s="28"/>
      <c r="B17" s="29"/>
      <c r="C17" s="30"/>
      <c r="D17" s="30"/>
      <c r="E17" s="28"/>
      <c r="F17" s="28"/>
      <c r="G17" s="28"/>
      <c r="H17" s="28"/>
      <c r="I17" s="28"/>
      <c r="J17" s="27"/>
    </row>
    <row r="18" spans="1:10" ht="15.6">
      <c r="A18" s="28"/>
      <c r="B18" s="28"/>
      <c r="C18" s="28"/>
      <c r="D18" s="28"/>
      <c r="E18" s="28"/>
      <c r="F18" s="28"/>
      <c r="G18" s="28"/>
      <c r="H18" s="28"/>
      <c r="I18" s="28"/>
      <c r="J18" s="27"/>
    </row>
    <row r="19" spans="1:10" ht="15.6">
      <c r="A19" s="28"/>
      <c r="B19" s="28"/>
      <c r="C19" s="28"/>
      <c r="D19" s="28"/>
      <c r="E19" s="28"/>
      <c r="F19" s="28"/>
      <c r="G19" s="28"/>
      <c r="H19" s="28"/>
      <c r="I19" s="28"/>
      <c r="J19" s="27"/>
    </row>
    <row r="20" spans="1:10" ht="15.6">
      <c r="A20" s="28"/>
      <c r="B20" s="28"/>
      <c r="C20" s="28"/>
      <c r="D20" s="28"/>
      <c r="E20" s="28"/>
      <c r="F20" s="28"/>
      <c r="G20" s="28"/>
      <c r="H20" s="28"/>
      <c r="I20" s="28"/>
      <c r="J20" s="27"/>
    </row>
    <row r="21" spans="1:10" ht="15.6">
      <c r="A21" s="28"/>
      <c r="B21" s="28"/>
      <c r="C21" s="28"/>
      <c r="D21" s="28"/>
      <c r="E21" s="28"/>
      <c r="F21" s="28"/>
      <c r="G21" s="28"/>
      <c r="H21" s="28"/>
      <c r="I21" s="28"/>
      <c r="J21" s="27"/>
    </row>
    <row r="22" spans="1:10" ht="15.6">
      <c r="A22" s="28"/>
      <c r="B22" s="28"/>
      <c r="C22" s="28"/>
      <c r="D22" s="34"/>
      <c r="E22" s="28"/>
      <c r="F22" s="28"/>
      <c r="G22" s="28"/>
      <c r="H22" s="28"/>
      <c r="I22" s="28"/>
      <c r="J22" s="27"/>
    </row>
    <row r="23" spans="1:10" ht="15.6">
      <c r="A23" s="28"/>
      <c r="B23" s="28"/>
      <c r="C23" s="28"/>
      <c r="D23" s="34"/>
      <c r="E23" s="28"/>
      <c r="F23" s="28"/>
      <c r="G23" s="28"/>
      <c r="H23" s="28"/>
      <c r="I23" s="28"/>
      <c r="J23" s="27"/>
    </row>
    <row r="24" spans="1:10" ht="15.6">
      <c r="A24" s="28"/>
      <c r="B24" s="28"/>
      <c r="C24" s="28"/>
      <c r="D24" s="34"/>
      <c r="E24" s="28"/>
      <c r="F24" s="28"/>
      <c r="G24" s="28"/>
      <c r="H24" s="28"/>
      <c r="I24" s="28"/>
      <c r="J24" s="27"/>
    </row>
    <row r="25" spans="1:10" ht="15.6">
      <c r="A25" s="17"/>
      <c r="B25" s="28"/>
      <c r="C25" s="28"/>
      <c r="D25" s="28"/>
      <c r="E25" s="28"/>
      <c r="F25" s="28"/>
      <c r="G25" s="28"/>
      <c r="H25" s="28"/>
      <c r="I25" s="28"/>
      <c r="J25" s="27"/>
    </row>
    <row r="26" spans="1:10">
      <c r="A26" s="35"/>
      <c r="B26" s="36"/>
      <c r="C26" s="36"/>
      <c r="D26" s="36"/>
      <c r="E26" s="36"/>
      <c r="F26" s="36"/>
      <c r="G26" s="36"/>
      <c r="H26" s="36"/>
      <c r="I26" s="36"/>
    </row>
    <row r="27" spans="1:10" ht="16.2" thickBot="1">
      <c r="A27" s="37"/>
      <c r="B27" s="36"/>
      <c r="C27" s="36"/>
      <c r="D27" s="36"/>
      <c r="E27" s="36"/>
      <c r="F27" s="36"/>
      <c r="G27" s="36"/>
      <c r="H27" s="36"/>
      <c r="I27" s="36"/>
    </row>
    <row r="28" spans="1:10" ht="15.6">
      <c r="B28" s="38"/>
      <c r="C28" s="39" t="s">
        <v>5</v>
      </c>
      <c r="D28" s="39" t="s">
        <v>6</v>
      </c>
      <c r="E28" s="39" t="s">
        <v>12</v>
      </c>
      <c r="F28" s="40" t="s">
        <v>13</v>
      </c>
      <c r="G28" s="36"/>
      <c r="H28" s="36"/>
      <c r="I28" s="36"/>
    </row>
    <row r="29" spans="1:10" ht="16.2" thickBot="1">
      <c r="B29" s="41" t="s">
        <v>3</v>
      </c>
      <c r="C29" s="42">
        <f>('JRW-14.1'!C65)/100</f>
        <v>6.5795699709700228E-2</v>
      </c>
      <c r="D29" s="42">
        <f>('JRW-14.1'!D65)/100</f>
        <v>6.6873778514893178E-2</v>
      </c>
      <c r="E29" s="42">
        <f>('JRW-14.1'!E65)/100</f>
        <v>6.6364969098921422E-2</v>
      </c>
      <c r="F29" s="42">
        <f>('JRW-14.1'!F65)/100</f>
        <v>5.761757193259176E-2</v>
      </c>
    </row>
  </sheetData>
  <pageMargins left="0.87" right="0.75" top="0.38" bottom="0.25" header="0.41" footer="0.26"/>
  <pageSetup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F10" sqref="F10"/>
    </sheetView>
  </sheetViews>
  <sheetFormatPr defaultColWidth="9.109375" defaultRowHeight="13.2"/>
  <cols>
    <col min="1" max="1" width="20.44140625" style="43" customWidth="1"/>
    <col min="2" max="2" width="14.109375" style="43" customWidth="1"/>
    <col min="3" max="3" width="16.88671875" style="43" customWidth="1"/>
    <col min="4" max="4" width="13.5546875" style="43" customWidth="1"/>
    <col min="5" max="6" width="10.5546875" style="43" bestFit="1" customWidth="1"/>
    <col min="7" max="7" width="8.109375" style="43" customWidth="1"/>
    <col min="8" max="8" width="3.6640625" style="43" customWidth="1"/>
    <col min="9" max="11" width="9.109375" style="43"/>
    <col min="12" max="12" width="12.6640625" style="43" customWidth="1"/>
    <col min="13" max="16384" width="9.109375" style="43"/>
  </cols>
  <sheetData>
    <row r="1" spans="1:13" ht="15.6">
      <c r="H1" s="2"/>
    </row>
    <row r="2" spans="1:13" ht="15.6">
      <c r="H2" s="3" t="s">
        <v>0</v>
      </c>
    </row>
    <row r="3" spans="1:13" ht="15.6">
      <c r="H3" s="4" t="s">
        <v>1</v>
      </c>
    </row>
    <row r="4" spans="1:13" ht="15.6">
      <c r="H4" s="5" t="s">
        <v>14</v>
      </c>
    </row>
    <row r="5" spans="1:13" ht="15.6">
      <c r="B5" s="44"/>
      <c r="C5" s="44"/>
      <c r="D5" s="44"/>
      <c r="H5" s="5"/>
    </row>
    <row r="6" spans="1:13" ht="15.6">
      <c r="B6" s="45"/>
      <c r="C6" s="45"/>
      <c r="D6" s="45"/>
      <c r="H6" s="5"/>
    </row>
    <row r="7" spans="1:13" ht="15.6">
      <c r="A7" s="46"/>
      <c r="B7" s="44" t="s">
        <v>15</v>
      </c>
      <c r="C7" s="44"/>
      <c r="D7" s="44"/>
      <c r="E7" s="46"/>
      <c r="F7" s="46"/>
      <c r="G7" s="46"/>
      <c r="H7" s="5"/>
      <c r="I7" s="46"/>
      <c r="J7" s="46"/>
    </row>
    <row r="8" spans="1:13" ht="16.2" thickBot="1">
      <c r="A8" s="46"/>
      <c r="B8" s="47" t="s">
        <v>16</v>
      </c>
      <c r="C8" s="48"/>
      <c r="D8" s="48"/>
      <c r="E8" s="49"/>
      <c r="F8" s="49"/>
      <c r="G8" s="49"/>
      <c r="H8" s="46"/>
      <c r="I8" s="46"/>
      <c r="J8" s="46" t="s">
        <v>17</v>
      </c>
    </row>
    <row r="9" spans="1:13" ht="15.6">
      <c r="A9" s="46"/>
      <c r="B9" s="50" t="s">
        <v>18</v>
      </c>
      <c r="C9" s="51"/>
      <c r="D9" s="72">
        <v>3.563033714023911E-2</v>
      </c>
      <c r="E9" s="46"/>
      <c r="F9" s="46"/>
      <c r="G9" s="46"/>
      <c r="H9" s="46"/>
      <c r="I9" s="46"/>
      <c r="J9" s="46"/>
      <c r="K9" s="43" t="s">
        <v>5</v>
      </c>
      <c r="L9" s="43" t="s">
        <v>19</v>
      </c>
    </row>
    <row r="10" spans="1:13" ht="15.6">
      <c r="A10" s="46"/>
      <c r="B10" s="52" t="s">
        <v>20</v>
      </c>
      <c r="C10" s="53"/>
      <c r="D10" s="73">
        <v>4.438584303764137E-2</v>
      </c>
      <c r="E10" s="46"/>
      <c r="F10" s="46"/>
      <c r="G10" s="46"/>
      <c r="H10" s="46"/>
      <c r="I10" s="46"/>
      <c r="J10" s="46">
        <v>2014</v>
      </c>
      <c r="K10" s="43">
        <v>3.1E-2</v>
      </c>
      <c r="L10" s="43">
        <v>1.9E-2</v>
      </c>
      <c r="M10" s="43">
        <f>K10+L10</f>
        <v>0.05</v>
      </c>
    </row>
    <row r="11" spans="1:13" ht="15.6">
      <c r="A11" s="46"/>
      <c r="B11" s="52" t="s">
        <v>21</v>
      </c>
      <c r="C11" s="53"/>
      <c r="D11" s="73">
        <v>4.9913773513580839E-2</v>
      </c>
      <c r="E11" s="46"/>
      <c r="F11" s="46"/>
      <c r="G11" s="46"/>
      <c r="H11" s="46"/>
      <c r="I11" s="46"/>
      <c r="J11" s="46">
        <v>2015</v>
      </c>
      <c r="K11" s="43">
        <v>3.4000000000000002E-2</v>
      </c>
      <c r="L11" s="43">
        <v>2.1000000000000001E-2</v>
      </c>
      <c r="M11" s="43">
        <f t="shared" ref="M11:M20" si="0">K11+L11</f>
        <v>5.5000000000000007E-2</v>
      </c>
    </row>
    <row r="12" spans="1:13" ht="15.6">
      <c r="A12" s="46"/>
      <c r="B12" s="52" t="s">
        <v>22</v>
      </c>
      <c r="C12" s="53"/>
      <c r="D12" s="73">
        <v>6.2372344153667658E-2</v>
      </c>
      <c r="E12" s="46"/>
      <c r="F12" s="46"/>
      <c r="G12" s="46"/>
      <c r="H12" s="46"/>
      <c r="I12" s="46"/>
      <c r="J12" s="46">
        <f>J11+1</f>
        <v>2016</v>
      </c>
      <c r="K12" s="43">
        <v>3.4000000000000002E-2</v>
      </c>
      <c r="L12" s="43">
        <v>2.1000000000000001E-2</v>
      </c>
      <c r="M12" s="43">
        <f t="shared" si="0"/>
        <v>5.5000000000000007E-2</v>
      </c>
    </row>
    <row r="13" spans="1:13" ht="16.2" thickBot="1">
      <c r="A13" s="46"/>
      <c r="B13" s="54" t="s">
        <v>23</v>
      </c>
      <c r="C13" s="55"/>
      <c r="D13" s="74">
        <v>6.68352631656699E-2</v>
      </c>
      <c r="E13" s="46"/>
      <c r="F13" s="46"/>
      <c r="G13" s="46"/>
      <c r="H13" s="46"/>
      <c r="I13" s="46"/>
      <c r="J13" s="46">
        <f t="shared" ref="J13:J20" si="1">J12+1</f>
        <v>2017</v>
      </c>
      <c r="K13" s="43">
        <v>2.7E-2</v>
      </c>
      <c r="L13" s="43">
        <v>2.3E-2</v>
      </c>
      <c r="M13" s="43">
        <f t="shared" si="0"/>
        <v>0.05</v>
      </c>
    </row>
    <row r="14" spans="1:13" ht="15.6">
      <c r="A14" s="46"/>
      <c r="B14" s="17" t="s">
        <v>24</v>
      </c>
      <c r="C14" s="46"/>
      <c r="D14" s="46"/>
      <c r="E14" s="46"/>
      <c r="F14" s="46"/>
      <c r="G14" s="46"/>
      <c r="H14" s="46"/>
      <c r="I14" s="46"/>
      <c r="J14" s="46">
        <f t="shared" si="1"/>
        <v>2018</v>
      </c>
      <c r="K14" s="43">
        <v>2.1999999999999999E-2</v>
      </c>
      <c r="L14" s="43">
        <v>2.3E-2</v>
      </c>
      <c r="M14" s="43">
        <f t="shared" si="0"/>
        <v>4.4999999999999998E-2</v>
      </c>
    </row>
    <row r="15" spans="1:13" ht="15.6">
      <c r="A15" s="46"/>
      <c r="B15" s="17"/>
      <c r="C15" s="46"/>
      <c r="D15" s="46"/>
      <c r="E15" s="46"/>
      <c r="F15" s="46"/>
      <c r="G15" s="46"/>
      <c r="H15" s="46"/>
      <c r="I15" s="46"/>
      <c r="J15" s="46">
        <f t="shared" si="1"/>
        <v>2019</v>
      </c>
      <c r="K15" s="43">
        <v>2.1999999999999999E-2</v>
      </c>
      <c r="L15" s="43">
        <v>2.3E-2</v>
      </c>
      <c r="M15" s="43">
        <f t="shared" si="0"/>
        <v>4.4999999999999998E-2</v>
      </c>
    </row>
    <row r="16" spans="1:13" ht="15.6">
      <c r="A16" s="46"/>
      <c r="B16" s="44" t="s">
        <v>25</v>
      </c>
      <c r="C16" s="44"/>
      <c r="D16" s="44"/>
      <c r="E16" s="46"/>
      <c r="F16" s="46"/>
      <c r="G16" s="46"/>
      <c r="H16" s="46"/>
      <c r="I16" s="46"/>
      <c r="J16" s="46">
        <f t="shared" si="1"/>
        <v>2020</v>
      </c>
      <c r="K16" s="43">
        <v>2.1999999999999999E-2</v>
      </c>
      <c r="L16" s="43">
        <v>2.3E-2</v>
      </c>
      <c r="M16" s="43">
        <f t="shared" si="0"/>
        <v>4.4999999999999998E-2</v>
      </c>
    </row>
    <row r="17" spans="1:13" ht="15.6">
      <c r="A17" s="46"/>
      <c r="B17" s="47" t="s">
        <v>26</v>
      </c>
      <c r="C17" s="48"/>
      <c r="D17" s="48"/>
      <c r="E17" s="46"/>
      <c r="F17" s="46"/>
      <c r="G17" s="46"/>
      <c r="H17" s="46"/>
      <c r="I17" s="46"/>
      <c r="J17" s="46">
        <f t="shared" si="1"/>
        <v>2021</v>
      </c>
      <c r="K17" s="43">
        <v>2.1999999999999999E-2</v>
      </c>
      <c r="L17" s="43">
        <v>2.3E-2</v>
      </c>
      <c r="M17" s="43">
        <f t="shared" si="0"/>
        <v>4.4999999999999998E-2</v>
      </c>
    </row>
    <row r="18" spans="1:13" ht="15.6">
      <c r="A18" s="46"/>
      <c r="B18" s="46"/>
      <c r="C18" s="46"/>
      <c r="D18" s="46"/>
      <c r="E18" s="46"/>
      <c r="F18" s="46"/>
      <c r="G18" s="46"/>
      <c r="H18" s="46"/>
      <c r="I18" s="46"/>
      <c r="J18" s="46">
        <f t="shared" si="1"/>
        <v>2022</v>
      </c>
      <c r="K18" s="43">
        <v>2.1999999999999999E-2</v>
      </c>
      <c r="L18" s="43">
        <v>2.3E-2</v>
      </c>
      <c r="M18" s="43">
        <f t="shared" si="0"/>
        <v>4.4999999999999998E-2</v>
      </c>
    </row>
    <row r="19" spans="1:13" ht="15.6">
      <c r="A19" s="46"/>
      <c r="B19" s="46"/>
      <c r="C19" s="46"/>
      <c r="D19" s="46" t="s">
        <v>27</v>
      </c>
      <c r="E19" s="46"/>
      <c r="F19" s="46"/>
      <c r="G19" s="46"/>
      <c r="H19" s="46"/>
      <c r="I19" s="46"/>
      <c r="J19" s="46">
        <f t="shared" si="1"/>
        <v>2023</v>
      </c>
      <c r="K19" s="43">
        <v>2.1999999999999999E-2</v>
      </c>
      <c r="L19" s="43">
        <v>2.3E-2</v>
      </c>
      <c r="M19" s="43">
        <f t="shared" si="0"/>
        <v>4.4999999999999998E-2</v>
      </c>
    </row>
    <row r="20" spans="1:13" ht="15.6">
      <c r="A20" s="46"/>
      <c r="B20" s="46"/>
      <c r="C20" s="46"/>
      <c r="D20" s="46" t="s">
        <v>28</v>
      </c>
      <c r="E20" s="46"/>
      <c r="F20" s="46"/>
      <c r="G20" s="46"/>
      <c r="H20" s="46"/>
      <c r="I20" s="46"/>
      <c r="J20" s="46">
        <f t="shared" si="1"/>
        <v>2024</v>
      </c>
      <c r="K20" s="43">
        <v>2.1999999999999999E-2</v>
      </c>
      <c r="L20" s="43">
        <v>2.3E-2</v>
      </c>
      <c r="M20" s="43">
        <f t="shared" si="0"/>
        <v>4.4999999999999998E-2</v>
      </c>
    </row>
    <row r="21" spans="1:13" ht="16.2" thickBot="1">
      <c r="A21" s="46"/>
      <c r="B21" s="46"/>
      <c r="C21" s="46" t="s">
        <v>29</v>
      </c>
      <c r="D21" s="46" t="s">
        <v>30</v>
      </c>
      <c r="E21" s="46"/>
      <c r="F21" s="46"/>
      <c r="G21" s="46"/>
      <c r="H21" s="46"/>
      <c r="I21" s="46"/>
      <c r="J21" s="46"/>
      <c r="M21" s="43">
        <f>AVERAGE(M10:M20)</f>
        <v>4.7727272727272722E-2</v>
      </c>
    </row>
    <row r="22" spans="1:13" ht="15.6">
      <c r="A22" s="56" t="s">
        <v>31</v>
      </c>
      <c r="B22" s="57"/>
      <c r="C22" s="57" t="s">
        <v>32</v>
      </c>
      <c r="D22" s="58">
        <v>4.8000000000000001E-2</v>
      </c>
      <c r="E22" s="46"/>
      <c r="F22" s="46"/>
      <c r="G22" s="46"/>
      <c r="H22" s="46"/>
      <c r="I22" s="46"/>
      <c r="J22" s="46"/>
    </row>
    <row r="23" spans="1:13" ht="15.6">
      <c r="A23" s="59" t="s">
        <v>33</v>
      </c>
      <c r="B23" s="60"/>
      <c r="C23" s="60" t="s">
        <v>34</v>
      </c>
      <c r="D23" s="61">
        <v>4.9000000000000002E-2</v>
      </c>
      <c r="E23" s="46"/>
      <c r="F23" s="46"/>
      <c r="G23" s="46"/>
      <c r="H23" s="46"/>
      <c r="I23" s="46"/>
      <c r="J23" s="46" t="s">
        <v>35</v>
      </c>
    </row>
    <row r="24" spans="1:13" ht="16.2" thickBot="1">
      <c r="A24" s="62" t="s">
        <v>36</v>
      </c>
      <c r="B24" s="63"/>
      <c r="C24" s="63" t="s">
        <v>37</v>
      </c>
      <c r="D24" s="64">
        <v>4.4999999999999998E-2</v>
      </c>
      <c r="E24" s="46"/>
      <c r="F24" s="46"/>
      <c r="G24" s="46"/>
      <c r="H24" s="46"/>
      <c r="I24" s="46"/>
      <c r="J24" s="46"/>
      <c r="K24" s="43" t="s">
        <v>5</v>
      </c>
      <c r="L24" s="43" t="s">
        <v>19</v>
      </c>
    </row>
    <row r="25" spans="1:13" ht="15.6">
      <c r="A25" s="65" t="s">
        <v>38</v>
      </c>
      <c r="B25" s="46"/>
      <c r="C25" s="46"/>
      <c r="D25" s="46"/>
      <c r="E25" s="46"/>
      <c r="F25" s="46"/>
      <c r="G25" s="46"/>
      <c r="H25" s="46"/>
      <c r="I25" s="46"/>
      <c r="J25" s="46" t="s">
        <v>34</v>
      </c>
      <c r="K25" s="43">
        <v>2.5700000000000001E-2</v>
      </c>
      <c r="L25" s="43">
        <v>2.29E-2</v>
      </c>
      <c r="M25" s="43">
        <f>K25+L25</f>
        <v>4.8600000000000004E-2</v>
      </c>
    </row>
    <row r="26" spans="1:13">
      <c r="A26" s="66" t="s">
        <v>39</v>
      </c>
    </row>
    <row r="27" spans="1:13">
      <c r="A27" s="66" t="s">
        <v>40</v>
      </c>
    </row>
    <row r="28" spans="1:13">
      <c r="A28" s="66" t="s">
        <v>41</v>
      </c>
    </row>
    <row r="29" spans="1:13" ht="15.6">
      <c r="A29" s="67"/>
    </row>
  </sheetData>
  <hyperlinks>
    <hyperlink ref="A27" r:id="rId1" display="http://www.eia.gov/forecasts/aeo/tables_ref.cfm"/>
  </hyperlinks>
  <pageMargins left="1.26" right="0.75" top="0.38" bottom="0.25" header="0.41" footer="0.26"/>
  <pageSetup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JRW-14.1</vt:lpstr>
      <vt:lpstr>JRW-14.2</vt:lpstr>
      <vt:lpstr>JRW-14.3</vt:lpstr>
      <vt:lpstr>'JRW-14.1'!Print_Area</vt:lpstr>
      <vt:lpstr>'JRW-14.2'!Print_Area</vt:lpstr>
      <vt:lpstr>'JRW-14.3'!Print_Area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agoad</cp:lastModifiedBy>
  <dcterms:created xsi:type="dcterms:W3CDTF">2014-02-28T16:34:11Z</dcterms:created>
  <dcterms:modified xsi:type="dcterms:W3CDTF">2016-06-06T20:15:42Z</dcterms:modified>
</cp:coreProperties>
</file>