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72" windowWidth="11340" windowHeight="6792"/>
  </bookViews>
  <sheets>
    <sheet name="ROE-MTB Chart" sheetId="7" r:id="rId1"/>
    <sheet name="Div Yield Graph" sheetId="2" r:id="rId2"/>
    <sheet name="ROE and MB Data" sheetId="1" r:id="rId3"/>
  </sheets>
  <externalReferences>
    <externalReference r:id="rId4"/>
  </externalReferences>
  <definedNames>
    <definedName name="\d">#REF!</definedName>
    <definedName name="\h">#REF!</definedName>
    <definedName name="\p">#REF!</definedName>
    <definedName name="\w">#REF!</definedName>
    <definedName name="_1">#REF!</definedName>
    <definedName name="_2">#REF!</definedName>
    <definedName name="_3">#REF!</definedName>
    <definedName name="_Fill" hidden="1">'[1]Bond Returns'!$A$8:$A$107</definedName>
    <definedName name="_Regression_Out" hidden="1">#REF!</definedName>
    <definedName name="_Regression_X" hidden="1">#REF!</definedName>
    <definedName name="_Regression_Y" hidden="1">#REF!</definedName>
    <definedName name="A">#REF!</definedName>
    <definedName name="B">#REF!</definedName>
    <definedName name="bruce">#REF!</definedName>
    <definedName name="C_">#REF!</definedName>
    <definedName name="DATA">#N/A</definedName>
    <definedName name="HTML_CodePage" hidden="1">1252</definedName>
    <definedName name="HTML_Control" hidden="1">{"'Sheet1'!$A$1:$O$40"}</definedName>
    <definedName name="HTML_Description" hidden="1">""</definedName>
    <definedName name="HTML_Email" hidden="1">""</definedName>
    <definedName name="HTML_Header" hidden="1">"Sheet1"</definedName>
    <definedName name="HTML_LastUpdate" hidden="1">"2/5/99"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HD:HomePageStuff:pc:datasets:implprem.html"</definedName>
    <definedName name="HTML_Title" hidden="1">"S&amp;P Implied Equity Premiums"</definedName>
    <definedName name="HTML1_1" hidden="1">"[RiskPremiumUS]Sheet1!$A$1:$M$38"</definedName>
    <definedName name="HTML1_10" hidden="1">""</definedName>
    <definedName name="HTML1_11" hidden="1">1</definedName>
    <definedName name="HTML1_12" hidden="1">"Zip 100:New_Home_Page:datafile:implpr.html"</definedName>
    <definedName name="HTML1_2" hidden="1">1</definedName>
    <definedName name="HTML1_3" hidden="1">"RiskPremiumUS"</definedName>
    <definedName name="HTML1_4" hidden="1">"Implied Risk Premiums for US"</definedName>
    <definedName name="HTML1_5" hidden="1">""</definedName>
    <definedName name="HTML1_6" hidden="1">-4146</definedName>
    <definedName name="HTML1_7" hidden="1">-4146</definedName>
    <definedName name="HTML1_8" hidden="1">"3/19/97"</definedName>
    <definedName name="HTML1_9" hidden="1">"Aswath Damodaran"</definedName>
    <definedName name="HTMLCount" hidden="1">1</definedName>
    <definedName name="N">#REF!</definedName>
    <definedName name="NAME">#REF!</definedName>
    <definedName name="Print_Area_MI">#REF!</definedName>
    <definedName name="START">#REF!</definedName>
    <definedName name="TEMP">'[1]Bond Returns'!$O$8</definedName>
    <definedName name="X">#REF!</definedName>
    <definedName name="Z">#REF!</definedName>
  </definedNames>
  <calcPr calcId="152511"/>
</workbook>
</file>

<file path=xl/calcChain.xml><?xml version="1.0" encoding="utf-8"?>
<calcChain xmlns="http://schemas.openxmlformats.org/spreadsheetml/2006/main">
  <c r="F26" i="7" l="1"/>
  <c r="E26" i="7"/>
  <c r="F25" i="7"/>
  <c r="E25" i="7"/>
  <c r="B21" i="2"/>
  <c r="B20" i="2"/>
  <c r="M36" i="1"/>
  <c r="M35" i="1"/>
  <c r="L36" i="1"/>
  <c r="L35" i="1"/>
  <c r="I36" i="1"/>
  <c r="I35" i="1"/>
  <c r="BU15" i="1"/>
  <c r="BT15" i="1"/>
  <c r="BS15" i="1"/>
  <c r="BU14" i="1"/>
  <c r="BT14" i="1"/>
  <c r="BS14" i="1"/>
  <c r="BV13" i="1"/>
  <c r="BV12" i="1"/>
  <c r="BV11" i="1"/>
  <c r="BV10" i="1"/>
  <c r="BV9" i="1"/>
  <c r="BV8" i="1"/>
  <c r="BV7" i="1"/>
  <c r="BV6" i="1"/>
  <c r="BV5" i="1"/>
  <c r="BQ15" i="1"/>
  <c r="BP15" i="1"/>
  <c r="BO15" i="1"/>
  <c r="BQ14" i="1"/>
  <c r="BP14" i="1"/>
  <c r="BO14" i="1"/>
  <c r="BR13" i="1"/>
  <c r="BR12" i="1"/>
  <c r="BR11" i="1"/>
  <c r="BR10" i="1"/>
  <c r="BR9" i="1"/>
  <c r="BR8" i="1"/>
  <c r="BR7" i="1"/>
  <c r="BR6" i="1"/>
  <c r="BR5" i="1"/>
  <c r="BM15" i="1"/>
  <c r="BL15" i="1"/>
  <c r="L34" i="1" s="1"/>
  <c r="E24" i="7" s="1"/>
  <c r="BK15" i="1"/>
  <c r="I34" i="1" s="1"/>
  <c r="B19" i="2" s="1"/>
  <c r="BM14" i="1"/>
  <c r="BL14" i="1"/>
  <c r="BK14" i="1"/>
  <c r="BN13" i="1"/>
  <c r="BN12" i="1"/>
  <c r="BN11" i="1"/>
  <c r="BN10" i="1"/>
  <c r="BN9" i="1"/>
  <c r="BN8" i="1"/>
  <c r="BN7" i="1"/>
  <c r="BN6" i="1"/>
  <c r="BN5" i="1"/>
  <c r="K22" i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H22" i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BI15" i="1"/>
  <c r="BH15" i="1"/>
  <c r="L33" i="1" s="1"/>
  <c r="E23" i="7" s="1"/>
  <c r="BG15" i="1"/>
  <c r="I33" i="1" s="1"/>
  <c r="B18" i="2" s="1"/>
  <c r="BE15" i="1"/>
  <c r="BD15" i="1"/>
  <c r="L32" i="1" s="1"/>
  <c r="E22" i="7" s="1"/>
  <c r="BC15" i="1"/>
  <c r="I32" i="1" s="1"/>
  <c r="B17" i="2" s="1"/>
  <c r="BA15" i="1"/>
  <c r="AZ15" i="1"/>
  <c r="L31" i="1" s="1"/>
  <c r="E21" i="7" s="1"/>
  <c r="AY15" i="1"/>
  <c r="I31" i="1" s="1"/>
  <c r="B16" i="2" s="1"/>
  <c r="AW15" i="1"/>
  <c r="AV15" i="1"/>
  <c r="L30" i="1" s="1"/>
  <c r="E20" i="7" s="1"/>
  <c r="AU15" i="1"/>
  <c r="I30" i="1" s="1"/>
  <c r="B15" i="2" s="1"/>
  <c r="AS15" i="1"/>
  <c r="AR15" i="1"/>
  <c r="L29" i="1" s="1"/>
  <c r="E19" i="7" s="1"/>
  <c r="AQ15" i="1"/>
  <c r="I29" i="1" s="1"/>
  <c r="B14" i="2" s="1"/>
  <c r="AO15" i="1"/>
  <c r="AN15" i="1"/>
  <c r="L28" i="1" s="1"/>
  <c r="E18" i="7" s="1"/>
  <c r="AM15" i="1"/>
  <c r="I28" i="1" s="1"/>
  <c r="B13" i="2" s="1"/>
  <c r="AK15" i="1"/>
  <c r="AJ15" i="1"/>
  <c r="L27" i="1" s="1"/>
  <c r="E17" i="7" s="1"/>
  <c r="AI15" i="1"/>
  <c r="I27" i="1" s="1"/>
  <c r="B12" i="2" s="1"/>
  <c r="AG15" i="1"/>
  <c r="AF15" i="1"/>
  <c r="L26" i="1" s="1"/>
  <c r="E16" i="7" s="1"/>
  <c r="AE15" i="1"/>
  <c r="I26" i="1" s="1"/>
  <c r="B11" i="2" s="1"/>
  <c r="AC15" i="1"/>
  <c r="AB15" i="1"/>
  <c r="L25" i="1" s="1"/>
  <c r="E15" i="7" s="1"/>
  <c r="AA15" i="1"/>
  <c r="I25" i="1" s="1"/>
  <c r="B10" i="2" s="1"/>
  <c r="Y15" i="1"/>
  <c r="X15" i="1"/>
  <c r="L24" i="1" s="1"/>
  <c r="E14" i="7" s="1"/>
  <c r="W15" i="1"/>
  <c r="I24" i="1" s="1"/>
  <c r="B9" i="2" s="1"/>
  <c r="U15" i="1"/>
  <c r="T15" i="1"/>
  <c r="L23" i="1" s="1"/>
  <c r="E13" i="7" s="1"/>
  <c r="S15" i="1"/>
  <c r="I23" i="1" s="1"/>
  <c r="B8" i="2" s="1"/>
  <c r="Q15" i="1"/>
  <c r="P15" i="1"/>
  <c r="L22" i="1" s="1"/>
  <c r="E12" i="7" s="1"/>
  <c r="O15" i="1"/>
  <c r="I22" i="1" s="1"/>
  <c r="B7" i="2" s="1"/>
  <c r="M15" i="1"/>
  <c r="L15" i="1"/>
  <c r="L21" i="1" s="1"/>
  <c r="E11" i="7" s="1"/>
  <c r="K15" i="1"/>
  <c r="I21" i="1" s="1"/>
  <c r="B6" i="2" s="1"/>
  <c r="I15" i="1"/>
  <c r="H15" i="1"/>
  <c r="G15" i="1"/>
  <c r="E15" i="1"/>
  <c r="D15" i="1"/>
  <c r="C15" i="1"/>
  <c r="D23" i="7"/>
  <c r="D11" i="7"/>
  <c r="A18" i="2"/>
  <c r="A6" i="2"/>
  <c r="BJ9" i="1"/>
  <c r="BJ5" i="1"/>
  <c r="BJ6" i="1"/>
  <c r="BJ7" i="1"/>
  <c r="BJ8" i="1"/>
  <c r="BJ10" i="1"/>
  <c r="BJ11" i="1"/>
  <c r="BJ12" i="1"/>
  <c r="BJ13" i="1"/>
  <c r="BI14" i="1"/>
  <c r="BH14" i="1"/>
  <c r="E33" i="1" s="1"/>
  <c r="BG14" i="1"/>
  <c r="C33" i="1" s="1"/>
  <c r="BF5" i="1"/>
  <c r="BF6" i="1"/>
  <c r="BF7" i="1"/>
  <c r="BF9" i="1"/>
  <c r="BF11" i="1"/>
  <c r="BF12" i="1"/>
  <c r="BD14" i="1"/>
  <c r="E32" i="1" s="1"/>
  <c r="BC14" i="1"/>
  <c r="C32" i="1" s="1"/>
  <c r="D22" i="1"/>
  <c r="D12" i="7" s="1"/>
  <c r="B22" i="1"/>
  <c r="A7" i="2"/>
  <c r="BF8" i="1"/>
  <c r="BB8" i="1"/>
  <c r="AX8" i="1"/>
  <c r="AT8" i="1"/>
  <c r="AP8" i="1"/>
  <c r="BB6" i="1"/>
  <c r="AX6" i="1"/>
  <c r="AT6" i="1"/>
  <c r="BE14" i="1"/>
  <c r="BF13" i="1"/>
  <c r="BF10" i="1"/>
  <c r="BA14" i="1"/>
  <c r="AZ14" i="1"/>
  <c r="E31" i="1" s="1"/>
  <c r="AY14" i="1"/>
  <c r="C31" i="1" s="1"/>
  <c r="BB13" i="1"/>
  <c r="BB12" i="1"/>
  <c r="BB11" i="1"/>
  <c r="BB10" i="1"/>
  <c r="BB9" i="1"/>
  <c r="BB7" i="1"/>
  <c r="BB5" i="1"/>
  <c r="AW14" i="1"/>
  <c r="AV14" i="1"/>
  <c r="E30" i="1"/>
  <c r="AU14" i="1"/>
  <c r="C30" i="1" s="1"/>
  <c r="AX13" i="1"/>
  <c r="AX12" i="1"/>
  <c r="AX11" i="1"/>
  <c r="AX10" i="1"/>
  <c r="AX9" i="1"/>
  <c r="AX7" i="1"/>
  <c r="AX5" i="1"/>
  <c r="AT13" i="1"/>
  <c r="AT12" i="1"/>
  <c r="AT11" i="1"/>
  <c r="AT10" i="1"/>
  <c r="AT9" i="1"/>
  <c r="AT7" i="1"/>
  <c r="AT5" i="1"/>
  <c r="F13" i="1"/>
  <c r="F12" i="1"/>
  <c r="F11" i="1"/>
  <c r="F10" i="1"/>
  <c r="F9" i="1"/>
  <c r="F7" i="1"/>
  <c r="F5" i="1"/>
  <c r="J13" i="1"/>
  <c r="J12" i="1"/>
  <c r="J11" i="1"/>
  <c r="J10" i="1"/>
  <c r="J9" i="1"/>
  <c r="J7" i="1"/>
  <c r="AP13" i="1"/>
  <c r="AP12" i="1"/>
  <c r="AP11" i="1"/>
  <c r="AP10" i="1"/>
  <c r="AP9" i="1"/>
  <c r="AP7" i="1"/>
  <c r="AP5" i="1"/>
  <c r="AP15" i="1" s="1"/>
  <c r="M28" i="1" s="1"/>
  <c r="F18" i="7" s="1"/>
  <c r="AL13" i="1"/>
  <c r="AL12" i="1"/>
  <c r="AL11" i="1"/>
  <c r="AL10" i="1"/>
  <c r="AL9" i="1"/>
  <c r="AL7" i="1"/>
  <c r="AL5" i="1"/>
  <c r="AL14" i="1" s="1"/>
  <c r="F27" i="1" s="1"/>
  <c r="AH13" i="1"/>
  <c r="AH12" i="1"/>
  <c r="AH11" i="1"/>
  <c r="AH10" i="1"/>
  <c r="AH9" i="1"/>
  <c r="AH7" i="1"/>
  <c r="AH5" i="1"/>
  <c r="AD13" i="1"/>
  <c r="AD12" i="1"/>
  <c r="AD11" i="1"/>
  <c r="AD10" i="1"/>
  <c r="AD9" i="1"/>
  <c r="AD7" i="1"/>
  <c r="AD5" i="1"/>
  <c r="Z13" i="1"/>
  <c r="Z12" i="1"/>
  <c r="Z11" i="1"/>
  <c r="Z10" i="1"/>
  <c r="Z9" i="1"/>
  <c r="Z7" i="1"/>
  <c r="Z5" i="1"/>
  <c r="V13" i="1"/>
  <c r="V12" i="1"/>
  <c r="V11" i="1"/>
  <c r="V10" i="1"/>
  <c r="V9" i="1"/>
  <c r="V7" i="1"/>
  <c r="V5" i="1"/>
  <c r="R13" i="1"/>
  <c r="R12" i="1"/>
  <c r="R11" i="1"/>
  <c r="R10" i="1"/>
  <c r="R9" i="1"/>
  <c r="R7" i="1"/>
  <c r="R5" i="1"/>
  <c r="N13" i="1"/>
  <c r="N12" i="1"/>
  <c r="N11" i="1"/>
  <c r="N10" i="1"/>
  <c r="N9" i="1"/>
  <c r="N7" i="1"/>
  <c r="N5" i="1"/>
  <c r="J5" i="1"/>
  <c r="AS14" i="1"/>
  <c r="AR14" i="1"/>
  <c r="E29" i="1" s="1"/>
  <c r="AQ14" i="1"/>
  <c r="C29" i="1" s="1"/>
  <c r="AN14" i="1"/>
  <c r="E28" i="1" s="1"/>
  <c r="AF14" i="1"/>
  <c r="E26" i="1" s="1"/>
  <c r="AJ14" i="1"/>
  <c r="E27" i="1" s="1"/>
  <c r="C14" i="1"/>
  <c r="C19" i="1"/>
  <c r="D14" i="1"/>
  <c r="E19" i="1" s="1"/>
  <c r="E14" i="1"/>
  <c r="G14" i="1"/>
  <c r="C20" i="1" s="1"/>
  <c r="H14" i="1"/>
  <c r="E20" i="1" s="1"/>
  <c r="I14" i="1"/>
  <c r="K14" i="1"/>
  <c r="C21" i="1" s="1"/>
  <c r="L14" i="1"/>
  <c r="E21" i="1" s="1"/>
  <c r="M14" i="1"/>
  <c r="O14" i="1"/>
  <c r="C22" i="1" s="1"/>
  <c r="P14" i="1"/>
  <c r="E22" i="1" s="1"/>
  <c r="Q14" i="1"/>
  <c r="S14" i="1"/>
  <c r="C23" i="1" s="1"/>
  <c r="T14" i="1"/>
  <c r="E23" i="1" s="1"/>
  <c r="U14" i="1"/>
  <c r="W14" i="1"/>
  <c r="C24" i="1" s="1"/>
  <c r="X14" i="1"/>
  <c r="E24" i="1" s="1"/>
  <c r="Y14" i="1"/>
  <c r="AA14" i="1"/>
  <c r="C25" i="1" s="1"/>
  <c r="AB14" i="1"/>
  <c r="E25" i="1" s="1"/>
  <c r="AC14" i="1"/>
  <c r="AE14" i="1"/>
  <c r="C26" i="1" s="1"/>
  <c r="AG14" i="1"/>
  <c r="AI14" i="1"/>
  <c r="C27" i="1" s="1"/>
  <c r="AK14" i="1"/>
  <c r="AM14" i="1"/>
  <c r="C28" i="1" s="1"/>
  <c r="AO14" i="1"/>
  <c r="B23" i="1"/>
  <c r="A8" i="2" s="1"/>
  <c r="N15" i="1" l="1"/>
  <c r="M21" i="1" s="1"/>
  <c r="F11" i="7" s="1"/>
  <c r="BN15" i="1"/>
  <c r="M34" i="1" s="1"/>
  <c r="F24" i="7" s="1"/>
  <c r="V14" i="1"/>
  <c r="F23" i="1" s="1"/>
  <c r="AD14" i="1"/>
  <c r="F25" i="1" s="1"/>
  <c r="AH14" i="1"/>
  <c r="F26" i="1" s="1"/>
  <c r="AL15" i="1"/>
  <c r="M27" i="1" s="1"/>
  <c r="F17" i="7" s="1"/>
  <c r="BB15" i="1"/>
  <c r="M31" i="1" s="1"/>
  <c r="F21" i="7" s="1"/>
  <c r="BJ14" i="1"/>
  <c r="F33" i="1" s="1"/>
  <c r="BV15" i="1"/>
  <c r="BN14" i="1"/>
  <c r="Z15" i="1"/>
  <c r="M24" i="1" s="1"/>
  <c r="F14" i="7" s="1"/>
  <c r="AD15" i="1"/>
  <c r="M25" i="1" s="1"/>
  <c r="F15" i="7" s="1"/>
  <c r="AX14" i="1"/>
  <c r="F30" i="1" s="1"/>
  <c r="BJ15" i="1"/>
  <c r="M33" i="1" s="1"/>
  <c r="F23" i="7" s="1"/>
  <c r="BR15" i="1"/>
  <c r="J14" i="1"/>
  <c r="F20" i="1" s="1"/>
  <c r="R14" i="1"/>
  <c r="F22" i="1" s="1"/>
  <c r="AT15" i="1"/>
  <c r="M29" i="1" s="1"/>
  <c r="F19" i="7" s="1"/>
  <c r="F15" i="1"/>
  <c r="N14" i="1"/>
  <c r="F21" i="1" s="1"/>
  <c r="R15" i="1"/>
  <c r="M22" i="1" s="1"/>
  <c r="F12" i="7" s="1"/>
  <c r="V15" i="1"/>
  <c r="M23" i="1" s="1"/>
  <c r="F13" i="7" s="1"/>
  <c r="BB14" i="1"/>
  <c r="F31" i="1" s="1"/>
  <c r="AP14" i="1"/>
  <c r="F28" i="1" s="1"/>
  <c r="BF14" i="1"/>
  <c r="F32" i="1" s="1"/>
  <c r="BV14" i="1"/>
  <c r="BR14" i="1"/>
  <c r="F14" i="1"/>
  <c r="F19" i="1" s="1"/>
  <c r="B24" i="1"/>
  <c r="Z14" i="1"/>
  <c r="F24" i="1" s="1"/>
  <c r="AT14" i="1"/>
  <c r="F29" i="1" s="1"/>
  <c r="D23" i="1"/>
  <c r="J15" i="1"/>
  <c r="AH15" i="1"/>
  <c r="M26" i="1" s="1"/>
  <c r="F16" i="7" s="1"/>
  <c r="AX15" i="1"/>
  <c r="M30" i="1" s="1"/>
  <c r="F20" i="7" s="1"/>
  <c r="BF15" i="1"/>
  <c r="M32" i="1" s="1"/>
  <c r="F22" i="7" s="1"/>
  <c r="D24" i="1" l="1"/>
  <c r="D13" i="7"/>
  <c r="A9" i="2"/>
  <c r="B25" i="1"/>
  <c r="A10" i="2" l="1"/>
  <c r="B26" i="1"/>
  <c r="D25" i="1"/>
  <c r="D14" i="7"/>
  <c r="D15" i="7" l="1"/>
  <c r="D26" i="1"/>
  <c r="A11" i="2"/>
  <c r="B27" i="1"/>
  <c r="D27" i="1" l="1"/>
  <c r="D16" i="7"/>
  <c r="A12" i="2"/>
  <c r="B28" i="1"/>
  <c r="A13" i="2" l="1"/>
  <c r="B29" i="1"/>
  <c r="D17" i="7"/>
  <c r="D28" i="1"/>
  <c r="D29" i="1" l="1"/>
  <c r="D18" i="7"/>
  <c r="A14" i="2"/>
  <c r="B30" i="1"/>
  <c r="A15" i="2" l="1"/>
  <c r="B31" i="1"/>
  <c r="D19" i="7"/>
  <c r="D30" i="1"/>
  <c r="D31" i="1" l="1"/>
  <c r="D20" i="7"/>
  <c r="B32" i="1"/>
  <c r="A17" i="2" s="1"/>
  <c r="A16" i="2"/>
  <c r="D21" i="7" l="1"/>
  <c r="D32" i="1"/>
  <c r="D22" i="7" s="1"/>
</calcChain>
</file>

<file path=xl/sharedStrings.xml><?xml version="1.0" encoding="utf-8"?>
<sst xmlns="http://schemas.openxmlformats.org/spreadsheetml/2006/main" count="98" uniqueCount="19">
  <si>
    <t>Div</t>
  </si>
  <si>
    <t>ROE</t>
  </si>
  <si>
    <t>PE</t>
  </si>
  <si>
    <t>MB</t>
  </si>
  <si>
    <t>Year</t>
  </si>
  <si>
    <t>Average Dividend Yield</t>
  </si>
  <si>
    <t>M/B</t>
  </si>
  <si>
    <t>Utility Group</t>
  </si>
  <si>
    <t>American States Water</t>
  </si>
  <si>
    <t>Aqua America, Inc.</t>
  </si>
  <si>
    <t>California Water Service Group</t>
  </si>
  <si>
    <t>Connecticut Water Services, Inc.</t>
  </si>
  <si>
    <t>Middlesex Water Company</t>
  </si>
  <si>
    <t>SJW Corp.</t>
  </si>
  <si>
    <t>York Water Company</t>
  </si>
  <si>
    <t>AWK</t>
  </si>
  <si>
    <t>Artesian</t>
  </si>
  <si>
    <t>MEDIAN</t>
  </si>
  <si>
    <t>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</si>
</sst>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right"/>
    </xf>
    <xf numFmtId="10" fontId="0" fillId="0" borderId="0" xfId="0" applyNumberFormat="1"/>
    <xf numFmtId="2" fontId="0" fillId="0" borderId="0" xfId="0" applyNumberFormat="1"/>
    <xf numFmtId="0" fontId="0" fillId="2" borderId="0" xfId="0" applyFill="1"/>
    <xf numFmtId="10" fontId="0" fillId="2" borderId="0" xfId="0" applyNumberFormat="1" applyFill="1"/>
    <xf numFmtId="2" fontId="1" fillId="0" borderId="0" xfId="0" applyNumberFormat="1" applyFont="1"/>
    <xf numFmtId="2" fontId="0" fillId="2" borderId="0" xfId="0" applyNumberFormat="1" applyFill="1"/>
    <xf numFmtId="0" fontId="2" fillId="2" borderId="1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 applyAlignment="1">
      <alignment horizontal="center"/>
    </xf>
    <xf numFmtId="10" fontId="0" fillId="2" borderId="0" xfId="0" quotePrefix="1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0" fontId="0" fillId="2" borderId="0" xfId="0" applyNumberForma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165" fontId="0" fillId="2" borderId="0" xfId="1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0" fontId="0" fillId="2" borderId="0" xfId="1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0" fontId="3" fillId="2" borderId="0" xfId="0" applyNumberFormat="1" applyFont="1" applyFill="1" applyAlignment="1">
      <alignment horizontal="center"/>
    </xf>
    <xf numFmtId="165" fontId="3" fillId="2" borderId="0" xfId="1" applyNumberFormat="1" applyFont="1" applyFill="1" applyBorder="1" applyAlignment="1">
      <alignment horizontal="center"/>
    </xf>
    <xf numFmtId="10" fontId="3" fillId="2" borderId="0" xfId="1" applyNumberFormat="1" applyFont="1" applyFill="1" applyBorder="1" applyAlignment="1">
      <alignment horizontal="center"/>
    </xf>
    <xf numFmtId="10" fontId="0" fillId="2" borderId="0" xfId="0" quotePrefix="1" applyNumberFormat="1" applyFill="1" applyAlignment="1">
      <alignment horizontal="center"/>
    </xf>
    <xf numFmtId="164" fontId="0" fillId="2" borderId="0" xfId="0" quotePrefix="1" applyNumberFormat="1" applyFill="1" applyAlignment="1">
      <alignment horizontal="center"/>
    </xf>
    <xf numFmtId="164" fontId="3" fillId="2" borderId="0" xfId="0" quotePrefix="1" applyNumberFormat="1" applyFont="1" applyFill="1" applyAlignment="1">
      <alignment horizontal="center"/>
    </xf>
    <xf numFmtId="0" fontId="0" fillId="2" borderId="0" xfId="0" applyFill="1" applyBorder="1"/>
    <xf numFmtId="0" fontId="5" fillId="2" borderId="6" xfId="0" applyFont="1" applyFill="1" applyBorder="1" applyAlignment="1">
      <alignment horizontal="center"/>
    </xf>
    <xf numFmtId="10" fontId="5" fillId="2" borderId="0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0" fontId="5" fillId="0" borderId="3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0" fontId="0" fillId="2" borderId="3" xfId="1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2" fontId="0" fillId="2" borderId="0" xfId="1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10" fontId="0" fillId="0" borderId="0" xfId="1" applyNumberFormat="1" applyFont="1"/>
    <xf numFmtId="0" fontId="4" fillId="2" borderId="13" xfId="0" applyFont="1" applyFill="1" applyBorder="1"/>
    <xf numFmtId="0" fontId="5" fillId="0" borderId="5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008343265792668E-2"/>
          <c:y val="0.10714285714285714"/>
          <c:w val="0.84624553039332573"/>
          <c:h val="0.798214285714285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'ROE-MTB Chart'!$E$8</c:f>
              <c:strCache>
                <c:ptCount val="1"/>
                <c:pt idx="0">
                  <c:v>ROE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numRef>
              <c:f>'ROE-MTB Chart'!$D$11:$D$26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'ROE-MTB Chart'!$E$11:$E$26</c:f>
              <c:numCache>
                <c:formatCode>0.00%</c:formatCode>
                <c:ptCount val="16"/>
                <c:pt idx="0">
                  <c:v>9.7000000000000003E-2</c:v>
                </c:pt>
                <c:pt idx="1">
                  <c:v>0.10100000000000001</c:v>
                </c:pt>
                <c:pt idx="2">
                  <c:v>9.6000000000000002E-2</c:v>
                </c:pt>
                <c:pt idx="3">
                  <c:v>8.9499999999999996E-2</c:v>
                </c:pt>
                <c:pt idx="4">
                  <c:v>8.8499999999999995E-2</c:v>
                </c:pt>
                <c:pt idx="5">
                  <c:v>0.09</c:v>
                </c:pt>
                <c:pt idx="6">
                  <c:v>8.6999999999999994E-2</c:v>
                </c:pt>
                <c:pt idx="7">
                  <c:v>8.6499999999999994E-2</c:v>
                </c:pt>
                <c:pt idx="8">
                  <c:v>8.5999999999999993E-2</c:v>
                </c:pt>
                <c:pt idx="9">
                  <c:v>8.2000000000000003E-2</c:v>
                </c:pt>
                <c:pt idx="10">
                  <c:v>8.5999999999999993E-2</c:v>
                </c:pt>
                <c:pt idx="11">
                  <c:v>0.08</c:v>
                </c:pt>
                <c:pt idx="12">
                  <c:v>8.4000000000000005E-2</c:v>
                </c:pt>
                <c:pt idx="13">
                  <c:v>8.6999999999999994E-2</c:v>
                </c:pt>
                <c:pt idx="14">
                  <c:v>0.10199999999999999</c:v>
                </c:pt>
                <c:pt idx="15">
                  <c:v>9.9000000000000005E-2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91104"/>
        <c:axId val="93401088"/>
      </c:barChart>
      <c:lineChart>
        <c:grouping val="standard"/>
        <c:varyColors val="0"/>
        <c:ser>
          <c:idx val="2"/>
          <c:order val="1"/>
          <c:tx>
            <c:strRef>
              <c:f>'ROE-MTB Chart'!$F$8</c:f>
              <c:strCache>
                <c:ptCount val="1"/>
                <c:pt idx="0">
                  <c:v>M/B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triangle"/>
            <c:size val="1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dPt>
            <c:idx val="1"/>
            <c:bubble3D val="0"/>
            <c:spPr>
              <a:ln w="12700">
                <a:solidFill>
                  <a:srgbClr val="333333"/>
                </a:solidFill>
                <a:prstDash val="solid"/>
              </a:ln>
            </c:spPr>
          </c:dPt>
          <c:cat>
            <c:numRef>
              <c:f>'ROE-MTB Chart'!$D$11:$D$26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'ROE-MTB Chart'!$F$11:$F$26</c:f>
              <c:numCache>
                <c:formatCode>0.00</c:formatCode>
                <c:ptCount val="16"/>
                <c:pt idx="0">
                  <c:v>2.0376999999999996</c:v>
                </c:pt>
                <c:pt idx="1">
                  <c:v>1.9936</c:v>
                </c:pt>
                <c:pt idx="2">
                  <c:v>2.2560000000000002</c:v>
                </c:pt>
                <c:pt idx="3">
                  <c:v>2.37</c:v>
                </c:pt>
                <c:pt idx="4">
                  <c:v>2.2440000000000002</c:v>
                </c:pt>
                <c:pt idx="5">
                  <c:v>2.2467999999999999</c:v>
                </c:pt>
                <c:pt idx="6">
                  <c:v>2.2437</c:v>
                </c:pt>
                <c:pt idx="7">
                  <c:v>2.1730499999999999</c:v>
                </c:pt>
                <c:pt idx="8">
                  <c:v>1.9602000000000002</c:v>
                </c:pt>
                <c:pt idx="9">
                  <c:v>1.722</c:v>
                </c:pt>
                <c:pt idx="10">
                  <c:v>1.7458</c:v>
                </c:pt>
                <c:pt idx="11">
                  <c:v>1.6748000000000001</c:v>
                </c:pt>
                <c:pt idx="12">
                  <c:v>1.6224000000000001</c:v>
                </c:pt>
                <c:pt idx="13">
                  <c:v>1.7138999999999998</c:v>
                </c:pt>
                <c:pt idx="14">
                  <c:v>1.7849999999999999</c:v>
                </c:pt>
                <c:pt idx="15">
                  <c:v>1.8336000000000001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3911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3401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3401088"/>
        <c:scaling>
          <c:orientation val="minMax"/>
        </c:scaling>
        <c:delete val="0"/>
        <c:axPos val="l"/>
        <c:numFmt formatCode="0.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3391104"/>
        <c:crosses val="autoZero"/>
        <c:crossBetween val="between"/>
      </c:valAx>
      <c:catAx>
        <c:axId val="9340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3404160"/>
        <c:crosses val="autoZero"/>
        <c:auto val="0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r"/>
        <c:numFmt formatCode="0.0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3402624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921052631578948"/>
          <c:y val="1.4285714285714285E-2"/>
          <c:w val="0.2776315789473684"/>
          <c:h val="4.76190476190476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000000000000022" r="0.75000000000000022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70137524557956"/>
          <c:y val="7.3480761713296483E-2"/>
          <c:w val="0.84479371316306484"/>
          <c:h val="0.7304409821112786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3366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cat>
            <c:numRef>
              <c:f>'Div Yield Graph'!$A$6:$A$21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'Div Yield Graph'!$B$6:$B$21</c:f>
              <c:numCache>
                <c:formatCode>0.00%</c:formatCode>
                <c:ptCount val="16"/>
                <c:pt idx="0">
                  <c:v>4.1000000000000002E-2</c:v>
                </c:pt>
                <c:pt idx="1">
                  <c:v>3.7999999999999999E-2</c:v>
                </c:pt>
                <c:pt idx="2">
                  <c:v>3.4000000000000002E-2</c:v>
                </c:pt>
                <c:pt idx="3">
                  <c:v>3.4500000000000003E-2</c:v>
                </c:pt>
                <c:pt idx="4">
                  <c:v>3.1E-2</c:v>
                </c:pt>
                <c:pt idx="5">
                  <c:v>0.03</c:v>
                </c:pt>
                <c:pt idx="6">
                  <c:v>2.7000000000000003E-2</c:v>
                </c:pt>
                <c:pt idx="7">
                  <c:v>2.8999999999999998E-2</c:v>
                </c:pt>
                <c:pt idx="8">
                  <c:v>3.1E-2</c:v>
                </c:pt>
                <c:pt idx="9">
                  <c:v>3.5999999999999997E-2</c:v>
                </c:pt>
                <c:pt idx="10">
                  <c:v>3.5000000000000003E-2</c:v>
                </c:pt>
                <c:pt idx="11">
                  <c:v>3.2000000000000001E-2</c:v>
                </c:pt>
                <c:pt idx="12">
                  <c:v>3.1E-2</c:v>
                </c:pt>
                <c:pt idx="13">
                  <c:v>2.8000000000000001E-2</c:v>
                </c:pt>
                <c:pt idx="14">
                  <c:v>2.8000000000000001E-2</c:v>
                </c:pt>
                <c:pt idx="15">
                  <c:v>2.5999999999999999E-2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253888"/>
        <c:axId val="105259776"/>
      </c:barChart>
      <c:catAx>
        <c:axId val="10525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5259776"/>
        <c:crosses val="autoZero"/>
        <c:auto val="1"/>
        <c:lblAlgn val="ctr"/>
        <c:lblOffset val="100"/>
        <c:tickMarkSkip val="1"/>
        <c:noMultiLvlLbl val="0"/>
      </c:catAx>
      <c:valAx>
        <c:axId val="105259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Dividend Yield</a:t>
                </a:r>
              </a:p>
            </c:rich>
          </c:tx>
          <c:layout>
            <c:manualLayout>
              <c:xMode val="edge"/>
              <c:yMode val="edge"/>
              <c:x val="1.5717144472962977E-2"/>
              <c:y val="0.33893624021231328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052538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4</xdr:row>
      <xdr:rowOff>123825</xdr:rowOff>
    </xdr:from>
    <xdr:to>
      <xdr:col>18</xdr:col>
      <xdr:colOff>200025</xdr:colOff>
      <xdr:row>29</xdr:row>
      <xdr:rowOff>76200</xdr:rowOff>
    </xdr:to>
    <xdr:graphicFrame macro="">
      <xdr:nvGraphicFramePr>
        <xdr:cNvPr id="2054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1</xdr:row>
      <xdr:rowOff>0</xdr:rowOff>
    </xdr:from>
    <xdr:to>
      <xdr:col>13</xdr:col>
      <xdr:colOff>428625</xdr:colOff>
      <xdr:row>22</xdr:row>
      <xdr:rowOff>19050</xdr:rowOff>
    </xdr:to>
    <xdr:graphicFrame macro="">
      <xdr:nvGraphicFramePr>
        <xdr:cNvPr id="21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rw/Excel/Stock%20and%20Bond%20Returns/bond%20and%20stock%20returns%20-%20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tock Returns"/>
      <sheetName val="Bond Returns"/>
      <sheetName val="ALL DATA"/>
      <sheetName val="Stocks and Bonds Yr SD"/>
      <sheetName val="Stocks and Bonds MO SD"/>
      <sheetName val="LT Treasury Yield Chart"/>
      <sheetName val="Real Int Rates"/>
      <sheetName val="Risk Premium Chart"/>
    </sheetNames>
    <sheetDataSet>
      <sheetData sheetId="0"/>
      <sheetData sheetId="1"/>
      <sheetData sheetId="2">
        <row r="8">
          <cell r="A8">
            <v>1926</v>
          </cell>
          <cell r="O8">
            <v>7.7695239461601284E-2</v>
          </cell>
        </row>
        <row r="9">
          <cell r="A9">
            <v>1927</v>
          </cell>
        </row>
        <row r="10">
          <cell r="A10">
            <v>1928</v>
          </cell>
        </row>
        <row r="11">
          <cell r="A11">
            <v>1929</v>
          </cell>
        </row>
        <row r="12">
          <cell r="A12">
            <v>1930</v>
          </cell>
        </row>
        <row r="13">
          <cell r="A13">
            <v>1931</v>
          </cell>
        </row>
        <row r="14">
          <cell r="A14">
            <v>1932</v>
          </cell>
        </row>
        <row r="15">
          <cell r="A15">
            <v>1933</v>
          </cell>
        </row>
        <row r="16">
          <cell r="A16">
            <v>1934</v>
          </cell>
        </row>
        <row r="17">
          <cell r="A17">
            <v>1935</v>
          </cell>
        </row>
        <row r="18">
          <cell r="A18">
            <v>1936</v>
          </cell>
        </row>
        <row r="19">
          <cell r="A19">
            <v>1937</v>
          </cell>
        </row>
        <row r="20">
          <cell r="A20">
            <v>1938</v>
          </cell>
        </row>
        <row r="21">
          <cell r="A21">
            <v>1939</v>
          </cell>
        </row>
        <row r="22">
          <cell r="A22">
            <v>1940</v>
          </cell>
        </row>
        <row r="23">
          <cell r="A23">
            <v>1941</v>
          </cell>
        </row>
        <row r="24">
          <cell r="A24">
            <v>1942</v>
          </cell>
        </row>
        <row r="25">
          <cell r="A25">
            <v>1943</v>
          </cell>
        </row>
        <row r="26">
          <cell r="A26">
            <v>1944</v>
          </cell>
        </row>
        <row r="27">
          <cell r="A27">
            <v>1945</v>
          </cell>
        </row>
        <row r="28">
          <cell r="A28">
            <v>1946</v>
          </cell>
        </row>
        <row r="29">
          <cell r="A29">
            <v>1947</v>
          </cell>
        </row>
        <row r="30">
          <cell r="A30">
            <v>1948</v>
          </cell>
        </row>
        <row r="31">
          <cell r="A31">
            <v>1949</v>
          </cell>
        </row>
        <row r="32">
          <cell r="A32">
            <v>1950</v>
          </cell>
        </row>
        <row r="33">
          <cell r="A33">
            <v>1951</v>
          </cell>
        </row>
        <row r="34">
          <cell r="A34">
            <v>1952</v>
          </cell>
        </row>
        <row r="35">
          <cell r="A35">
            <v>1953</v>
          </cell>
        </row>
        <row r="36">
          <cell r="A36">
            <v>1954</v>
          </cell>
        </row>
        <row r="37">
          <cell r="A37">
            <v>1955</v>
          </cell>
        </row>
        <row r="38">
          <cell r="A38">
            <v>1956</v>
          </cell>
        </row>
        <row r="39">
          <cell r="A39">
            <v>1957</v>
          </cell>
        </row>
        <row r="40">
          <cell r="A40">
            <v>1958</v>
          </cell>
        </row>
        <row r="41">
          <cell r="A41">
            <v>1959</v>
          </cell>
        </row>
        <row r="42">
          <cell r="A42">
            <v>1960</v>
          </cell>
        </row>
        <row r="43">
          <cell r="A43">
            <v>1961</v>
          </cell>
        </row>
        <row r="44">
          <cell r="A44">
            <v>1962</v>
          </cell>
        </row>
        <row r="45">
          <cell r="A45">
            <v>1963</v>
          </cell>
        </row>
        <row r="46">
          <cell r="A46">
            <v>1964</v>
          </cell>
        </row>
        <row r="47">
          <cell r="A47">
            <v>1965</v>
          </cell>
        </row>
        <row r="48">
          <cell r="A48">
            <v>1966</v>
          </cell>
        </row>
        <row r="49">
          <cell r="A49">
            <v>1967</v>
          </cell>
        </row>
        <row r="50">
          <cell r="A50">
            <v>1968</v>
          </cell>
        </row>
        <row r="51">
          <cell r="A51">
            <v>1969</v>
          </cell>
        </row>
        <row r="52">
          <cell r="A52">
            <v>1970</v>
          </cell>
        </row>
        <row r="53">
          <cell r="A53">
            <v>1971</v>
          </cell>
        </row>
        <row r="54">
          <cell r="A54">
            <v>1972</v>
          </cell>
        </row>
        <row r="55">
          <cell r="A55">
            <v>1973</v>
          </cell>
        </row>
        <row r="56">
          <cell r="A56">
            <v>1974</v>
          </cell>
        </row>
        <row r="57">
          <cell r="A57">
            <v>1975</v>
          </cell>
        </row>
        <row r="58">
          <cell r="A58">
            <v>1976</v>
          </cell>
        </row>
        <row r="59">
          <cell r="A59">
            <v>1977</v>
          </cell>
        </row>
        <row r="60">
          <cell r="A60">
            <v>1978</v>
          </cell>
        </row>
        <row r="61">
          <cell r="A61">
            <v>1979</v>
          </cell>
        </row>
        <row r="62">
          <cell r="A62">
            <v>1980</v>
          </cell>
        </row>
        <row r="63">
          <cell r="A63">
            <v>1981</v>
          </cell>
        </row>
        <row r="64">
          <cell r="A64">
            <v>1982</v>
          </cell>
        </row>
        <row r="65">
          <cell r="A65">
            <v>1983</v>
          </cell>
        </row>
        <row r="66">
          <cell r="A66">
            <v>1984</v>
          </cell>
        </row>
        <row r="67">
          <cell r="A67">
            <v>1985</v>
          </cell>
        </row>
        <row r="68">
          <cell r="A68">
            <v>1986</v>
          </cell>
        </row>
        <row r="69">
          <cell r="A69">
            <v>1987</v>
          </cell>
        </row>
        <row r="70">
          <cell r="A70">
            <v>1988</v>
          </cell>
        </row>
        <row r="71">
          <cell r="A71">
            <v>1989</v>
          </cell>
        </row>
        <row r="72">
          <cell r="A72">
            <v>1990</v>
          </cell>
        </row>
        <row r="73">
          <cell r="A73">
            <v>1991</v>
          </cell>
        </row>
        <row r="74">
          <cell r="A74">
            <v>1992</v>
          </cell>
        </row>
        <row r="75">
          <cell r="A75">
            <v>1993</v>
          </cell>
        </row>
        <row r="76">
          <cell r="A76">
            <v>1994</v>
          </cell>
        </row>
        <row r="77">
          <cell r="A77">
            <v>1995</v>
          </cell>
        </row>
        <row r="78">
          <cell r="A78">
            <v>1996</v>
          </cell>
        </row>
        <row r="79">
          <cell r="A79">
            <v>1997</v>
          </cell>
        </row>
        <row r="80">
          <cell r="A80">
            <v>1998</v>
          </cell>
        </row>
        <row r="81">
          <cell r="A81">
            <v>1999</v>
          </cell>
        </row>
        <row r="82">
          <cell r="A82">
            <v>2000</v>
          </cell>
        </row>
        <row r="83">
          <cell r="A83" t="str">
            <v>avg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S31"/>
  <sheetViews>
    <sheetView tabSelected="1" topLeftCell="D1" workbookViewId="0">
      <selection activeCell="K34" sqref="K34"/>
    </sheetView>
  </sheetViews>
  <sheetFormatPr defaultRowHeight="13.2" x14ac:dyDescent="0.25"/>
  <cols>
    <col min="6" max="6" width="10.33203125" bestFit="1" customWidth="1"/>
  </cols>
  <sheetData>
    <row r="5" spans="3:19" x14ac:dyDescent="0.25"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3:19" x14ac:dyDescent="0.25">
      <c r="C6" s="4"/>
      <c r="D6" s="34"/>
      <c r="E6" s="34"/>
      <c r="F6" s="3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3:19" x14ac:dyDescent="0.25">
      <c r="C7" s="4"/>
      <c r="D7" s="34"/>
      <c r="E7" s="34"/>
      <c r="F7" s="3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3:19" x14ac:dyDescent="0.25">
      <c r="C8" s="4"/>
      <c r="D8" s="37" t="s">
        <v>4</v>
      </c>
      <c r="E8" s="38" t="s">
        <v>1</v>
      </c>
      <c r="F8" s="47" t="s">
        <v>6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3:19" x14ac:dyDescent="0.25">
      <c r="C9" s="4"/>
      <c r="D9" s="35"/>
      <c r="E9" s="36"/>
      <c r="F9" s="48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3:19" x14ac:dyDescent="0.25">
      <c r="C10" s="4"/>
      <c r="D10" s="35"/>
      <c r="E10" s="36"/>
      <c r="F10" s="48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3:19" x14ac:dyDescent="0.25">
      <c r="C11" s="4"/>
      <c r="D11" s="35">
        <f>'ROE and MB Data'!D21</f>
        <v>2000</v>
      </c>
      <c r="E11" s="36">
        <f>'ROE and MB Data'!L21</f>
        <v>9.7000000000000003E-2</v>
      </c>
      <c r="F11" s="48">
        <f>'ROE and MB Data'!M21</f>
        <v>2.0376999999999996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3:19" x14ac:dyDescent="0.25">
      <c r="C12" s="4"/>
      <c r="D12" s="35">
        <f>'ROE and MB Data'!D22</f>
        <v>2001</v>
      </c>
      <c r="E12" s="36">
        <f>'ROE and MB Data'!L22</f>
        <v>0.10100000000000001</v>
      </c>
      <c r="F12" s="48">
        <f>'ROE and MB Data'!M22</f>
        <v>1.9936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3:19" x14ac:dyDescent="0.25">
      <c r="C13" s="4"/>
      <c r="D13" s="35">
        <f>'ROE and MB Data'!D23</f>
        <v>2002</v>
      </c>
      <c r="E13" s="36">
        <f>'ROE and MB Data'!L23</f>
        <v>9.6000000000000002E-2</v>
      </c>
      <c r="F13" s="48">
        <f>'ROE and MB Data'!M23</f>
        <v>2.2560000000000002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3:19" x14ac:dyDescent="0.25">
      <c r="C14" s="4"/>
      <c r="D14" s="35">
        <f>'ROE and MB Data'!D24</f>
        <v>2003</v>
      </c>
      <c r="E14" s="36">
        <f>'ROE and MB Data'!L24</f>
        <v>8.9499999999999996E-2</v>
      </c>
      <c r="F14" s="48">
        <f>'ROE and MB Data'!M24</f>
        <v>2.37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3:19" x14ac:dyDescent="0.25">
      <c r="C15" s="4"/>
      <c r="D15" s="35">
        <f>'ROE and MB Data'!D25</f>
        <v>2004</v>
      </c>
      <c r="E15" s="36">
        <f>'ROE and MB Data'!L25</f>
        <v>8.8499999999999995E-2</v>
      </c>
      <c r="F15" s="48">
        <f>'ROE and MB Data'!M25</f>
        <v>2.2440000000000002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3:19" x14ac:dyDescent="0.25">
      <c r="C16" s="4"/>
      <c r="D16" s="35">
        <f>'ROE and MB Data'!D26</f>
        <v>2005</v>
      </c>
      <c r="E16" s="36">
        <f>'ROE and MB Data'!L26</f>
        <v>0.09</v>
      </c>
      <c r="F16" s="48">
        <f>'ROE and MB Data'!M26</f>
        <v>2.2467999999999999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3:19" x14ac:dyDescent="0.25">
      <c r="C17" s="4"/>
      <c r="D17" s="35">
        <f>'ROE and MB Data'!D27</f>
        <v>2006</v>
      </c>
      <c r="E17" s="36">
        <f>'ROE and MB Data'!L27</f>
        <v>8.6999999999999994E-2</v>
      </c>
      <c r="F17" s="48">
        <f>'ROE and MB Data'!M27</f>
        <v>2.2437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3:19" x14ac:dyDescent="0.25">
      <c r="D18" s="35">
        <f>'ROE and MB Data'!D28</f>
        <v>2007</v>
      </c>
      <c r="E18" s="36">
        <f>'ROE and MB Data'!L28</f>
        <v>8.6499999999999994E-2</v>
      </c>
      <c r="F18" s="48">
        <f>'ROE and MB Data'!M28</f>
        <v>2.1730499999999999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3:19" x14ac:dyDescent="0.25">
      <c r="D19" s="35">
        <f>'ROE and MB Data'!D29</f>
        <v>2008</v>
      </c>
      <c r="E19" s="36">
        <f>'ROE and MB Data'!L29</f>
        <v>8.5999999999999993E-2</v>
      </c>
      <c r="F19" s="48">
        <f>'ROE and MB Data'!M29</f>
        <v>1.9602000000000002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3:19" x14ac:dyDescent="0.25">
      <c r="D20" s="35">
        <f>'ROE and MB Data'!D30</f>
        <v>2009</v>
      </c>
      <c r="E20" s="36">
        <f>'ROE and MB Data'!L30</f>
        <v>8.2000000000000003E-2</v>
      </c>
      <c r="F20" s="48">
        <f>'ROE and MB Data'!M30</f>
        <v>1.722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3:19" x14ac:dyDescent="0.25">
      <c r="D21" s="35">
        <f>'ROE and MB Data'!D31</f>
        <v>2010</v>
      </c>
      <c r="E21" s="36">
        <f>'ROE and MB Data'!L31</f>
        <v>8.5999999999999993E-2</v>
      </c>
      <c r="F21" s="48">
        <f>'ROE and MB Data'!M31</f>
        <v>1.7458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3:19" x14ac:dyDescent="0.25">
      <c r="D22" s="35">
        <f>'ROE and MB Data'!D32</f>
        <v>2011</v>
      </c>
      <c r="E22" s="36">
        <f>'ROE and MB Data'!L32</f>
        <v>0.08</v>
      </c>
      <c r="F22" s="48">
        <f>'ROE and MB Data'!M32</f>
        <v>1.6748000000000001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3:19" x14ac:dyDescent="0.25">
      <c r="D23" s="35">
        <f>'ROE and MB Data'!D33</f>
        <v>2012</v>
      </c>
      <c r="E23" s="36">
        <f>'ROE and MB Data'!L33</f>
        <v>8.4000000000000005E-2</v>
      </c>
      <c r="F23" s="48">
        <f>'ROE and MB Data'!M33</f>
        <v>1.6224000000000001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3:19" x14ac:dyDescent="0.25">
      <c r="D24">
        <v>2013</v>
      </c>
      <c r="E24" s="2">
        <f>'ROE and MB Data'!L34</f>
        <v>8.6999999999999994E-2</v>
      </c>
      <c r="F24" s="7">
        <f>'ROE and MB Data'!M34</f>
        <v>1.7138999999999998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3:19" x14ac:dyDescent="0.25">
      <c r="D25">
        <v>2014</v>
      </c>
      <c r="E25" s="2">
        <f>'ROE and MB Data'!L35</f>
        <v>0.10199999999999999</v>
      </c>
      <c r="F25" s="7">
        <f>'ROE and MB Data'!M35</f>
        <v>1.7849999999999999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3:19" x14ac:dyDescent="0.25">
      <c r="D26">
        <v>2015</v>
      </c>
      <c r="E26" s="2">
        <f>'ROE and MB Data'!L36</f>
        <v>9.9000000000000005E-2</v>
      </c>
      <c r="F26" s="7">
        <f>'ROE and MB Data'!M36</f>
        <v>1.8336000000000001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3:19" x14ac:dyDescent="0.25"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3:19" x14ac:dyDescent="0.25"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  <row r="29" spans="3:19" x14ac:dyDescent="0.25"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3:19" x14ac:dyDescent="0.25"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3:19" x14ac:dyDescent="0.25"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F27" sqref="F27"/>
    </sheetView>
  </sheetViews>
  <sheetFormatPr defaultRowHeight="13.2" x14ac:dyDescent="0.25"/>
  <cols>
    <col min="2" max="2" width="20" bestFit="1" customWidth="1"/>
  </cols>
  <sheetData>
    <row r="1" spans="1:14" x14ac:dyDescent="0.2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x14ac:dyDescent="0.25">
      <c r="A2" s="54" t="s">
        <v>7</v>
      </c>
      <c r="B2" s="5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9" t="s">
        <v>4</v>
      </c>
      <c r="B3" s="40" t="s">
        <v>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5">
      <c r="A4" s="41">
        <v>1998</v>
      </c>
      <c r="B4" s="42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25">
      <c r="A5" s="43">
        <v>1999</v>
      </c>
      <c r="B5" s="42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x14ac:dyDescent="0.25">
      <c r="A6" s="43">
        <f>'ROE and MB Data'!B21</f>
        <v>2000</v>
      </c>
      <c r="B6" s="42">
        <f>'ROE and MB Data'!I21</f>
        <v>4.1000000000000002E-2</v>
      </c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5">
      <c r="A7" s="43">
        <f>'ROE and MB Data'!B22</f>
        <v>2001</v>
      </c>
      <c r="B7" s="42">
        <f>'ROE and MB Data'!I22</f>
        <v>3.7999999999999999E-2</v>
      </c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x14ac:dyDescent="0.25">
      <c r="A8" s="43">
        <f>'ROE and MB Data'!B23</f>
        <v>2002</v>
      </c>
      <c r="B8" s="42">
        <f>'ROE and MB Data'!I23</f>
        <v>3.4000000000000002E-2</v>
      </c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x14ac:dyDescent="0.25">
      <c r="A9" s="43">
        <f>'ROE and MB Data'!B24</f>
        <v>2003</v>
      </c>
      <c r="B9" s="42">
        <f>'ROE and MB Data'!I24</f>
        <v>3.4500000000000003E-2</v>
      </c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x14ac:dyDescent="0.25">
      <c r="A10" s="43">
        <f>'ROE and MB Data'!B25</f>
        <v>2004</v>
      </c>
      <c r="B10" s="42">
        <f>'ROE and MB Data'!I25</f>
        <v>3.1E-2</v>
      </c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x14ac:dyDescent="0.25">
      <c r="A11" s="43">
        <f>'ROE and MB Data'!B26</f>
        <v>2005</v>
      </c>
      <c r="B11" s="42">
        <f>'ROE and MB Data'!I26</f>
        <v>0.03</v>
      </c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x14ac:dyDescent="0.25">
      <c r="A12" s="43">
        <f>'ROE and MB Data'!B27</f>
        <v>2006</v>
      </c>
      <c r="B12" s="42">
        <f>'ROE and MB Data'!I27</f>
        <v>2.7000000000000003E-2</v>
      </c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x14ac:dyDescent="0.25">
      <c r="A13" s="43">
        <f>'ROE and MB Data'!B28</f>
        <v>2007</v>
      </c>
      <c r="B13" s="42">
        <f>'ROE and MB Data'!I28</f>
        <v>2.8999999999999998E-2</v>
      </c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x14ac:dyDescent="0.25">
      <c r="A14" s="43">
        <f>'ROE and MB Data'!B29</f>
        <v>2008</v>
      </c>
      <c r="B14" s="42">
        <f>'ROE and MB Data'!I29</f>
        <v>3.1E-2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x14ac:dyDescent="0.25">
      <c r="A15" s="43">
        <f>'ROE and MB Data'!B30</f>
        <v>2009</v>
      </c>
      <c r="B15" s="42">
        <f>'ROE and MB Data'!I30</f>
        <v>3.5999999999999997E-2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x14ac:dyDescent="0.25">
      <c r="A16" s="43">
        <f>'ROE and MB Data'!B31</f>
        <v>2010</v>
      </c>
      <c r="B16" s="42">
        <f>'ROE and MB Data'!I31</f>
        <v>3.5000000000000003E-2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x14ac:dyDescent="0.25">
      <c r="A17" s="43">
        <f>'ROE and MB Data'!B32</f>
        <v>2011</v>
      </c>
      <c r="B17" s="42">
        <f>'ROE and MB Data'!I32</f>
        <v>3.2000000000000001E-2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x14ac:dyDescent="0.25">
      <c r="A18" s="43">
        <f>'ROE and MB Data'!B33</f>
        <v>2012</v>
      </c>
      <c r="B18" s="42">
        <f>'ROE and MB Data'!I33</f>
        <v>3.1E-2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25">
      <c r="A19">
        <v>2013</v>
      </c>
      <c r="B19" s="2">
        <f>'ROE and MB Data'!I34</f>
        <v>2.8000000000000001E-2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x14ac:dyDescent="0.25">
      <c r="A20">
        <v>2014</v>
      </c>
      <c r="B20" s="2">
        <f>'ROE and MB Data'!I35</f>
        <v>2.8000000000000001E-2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x14ac:dyDescent="0.25">
      <c r="A21">
        <v>2015</v>
      </c>
      <c r="B21" s="2">
        <f>'ROE and MB Data'!I36</f>
        <v>2.5999999999999999E-2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x14ac:dyDescent="0.2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x14ac:dyDescent="0.2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</sheetData>
  <mergeCells count="1">
    <mergeCell ref="A2:B2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75"/>
  <sheetViews>
    <sheetView topLeftCell="A3" zoomScaleNormal="100" workbookViewId="0">
      <selection activeCell="E37" sqref="E37"/>
    </sheetView>
  </sheetViews>
  <sheetFormatPr defaultRowHeight="13.2" x14ac:dyDescent="0.25"/>
  <cols>
    <col min="2" max="2" width="51.33203125" customWidth="1"/>
    <col min="4" max="4" width="10.33203125" bestFit="1" customWidth="1"/>
    <col min="8" max="8" width="9.33203125" bestFit="1" customWidth="1"/>
  </cols>
  <sheetData>
    <row r="1" spans="1:77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1:77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77" x14ac:dyDescent="0.25">
      <c r="A3" s="4"/>
      <c r="B3" s="4"/>
      <c r="C3" s="15">
        <v>1998</v>
      </c>
      <c r="D3" s="9"/>
      <c r="E3" s="9"/>
      <c r="F3" s="10"/>
      <c r="G3" s="8">
        <v>1999</v>
      </c>
      <c r="H3" s="11"/>
      <c r="I3" s="8"/>
      <c r="J3" s="12"/>
      <c r="K3" s="8">
        <v>2000</v>
      </c>
      <c r="L3" s="9"/>
      <c r="M3" s="9"/>
      <c r="N3" s="10"/>
      <c r="O3" s="8">
        <v>2001</v>
      </c>
      <c r="P3" s="9"/>
      <c r="Q3" s="9"/>
      <c r="R3" s="10"/>
      <c r="S3" s="8">
        <v>2002</v>
      </c>
      <c r="T3" s="9"/>
      <c r="U3" s="9"/>
      <c r="V3" s="10"/>
      <c r="W3" s="8">
        <v>2003</v>
      </c>
      <c r="X3" s="9"/>
      <c r="Y3" s="9"/>
      <c r="Z3" s="10"/>
      <c r="AA3" s="8">
        <v>2004</v>
      </c>
      <c r="AB3" s="9"/>
      <c r="AC3" s="9"/>
      <c r="AD3" s="10"/>
      <c r="AE3" s="8">
        <v>2005</v>
      </c>
      <c r="AF3" s="9"/>
      <c r="AG3" s="9"/>
      <c r="AH3" s="10"/>
      <c r="AI3" s="8">
        <v>2006</v>
      </c>
      <c r="AJ3" s="9"/>
      <c r="AK3" s="9"/>
      <c r="AL3" s="10"/>
      <c r="AM3" s="8">
        <v>2007</v>
      </c>
      <c r="AN3" s="9"/>
      <c r="AO3" s="9"/>
      <c r="AP3" s="10"/>
      <c r="AQ3" s="8">
        <v>2008</v>
      </c>
      <c r="AR3" s="9"/>
      <c r="AS3" s="9"/>
      <c r="AT3" s="10"/>
      <c r="AU3" s="8">
        <v>2009</v>
      </c>
      <c r="AV3" s="9"/>
      <c r="AW3" s="9"/>
      <c r="AX3" s="10"/>
      <c r="AY3" s="8">
        <v>2010</v>
      </c>
      <c r="AZ3" s="9"/>
      <c r="BA3" s="9"/>
      <c r="BB3" s="10"/>
      <c r="BC3" s="8">
        <v>2011</v>
      </c>
      <c r="BD3" s="9"/>
      <c r="BE3" s="9"/>
      <c r="BF3" s="10"/>
      <c r="BG3" s="8">
        <v>2012</v>
      </c>
      <c r="BH3" s="9"/>
      <c r="BI3" s="9"/>
      <c r="BJ3" s="10"/>
      <c r="BK3" s="8">
        <v>2013</v>
      </c>
      <c r="BL3" s="9"/>
      <c r="BM3" s="9"/>
      <c r="BN3" s="10"/>
      <c r="BO3" s="8">
        <v>2014</v>
      </c>
      <c r="BP3" s="9"/>
      <c r="BQ3" s="9"/>
      <c r="BR3" s="10"/>
      <c r="BS3" s="8">
        <v>2015</v>
      </c>
      <c r="BT3" s="9"/>
      <c r="BU3" s="9"/>
      <c r="BV3" s="10"/>
    </row>
    <row r="4" spans="1:77" ht="13.8" thickBot="1" x14ac:dyDescent="0.3">
      <c r="A4" s="4"/>
      <c r="B4" s="4"/>
      <c r="C4" s="16" t="s">
        <v>0</v>
      </c>
      <c r="D4" s="13" t="s">
        <v>1</v>
      </c>
      <c r="E4" s="13" t="s">
        <v>2</v>
      </c>
      <c r="F4" s="14" t="s">
        <v>3</v>
      </c>
      <c r="G4" s="13" t="s">
        <v>0</v>
      </c>
      <c r="H4" s="13" t="s">
        <v>1</v>
      </c>
      <c r="I4" s="13" t="s">
        <v>2</v>
      </c>
      <c r="J4" s="14" t="s">
        <v>3</v>
      </c>
      <c r="K4" s="13" t="s">
        <v>0</v>
      </c>
      <c r="L4" s="13" t="s">
        <v>1</v>
      </c>
      <c r="M4" s="13" t="s">
        <v>2</v>
      </c>
      <c r="N4" s="14" t="s">
        <v>3</v>
      </c>
      <c r="O4" s="13" t="s">
        <v>0</v>
      </c>
      <c r="P4" s="13" t="s">
        <v>1</v>
      </c>
      <c r="Q4" s="13" t="s">
        <v>2</v>
      </c>
      <c r="R4" s="14" t="s">
        <v>3</v>
      </c>
      <c r="S4" s="13" t="s">
        <v>0</v>
      </c>
      <c r="T4" s="13" t="s">
        <v>1</v>
      </c>
      <c r="U4" s="13" t="s">
        <v>2</v>
      </c>
      <c r="V4" s="14" t="s">
        <v>3</v>
      </c>
      <c r="W4" s="13" t="s">
        <v>0</v>
      </c>
      <c r="X4" s="13" t="s">
        <v>1</v>
      </c>
      <c r="Y4" s="13" t="s">
        <v>2</v>
      </c>
      <c r="Z4" s="14" t="s">
        <v>3</v>
      </c>
      <c r="AA4" s="13" t="s">
        <v>0</v>
      </c>
      <c r="AB4" s="13" t="s">
        <v>1</v>
      </c>
      <c r="AC4" s="13" t="s">
        <v>2</v>
      </c>
      <c r="AD4" s="14" t="s">
        <v>3</v>
      </c>
      <c r="AE4" s="13" t="s">
        <v>0</v>
      </c>
      <c r="AF4" s="13" t="s">
        <v>1</v>
      </c>
      <c r="AG4" s="13" t="s">
        <v>2</v>
      </c>
      <c r="AH4" s="14" t="s">
        <v>3</v>
      </c>
      <c r="AI4" s="13" t="s">
        <v>0</v>
      </c>
      <c r="AJ4" s="13" t="s">
        <v>1</v>
      </c>
      <c r="AK4" s="13" t="s">
        <v>2</v>
      </c>
      <c r="AL4" s="14" t="s">
        <v>3</v>
      </c>
      <c r="AM4" s="13" t="s">
        <v>0</v>
      </c>
      <c r="AN4" s="13" t="s">
        <v>1</v>
      </c>
      <c r="AO4" s="13" t="s">
        <v>2</v>
      </c>
      <c r="AP4" s="14" t="s">
        <v>3</v>
      </c>
      <c r="AQ4" s="13" t="s">
        <v>0</v>
      </c>
      <c r="AR4" s="13" t="s">
        <v>1</v>
      </c>
      <c r="AS4" s="13" t="s">
        <v>2</v>
      </c>
      <c r="AT4" s="14" t="s">
        <v>3</v>
      </c>
      <c r="AU4" s="13" t="s">
        <v>0</v>
      </c>
      <c r="AV4" s="13" t="s">
        <v>1</v>
      </c>
      <c r="AW4" s="13" t="s">
        <v>2</v>
      </c>
      <c r="AX4" s="14" t="s">
        <v>3</v>
      </c>
      <c r="AY4" s="13" t="s">
        <v>0</v>
      </c>
      <c r="AZ4" s="13" t="s">
        <v>1</v>
      </c>
      <c r="BA4" s="13" t="s">
        <v>2</v>
      </c>
      <c r="BB4" s="14" t="s">
        <v>3</v>
      </c>
      <c r="BC4" s="13" t="s">
        <v>0</v>
      </c>
      <c r="BD4" s="13" t="s">
        <v>1</v>
      </c>
      <c r="BE4" s="13" t="s">
        <v>2</v>
      </c>
      <c r="BF4" s="14" t="s">
        <v>3</v>
      </c>
      <c r="BG4" s="13" t="s">
        <v>0</v>
      </c>
      <c r="BH4" s="13" t="s">
        <v>1</v>
      </c>
      <c r="BI4" s="13" t="s">
        <v>2</v>
      </c>
      <c r="BJ4" s="14" t="s">
        <v>3</v>
      </c>
      <c r="BK4" s="13" t="s">
        <v>0</v>
      </c>
      <c r="BL4" s="13" t="s">
        <v>1</v>
      </c>
      <c r="BM4" s="13" t="s">
        <v>2</v>
      </c>
      <c r="BN4" s="14" t="s">
        <v>3</v>
      </c>
      <c r="BO4" s="13" t="s">
        <v>0</v>
      </c>
      <c r="BP4" s="13" t="s">
        <v>1</v>
      </c>
      <c r="BQ4" s="13" t="s">
        <v>2</v>
      </c>
      <c r="BR4" s="14" t="s">
        <v>3</v>
      </c>
      <c r="BS4" s="13" t="s">
        <v>0</v>
      </c>
      <c r="BT4" s="13" t="s">
        <v>1</v>
      </c>
      <c r="BU4" s="13" t="s">
        <v>2</v>
      </c>
      <c r="BV4" s="14" t="s">
        <v>3</v>
      </c>
    </row>
    <row r="5" spans="1:77" ht="15.6" x14ac:dyDescent="0.3">
      <c r="A5" s="4"/>
      <c r="B5" s="49" t="s">
        <v>8</v>
      </c>
      <c r="C5" s="17">
        <v>0.05</v>
      </c>
      <c r="D5" s="18">
        <v>9.1999999999999998E-2</v>
      </c>
      <c r="E5" s="18">
        <v>15.5</v>
      </c>
      <c r="F5" s="19">
        <f>D5*E5</f>
        <v>1.4259999999999999</v>
      </c>
      <c r="G5" s="20">
        <v>4.2000000000000003E-2</v>
      </c>
      <c r="H5" s="18">
        <v>0.10100000000000001</v>
      </c>
      <c r="I5" s="18">
        <v>17.100000000000001</v>
      </c>
      <c r="J5" s="19">
        <f>H5*I5</f>
        <v>1.7271000000000003</v>
      </c>
      <c r="K5" s="20">
        <v>4.2000000000000003E-2</v>
      </c>
      <c r="L5" s="18">
        <v>9.2999999999999999E-2</v>
      </c>
      <c r="M5" s="18">
        <v>15.9</v>
      </c>
      <c r="N5" s="19">
        <f t="shared" ref="N5:N13" si="0">L5*M5</f>
        <v>1.4787000000000001</v>
      </c>
      <c r="O5" s="44">
        <v>3.9E-2</v>
      </c>
      <c r="P5" s="20">
        <v>0.10100000000000001</v>
      </c>
      <c r="Q5" s="18">
        <v>16.7</v>
      </c>
      <c r="R5" s="19">
        <f t="shared" ref="R5:R13" si="1">P5*Q5</f>
        <v>1.6867000000000001</v>
      </c>
      <c r="S5" s="20">
        <v>3.5999999999999997E-2</v>
      </c>
      <c r="T5" s="18">
        <v>9.5000000000000001E-2</v>
      </c>
      <c r="U5" s="18">
        <v>18.3</v>
      </c>
      <c r="V5" s="19">
        <f t="shared" ref="V5:V13" si="2">T5*U5</f>
        <v>1.7385000000000002</v>
      </c>
      <c r="W5" s="20">
        <v>3.5000000000000003E-2</v>
      </c>
      <c r="X5" s="18">
        <v>5.6000000000000001E-2</v>
      </c>
      <c r="Y5" s="18">
        <v>31.9</v>
      </c>
      <c r="Z5" s="19">
        <f t="shared" ref="Z5:Z13" si="3">X5*Y5</f>
        <v>1.7864</v>
      </c>
      <c r="AA5" s="20">
        <v>3.5999999999999997E-2</v>
      </c>
      <c r="AB5" s="21">
        <v>6.6000000000000003E-2</v>
      </c>
      <c r="AC5" s="22">
        <v>23.2</v>
      </c>
      <c r="AD5" s="19">
        <f t="shared" ref="AD5:AD13" si="4">AB5*AC5</f>
        <v>1.5312000000000001</v>
      </c>
      <c r="AE5" s="20">
        <v>3.1E-2</v>
      </c>
      <c r="AF5" s="21">
        <v>8.5000000000000006E-2</v>
      </c>
      <c r="AG5" s="22">
        <v>21.9</v>
      </c>
      <c r="AH5" s="19">
        <f t="shared" ref="AH5:AH13" si="5">AF5*AG5</f>
        <v>1.8614999999999999</v>
      </c>
      <c r="AI5" s="20">
        <v>2.5000000000000001E-2</v>
      </c>
      <c r="AJ5" s="20">
        <v>8.1000000000000003E-2</v>
      </c>
      <c r="AK5" s="18">
        <v>27.7</v>
      </c>
      <c r="AL5" s="19">
        <f t="shared" ref="AL5:AL13" si="6">AJ5*AK5</f>
        <v>2.2437</v>
      </c>
      <c r="AM5" s="20">
        <v>2.5000000000000001E-2</v>
      </c>
      <c r="AN5" s="20">
        <v>9.2999999999999999E-2</v>
      </c>
      <c r="AO5" s="18">
        <v>24</v>
      </c>
      <c r="AP5" s="19">
        <f t="shared" ref="AP5:AP13" si="7">AN5*AO5</f>
        <v>2.2320000000000002</v>
      </c>
      <c r="AQ5" s="20">
        <v>2.9000000000000001E-2</v>
      </c>
      <c r="AR5" s="20">
        <v>8.5999999999999993E-2</v>
      </c>
      <c r="AS5" s="18">
        <v>22.6</v>
      </c>
      <c r="AT5" s="19">
        <f t="shared" ref="AT5:AT13" si="8">AR5*AS5</f>
        <v>1.9436</v>
      </c>
      <c r="AU5" s="20">
        <v>2.9000000000000001E-2</v>
      </c>
      <c r="AV5" s="20">
        <v>8.2000000000000003E-2</v>
      </c>
      <c r="AW5" s="18">
        <v>21.2</v>
      </c>
      <c r="AX5" s="19">
        <f t="shared" ref="AX5:AX12" si="9">AV5*AW5</f>
        <v>1.7383999999999999</v>
      </c>
      <c r="AY5" s="20">
        <v>0.03</v>
      </c>
      <c r="AZ5" s="20">
        <v>0.11</v>
      </c>
      <c r="BA5" s="18">
        <v>15.7</v>
      </c>
      <c r="BB5" s="19">
        <f t="shared" ref="BB5:BB12" si="10">AZ5*BA5</f>
        <v>1.7269999999999999</v>
      </c>
      <c r="BC5" s="20">
        <v>3.2000000000000001E-2</v>
      </c>
      <c r="BD5" s="20">
        <v>0.10299999999999999</v>
      </c>
      <c r="BE5" s="18">
        <v>15.4</v>
      </c>
      <c r="BF5" s="19">
        <f t="shared" ref="BF5:BF12" si="11">BD5*BE5</f>
        <v>1.5862000000000001</v>
      </c>
      <c r="BG5" s="20">
        <v>3.1E-2</v>
      </c>
      <c r="BH5" s="20">
        <v>0.11899999999999999</v>
      </c>
      <c r="BI5" s="18">
        <v>14.3</v>
      </c>
      <c r="BJ5" s="19">
        <f t="shared" ref="BJ5:BJ12" si="12">BH5*BI5</f>
        <v>1.7017</v>
      </c>
      <c r="BK5" s="20">
        <v>2.7E-2</v>
      </c>
      <c r="BL5" s="20">
        <v>0.127</v>
      </c>
      <c r="BM5" s="18">
        <v>17.7</v>
      </c>
      <c r="BN5" s="19">
        <f t="shared" ref="BN5:BN12" si="13">BL5*BM5</f>
        <v>2.2479</v>
      </c>
      <c r="BO5" s="20">
        <v>2.5999999999999999E-2</v>
      </c>
      <c r="BP5" s="20">
        <v>0.12</v>
      </c>
      <c r="BQ5" s="18">
        <v>20.100000000000001</v>
      </c>
      <c r="BR5" s="19">
        <f t="shared" ref="BR5:BR12" si="14">BP5*BQ5</f>
        <v>2.4119999999999999</v>
      </c>
      <c r="BS5" s="20">
        <v>2.1999999999999999E-2</v>
      </c>
      <c r="BT5" s="20">
        <v>0.13</v>
      </c>
      <c r="BU5" s="18">
        <v>24.6</v>
      </c>
      <c r="BV5" s="19">
        <f t="shared" ref="BV5:BV12" si="15">BT5*BU5</f>
        <v>3.1980000000000004</v>
      </c>
      <c r="BW5" s="49" t="s">
        <v>8</v>
      </c>
      <c r="BX5" s="1"/>
      <c r="BY5" s="1"/>
    </row>
    <row r="6" spans="1:77" ht="15.6" x14ac:dyDescent="0.3">
      <c r="A6" s="4"/>
      <c r="B6" s="53" t="s">
        <v>15</v>
      </c>
      <c r="C6" s="17"/>
      <c r="D6" s="18"/>
      <c r="E6" s="18"/>
      <c r="F6" s="19"/>
      <c r="G6" s="20"/>
      <c r="H6" s="18"/>
      <c r="I6" s="18"/>
      <c r="J6" s="19"/>
      <c r="K6" s="20"/>
      <c r="L6" s="18"/>
      <c r="M6" s="18"/>
      <c r="N6" s="19"/>
      <c r="O6" s="25"/>
      <c r="P6" s="20"/>
      <c r="Q6" s="18"/>
      <c r="R6" s="19"/>
      <c r="S6" s="20"/>
      <c r="T6" s="18"/>
      <c r="U6" s="18"/>
      <c r="V6" s="19"/>
      <c r="W6" s="20"/>
      <c r="X6" s="18"/>
      <c r="Y6" s="18"/>
      <c r="Z6" s="19"/>
      <c r="AA6" s="20"/>
      <c r="AB6" s="21"/>
      <c r="AC6" s="22"/>
      <c r="AD6" s="19"/>
      <c r="AE6" s="20"/>
      <c r="AF6" s="21"/>
      <c r="AG6" s="22"/>
      <c r="AH6" s="19"/>
      <c r="AI6" s="20"/>
      <c r="AJ6" s="20"/>
      <c r="AK6" s="18"/>
      <c r="AL6" s="19"/>
      <c r="AM6" s="20"/>
      <c r="AN6" s="20"/>
      <c r="AO6" s="18"/>
      <c r="AP6" s="19"/>
      <c r="AQ6" s="20">
        <v>1.7999999999999999E-2</v>
      </c>
      <c r="AR6" s="20">
        <v>4.5999999999999999E-2</v>
      </c>
      <c r="AS6" s="18">
        <v>18.899999999999999</v>
      </c>
      <c r="AT6" s="19">
        <f t="shared" si="8"/>
        <v>0.86939999999999995</v>
      </c>
      <c r="AU6" s="20">
        <v>4.2000000000000003E-2</v>
      </c>
      <c r="AV6" s="20">
        <v>5.1999999999999998E-2</v>
      </c>
      <c r="AW6" s="18">
        <v>15.6</v>
      </c>
      <c r="AX6" s="19">
        <f t="shared" si="9"/>
        <v>0.81119999999999992</v>
      </c>
      <c r="AY6" s="20">
        <v>3.7999999999999999E-2</v>
      </c>
      <c r="AZ6" s="20">
        <v>6.5000000000000002E-2</v>
      </c>
      <c r="BA6" s="18">
        <v>14.6</v>
      </c>
      <c r="BB6" s="19">
        <f t="shared" si="10"/>
        <v>0.94899999999999995</v>
      </c>
      <c r="BC6" s="20">
        <v>3.1E-2</v>
      </c>
      <c r="BD6" s="20">
        <v>7.1999999999999995E-2</v>
      </c>
      <c r="BE6" s="18">
        <v>16.8</v>
      </c>
      <c r="BF6" s="19">
        <f t="shared" si="11"/>
        <v>1.2096</v>
      </c>
      <c r="BG6" s="20">
        <v>2.7E-2</v>
      </c>
      <c r="BH6" s="20">
        <v>8.4000000000000005E-2</v>
      </c>
      <c r="BI6" s="18">
        <v>16.7</v>
      </c>
      <c r="BJ6" s="19">
        <f t="shared" si="12"/>
        <v>1.4028</v>
      </c>
      <c r="BK6" s="20">
        <v>2.5999999999999999E-2</v>
      </c>
      <c r="BL6" s="20">
        <v>7.8E-2</v>
      </c>
      <c r="BM6" s="18">
        <v>19.899999999999999</v>
      </c>
      <c r="BN6" s="19">
        <f t="shared" si="13"/>
        <v>1.5521999999999998</v>
      </c>
      <c r="BO6" s="20">
        <v>2.5000000000000001E-2</v>
      </c>
      <c r="BP6" s="20">
        <v>8.6999999999999994E-2</v>
      </c>
      <c r="BQ6" s="18">
        <v>20</v>
      </c>
      <c r="BR6" s="19">
        <f t="shared" si="14"/>
        <v>1.7399999999999998</v>
      </c>
      <c r="BS6" s="20">
        <v>2.5000000000000001E-2</v>
      </c>
      <c r="BT6" s="20">
        <v>9.4E-2</v>
      </c>
      <c r="BU6" s="18">
        <v>20.5</v>
      </c>
      <c r="BV6" s="19">
        <f t="shared" si="15"/>
        <v>1.927</v>
      </c>
      <c r="BW6" s="53" t="s">
        <v>15</v>
      </c>
      <c r="BX6" s="1"/>
      <c r="BY6" s="1"/>
    </row>
    <row r="7" spans="1:77" ht="15.6" x14ac:dyDescent="0.3">
      <c r="A7" s="4"/>
      <c r="B7" s="50" t="s">
        <v>9</v>
      </c>
      <c r="C7" s="21">
        <v>2.9000000000000001E-2</v>
      </c>
      <c r="D7" s="21">
        <v>0.124</v>
      </c>
      <c r="E7" s="24">
        <v>22.5</v>
      </c>
      <c r="F7" s="19">
        <f t="shared" ref="F7:F13" si="16">D7*E7</f>
        <v>2.79</v>
      </c>
      <c r="G7" s="21">
        <v>0.03</v>
      </c>
      <c r="H7" s="21">
        <v>0.123</v>
      </c>
      <c r="I7" s="24">
        <v>21.2</v>
      </c>
      <c r="J7" s="19">
        <f t="shared" ref="J7:J13" si="17">H7*I7</f>
        <v>2.6075999999999997</v>
      </c>
      <c r="K7" s="21">
        <v>3.3000000000000002E-2</v>
      </c>
      <c r="L7" s="21">
        <v>0.11700000000000001</v>
      </c>
      <c r="M7" s="24">
        <v>18.2</v>
      </c>
      <c r="N7" s="19">
        <f t="shared" si="0"/>
        <v>2.1294</v>
      </c>
      <c r="O7" s="21">
        <v>2.5000000000000001E-2</v>
      </c>
      <c r="P7" s="21">
        <v>0.124</v>
      </c>
      <c r="Q7" s="24">
        <v>23.6</v>
      </c>
      <c r="R7" s="19">
        <f t="shared" si="1"/>
        <v>2.9264000000000001</v>
      </c>
      <c r="S7" s="21">
        <v>2.5000000000000001E-2</v>
      </c>
      <c r="T7" s="21">
        <v>0.127</v>
      </c>
      <c r="U7" s="24">
        <v>23.6</v>
      </c>
      <c r="V7" s="19">
        <f t="shared" si="2"/>
        <v>2.9972000000000003</v>
      </c>
      <c r="W7" s="21">
        <v>2.5000000000000001E-2</v>
      </c>
      <c r="X7" s="21">
        <v>0.10199999999999999</v>
      </c>
      <c r="Y7" s="24">
        <v>24.5</v>
      </c>
      <c r="Z7" s="19">
        <f t="shared" si="3"/>
        <v>2.4989999999999997</v>
      </c>
      <c r="AA7" s="21">
        <v>2.3E-2</v>
      </c>
      <c r="AB7" s="21">
        <v>0.107</v>
      </c>
      <c r="AC7" s="24">
        <v>25.2</v>
      </c>
      <c r="AD7" s="19">
        <f t="shared" si="4"/>
        <v>2.6963999999999997</v>
      </c>
      <c r="AE7" s="21">
        <v>1.7999999999999999E-2</v>
      </c>
      <c r="AF7" s="21">
        <v>0.112</v>
      </c>
      <c r="AG7" s="24">
        <v>31.8</v>
      </c>
      <c r="AH7" s="19">
        <f t="shared" si="5"/>
        <v>3.5616000000000003</v>
      </c>
      <c r="AI7" s="21">
        <v>1.7999999999999999E-2</v>
      </c>
      <c r="AJ7" s="21">
        <v>0.1</v>
      </c>
      <c r="AK7" s="24">
        <v>34.700000000000003</v>
      </c>
      <c r="AL7" s="19">
        <f t="shared" si="6"/>
        <v>3.4700000000000006</v>
      </c>
      <c r="AM7" s="23">
        <v>2.1000000000000001E-2</v>
      </c>
      <c r="AN7" s="25">
        <v>9.7000000000000003E-2</v>
      </c>
      <c r="AO7" s="18">
        <v>32</v>
      </c>
      <c r="AP7" s="19">
        <f t="shared" si="7"/>
        <v>3.1040000000000001</v>
      </c>
      <c r="AQ7" s="23">
        <v>2.8000000000000001E-2</v>
      </c>
      <c r="AR7" s="25">
        <v>9.2999999999999999E-2</v>
      </c>
      <c r="AS7" s="18">
        <v>24.9</v>
      </c>
      <c r="AT7" s="19">
        <f t="shared" si="8"/>
        <v>2.3156999999999996</v>
      </c>
      <c r="AU7" s="23">
        <v>3.1E-2</v>
      </c>
      <c r="AV7" s="25">
        <v>9.4E-2</v>
      </c>
      <c r="AW7" s="18">
        <v>23.1</v>
      </c>
      <c r="AX7" s="19">
        <f t="shared" si="9"/>
        <v>2.1714000000000002</v>
      </c>
      <c r="AY7" s="23">
        <v>3.1E-2</v>
      </c>
      <c r="AZ7" s="25">
        <v>0.106</v>
      </c>
      <c r="BA7" s="18">
        <v>21.1</v>
      </c>
      <c r="BB7" s="19">
        <f t="shared" si="10"/>
        <v>2.2366000000000001</v>
      </c>
      <c r="BC7" s="23">
        <v>2.8000000000000001E-2</v>
      </c>
      <c r="BD7" s="25">
        <v>0.114</v>
      </c>
      <c r="BE7" s="18">
        <v>21.3</v>
      </c>
      <c r="BF7" s="19">
        <f t="shared" si="11"/>
        <v>2.4282000000000004</v>
      </c>
      <c r="BG7" s="23">
        <v>2.8000000000000001E-2</v>
      </c>
      <c r="BH7" s="25">
        <v>0.11</v>
      </c>
      <c r="BI7" s="18">
        <v>21.9</v>
      </c>
      <c r="BJ7" s="19">
        <f t="shared" si="12"/>
        <v>2.4089999999999998</v>
      </c>
      <c r="BK7" s="23">
        <v>2.4E-2</v>
      </c>
      <c r="BL7" s="25">
        <v>0.13400000000000001</v>
      </c>
      <c r="BM7" s="18">
        <v>21.1</v>
      </c>
      <c r="BN7" s="19">
        <f t="shared" si="13"/>
        <v>2.8274000000000004</v>
      </c>
      <c r="BO7" s="23">
        <v>2.5000000000000001E-2</v>
      </c>
      <c r="BP7" s="25">
        <v>0.129</v>
      </c>
      <c r="BQ7" s="18">
        <v>20.8</v>
      </c>
      <c r="BR7" s="19">
        <f t="shared" si="14"/>
        <v>2.6832000000000003</v>
      </c>
      <c r="BS7" s="23">
        <v>2.5999999999999999E-2</v>
      </c>
      <c r="BT7" s="25">
        <v>0.11700000000000001</v>
      </c>
      <c r="BU7" s="18">
        <v>23.5</v>
      </c>
      <c r="BV7" s="19">
        <f t="shared" si="15"/>
        <v>2.7495000000000003</v>
      </c>
      <c r="BW7" s="50" t="s">
        <v>9</v>
      </c>
      <c r="BX7" s="1"/>
      <c r="BY7" s="1"/>
    </row>
    <row r="8" spans="1:77" ht="15.6" x14ac:dyDescent="0.3">
      <c r="A8" s="4"/>
      <c r="B8" s="50" t="s">
        <v>16</v>
      </c>
      <c r="C8" s="21"/>
      <c r="D8" s="21"/>
      <c r="E8" s="24"/>
      <c r="F8" s="19"/>
      <c r="G8" s="21"/>
      <c r="H8" s="21"/>
      <c r="I8" s="24"/>
      <c r="J8" s="19"/>
      <c r="K8" s="21"/>
      <c r="L8" s="21"/>
      <c r="M8" s="24"/>
      <c r="N8" s="19"/>
      <c r="O8" s="21"/>
      <c r="P8" s="21"/>
      <c r="Q8" s="24"/>
      <c r="R8" s="19"/>
      <c r="S8" s="21"/>
      <c r="T8" s="21"/>
      <c r="U8" s="24"/>
      <c r="V8" s="19"/>
      <c r="W8" s="21">
        <v>3.4000000000000002E-2</v>
      </c>
      <c r="X8" s="21">
        <v>7.3999999999999996E-2</v>
      </c>
      <c r="Y8" s="24">
        <v>24.7</v>
      </c>
      <c r="Z8" s="19"/>
      <c r="AA8" s="21">
        <v>0.03</v>
      </c>
      <c r="AB8" s="21">
        <v>0.08</v>
      </c>
      <c r="AC8" s="24">
        <v>25.4</v>
      </c>
      <c r="AD8" s="19"/>
      <c r="AE8" s="21">
        <v>2.9000000000000001E-2</v>
      </c>
      <c r="AF8" s="21">
        <v>8.6999999999999994E-2</v>
      </c>
      <c r="AG8" s="24">
        <v>24.2</v>
      </c>
      <c r="AH8" s="19"/>
      <c r="AI8" s="21">
        <v>3.1E-2</v>
      </c>
      <c r="AJ8" s="21">
        <v>9.8000000000000004E-2</v>
      </c>
      <c r="AK8" s="24">
        <v>20.3</v>
      </c>
      <c r="AL8" s="19"/>
      <c r="AM8" s="23">
        <v>3.4000000000000002E-2</v>
      </c>
      <c r="AN8" s="25">
        <v>7.3999999999999996E-2</v>
      </c>
      <c r="AO8" s="18">
        <v>21.5</v>
      </c>
      <c r="AP8" s="19">
        <f t="shared" si="7"/>
        <v>1.591</v>
      </c>
      <c r="AQ8" s="23">
        <v>4.1000000000000002E-2</v>
      </c>
      <c r="AR8" s="25">
        <v>7.2999999999999995E-2</v>
      </c>
      <c r="AS8" s="18">
        <v>20.100000000000001</v>
      </c>
      <c r="AT8" s="19">
        <f t="shared" si="8"/>
        <v>1.4673</v>
      </c>
      <c r="AU8" s="23">
        <v>4.4999999999999998E-2</v>
      </c>
      <c r="AV8" s="25">
        <v>0.08</v>
      </c>
      <c r="AW8" s="18">
        <v>16.399999999999999</v>
      </c>
      <c r="AX8" s="19">
        <f t="shared" si="9"/>
        <v>1.3119999999999998</v>
      </c>
      <c r="AY8" s="23">
        <v>4.1000000000000002E-2</v>
      </c>
      <c r="AZ8" s="25">
        <v>0.08</v>
      </c>
      <c r="BA8" s="18">
        <v>18.2</v>
      </c>
      <c r="BB8" s="19">
        <f t="shared" si="10"/>
        <v>1.456</v>
      </c>
      <c r="BC8" s="23">
        <v>4.1000000000000002E-2</v>
      </c>
      <c r="BD8" s="25">
        <v>0.06</v>
      </c>
      <c r="BE8" s="18">
        <v>22.5</v>
      </c>
      <c r="BF8" s="19">
        <f t="shared" si="11"/>
        <v>1.3499999999999999</v>
      </c>
      <c r="BG8" s="23">
        <v>3.7999999999999999E-2</v>
      </c>
      <c r="BH8" s="25">
        <v>8.3000000000000004E-2</v>
      </c>
      <c r="BI8" s="18">
        <v>18.3</v>
      </c>
      <c r="BJ8" s="19">
        <f t="shared" si="12"/>
        <v>1.5189000000000001</v>
      </c>
      <c r="BK8" s="23">
        <v>3.6999999999999998E-2</v>
      </c>
      <c r="BL8" s="25">
        <v>6.8000000000000005E-2</v>
      </c>
      <c r="BM8" s="18">
        <v>23.9</v>
      </c>
      <c r="BN8" s="19">
        <f t="shared" si="13"/>
        <v>1.6252</v>
      </c>
      <c r="BO8" s="23">
        <v>3.9E-2</v>
      </c>
      <c r="BP8" s="25">
        <v>7.5999999999999998E-2</v>
      </c>
      <c r="BQ8" s="18">
        <v>20.5</v>
      </c>
      <c r="BR8" s="19">
        <f t="shared" si="14"/>
        <v>1.5580000000000001</v>
      </c>
      <c r="BS8" s="23">
        <v>3.7999999999999999E-2</v>
      </c>
      <c r="BT8" s="25">
        <v>8.5000000000000006E-2</v>
      </c>
      <c r="BU8" s="18">
        <v>18</v>
      </c>
      <c r="BV8" s="19">
        <f t="shared" si="15"/>
        <v>1.53</v>
      </c>
      <c r="BW8" s="50" t="s">
        <v>16</v>
      </c>
      <c r="BX8" s="1"/>
      <c r="BY8" s="1"/>
    </row>
    <row r="9" spans="1:77" ht="15.6" x14ac:dyDescent="0.3">
      <c r="A9" s="4"/>
      <c r="B9" s="50" t="s">
        <v>10</v>
      </c>
      <c r="C9" s="21">
        <v>4.2000000000000003E-2</v>
      </c>
      <c r="D9" s="21">
        <v>0.108</v>
      </c>
      <c r="E9" s="26">
        <v>17.8</v>
      </c>
      <c r="F9" s="19">
        <f t="shared" si="16"/>
        <v>1.9224000000000001</v>
      </c>
      <c r="G9" s="21">
        <v>0.04</v>
      </c>
      <c r="H9" s="21">
        <v>0.114</v>
      </c>
      <c r="I9" s="24">
        <v>17.8</v>
      </c>
      <c r="J9" s="19">
        <f t="shared" si="17"/>
        <v>2.0292000000000003</v>
      </c>
      <c r="K9" s="21">
        <v>4.2999999999999997E-2</v>
      </c>
      <c r="L9" s="21">
        <v>0.10100000000000001</v>
      </c>
      <c r="M9" s="24">
        <v>19.600000000000001</v>
      </c>
      <c r="N9" s="19">
        <f t="shared" si="0"/>
        <v>1.9796000000000002</v>
      </c>
      <c r="O9" s="21">
        <v>4.3999999999999997E-2</v>
      </c>
      <c r="P9" s="21">
        <v>7.1999999999999995E-2</v>
      </c>
      <c r="Q9" s="24">
        <v>27.1</v>
      </c>
      <c r="R9" s="19">
        <f t="shared" si="1"/>
        <v>1.9512</v>
      </c>
      <c r="S9" s="20">
        <v>4.4999999999999998E-2</v>
      </c>
      <c r="T9" s="20">
        <v>9.5000000000000001E-2</v>
      </c>
      <c r="U9" s="18">
        <v>19.8</v>
      </c>
      <c r="V9" s="19">
        <f t="shared" si="2"/>
        <v>1.881</v>
      </c>
      <c r="W9" s="20">
        <v>4.2000000000000003E-2</v>
      </c>
      <c r="X9" s="20">
        <v>7.9000000000000001E-2</v>
      </c>
      <c r="Y9" s="18">
        <v>22.1</v>
      </c>
      <c r="Z9" s="19">
        <f t="shared" si="3"/>
        <v>1.7459000000000002</v>
      </c>
      <c r="AA9" s="20">
        <v>3.9E-2</v>
      </c>
      <c r="AB9" s="20">
        <v>0.09</v>
      </c>
      <c r="AC9" s="18">
        <v>20.100000000000001</v>
      </c>
      <c r="AD9" s="19">
        <f t="shared" si="4"/>
        <v>1.8090000000000002</v>
      </c>
      <c r="AE9" s="20">
        <v>3.1E-2</v>
      </c>
      <c r="AF9" s="20">
        <v>9.2999999999999999E-2</v>
      </c>
      <c r="AG9" s="27">
        <v>24.9</v>
      </c>
      <c r="AH9" s="19">
        <f t="shared" si="5"/>
        <v>2.3156999999999996</v>
      </c>
      <c r="AI9" s="20">
        <v>2.9000000000000001E-2</v>
      </c>
      <c r="AJ9" s="20">
        <v>6.8000000000000005E-2</v>
      </c>
      <c r="AK9" s="18">
        <v>29.2</v>
      </c>
      <c r="AL9" s="19">
        <f t="shared" si="6"/>
        <v>1.9856</v>
      </c>
      <c r="AM9" s="23">
        <v>0.03</v>
      </c>
      <c r="AN9" s="25">
        <v>8.1000000000000003E-2</v>
      </c>
      <c r="AO9" s="18">
        <v>26.1</v>
      </c>
      <c r="AP9" s="19">
        <f t="shared" si="7"/>
        <v>2.1141000000000001</v>
      </c>
      <c r="AQ9" s="23">
        <v>3.1E-2</v>
      </c>
      <c r="AR9" s="25">
        <v>9.9000000000000005E-2</v>
      </c>
      <c r="AS9" s="18">
        <v>19.8</v>
      </c>
      <c r="AT9" s="19">
        <f t="shared" si="8"/>
        <v>1.9602000000000002</v>
      </c>
      <c r="AU9" s="23">
        <v>3.1E-2</v>
      </c>
      <c r="AV9" s="25">
        <v>9.6000000000000002E-2</v>
      </c>
      <c r="AW9" s="18">
        <v>19.7</v>
      </c>
      <c r="AX9" s="19">
        <f t="shared" si="9"/>
        <v>1.8912</v>
      </c>
      <c r="AY9" s="23">
        <v>3.2000000000000001E-2</v>
      </c>
      <c r="AZ9" s="25">
        <v>8.5999999999999993E-2</v>
      </c>
      <c r="BA9" s="18">
        <v>20.3</v>
      </c>
      <c r="BB9" s="19">
        <f t="shared" si="10"/>
        <v>1.7458</v>
      </c>
      <c r="BC9" s="23">
        <v>3.4000000000000002E-2</v>
      </c>
      <c r="BD9" s="25">
        <v>0.08</v>
      </c>
      <c r="BE9" s="18">
        <v>21.3</v>
      </c>
      <c r="BF9" s="19">
        <f t="shared" si="11"/>
        <v>1.7040000000000002</v>
      </c>
      <c r="BG9" s="23">
        <v>3.5000000000000003E-2</v>
      </c>
      <c r="BH9" s="25">
        <v>0.09</v>
      </c>
      <c r="BI9" s="18">
        <v>17.899999999999999</v>
      </c>
      <c r="BJ9" s="19">
        <f t="shared" si="12"/>
        <v>1.6109999999999998</v>
      </c>
      <c r="BK9" s="23">
        <v>3.5000000000000003E-2</v>
      </c>
      <c r="BL9" s="25">
        <v>7.9000000000000001E-2</v>
      </c>
      <c r="BM9" s="18">
        <v>17.899999999999999</v>
      </c>
      <c r="BN9" s="19">
        <f t="shared" si="13"/>
        <v>1.4140999999999999</v>
      </c>
      <c r="BO9" s="23">
        <v>2.8000000000000001E-2</v>
      </c>
      <c r="BP9" s="25">
        <v>9.0999999999999998E-2</v>
      </c>
      <c r="BQ9" s="18">
        <v>19.7</v>
      </c>
      <c r="BR9" s="19">
        <f t="shared" si="14"/>
        <v>1.7927</v>
      </c>
      <c r="BS9" s="23">
        <v>2.9000000000000001E-2</v>
      </c>
      <c r="BT9" s="25">
        <v>7.0000000000000007E-2</v>
      </c>
      <c r="BU9" s="18">
        <v>24.8</v>
      </c>
      <c r="BV9" s="19">
        <f t="shared" si="15"/>
        <v>1.7360000000000002</v>
      </c>
      <c r="BW9" s="50" t="s">
        <v>10</v>
      </c>
      <c r="BX9" s="1"/>
      <c r="BY9" s="1"/>
    </row>
    <row r="10" spans="1:77" ht="15.6" x14ac:dyDescent="0.3">
      <c r="A10" s="4"/>
      <c r="B10" s="50" t="s">
        <v>11</v>
      </c>
      <c r="C10" s="20">
        <v>4.9000000000000002E-2</v>
      </c>
      <c r="D10" s="20">
        <v>0.11899999999999999</v>
      </c>
      <c r="E10" s="18">
        <v>15.5</v>
      </c>
      <c r="F10" s="19">
        <f t="shared" si="16"/>
        <v>1.8445</v>
      </c>
      <c r="G10" s="20">
        <v>4.2000000000000003E-2</v>
      </c>
      <c r="H10" s="20">
        <v>0.11799999999999999</v>
      </c>
      <c r="I10" s="18">
        <v>18.2</v>
      </c>
      <c r="J10" s="19">
        <f t="shared" si="17"/>
        <v>2.1475999999999997</v>
      </c>
      <c r="K10" s="20">
        <v>0.04</v>
      </c>
      <c r="L10" s="20">
        <v>0.121</v>
      </c>
      <c r="M10" s="18">
        <v>18.2</v>
      </c>
      <c r="N10" s="19">
        <f t="shared" si="0"/>
        <v>2.2021999999999999</v>
      </c>
      <c r="O10" s="20">
        <v>3.3000000000000002E-2</v>
      </c>
      <c r="P10" s="20">
        <v>0.121</v>
      </c>
      <c r="Q10" s="18">
        <v>21.5</v>
      </c>
      <c r="R10" s="19">
        <f t="shared" si="1"/>
        <v>2.6014999999999997</v>
      </c>
      <c r="S10" s="20">
        <v>0.03</v>
      </c>
      <c r="T10" s="20">
        <v>0.109</v>
      </c>
      <c r="U10" s="18">
        <v>24.3</v>
      </c>
      <c r="V10" s="19">
        <f t="shared" si="2"/>
        <v>2.6487000000000003</v>
      </c>
      <c r="W10" s="20">
        <v>0.03</v>
      </c>
      <c r="X10" s="20">
        <v>0.109</v>
      </c>
      <c r="Y10" s="18">
        <v>23.5</v>
      </c>
      <c r="Z10" s="19">
        <f t="shared" si="3"/>
        <v>2.5615000000000001</v>
      </c>
      <c r="AA10" s="20">
        <v>3.1E-2</v>
      </c>
      <c r="AB10" s="20">
        <v>0.106</v>
      </c>
      <c r="AC10" s="18">
        <v>22.9</v>
      </c>
      <c r="AD10" s="19">
        <f t="shared" si="4"/>
        <v>2.4274</v>
      </c>
      <c r="AE10" s="20">
        <v>3.4000000000000002E-2</v>
      </c>
      <c r="AF10" s="20">
        <v>7.4999999999999997E-2</v>
      </c>
      <c r="AG10" s="18">
        <v>28.6</v>
      </c>
      <c r="AH10" s="19">
        <f t="shared" si="5"/>
        <v>2.145</v>
      </c>
      <c r="AI10" s="20">
        <v>3.5999999999999997E-2</v>
      </c>
      <c r="AJ10" s="20">
        <v>6.9000000000000006E-2</v>
      </c>
      <c r="AK10" s="18">
        <v>29</v>
      </c>
      <c r="AL10" s="19">
        <f t="shared" si="6"/>
        <v>2.0010000000000003</v>
      </c>
      <c r="AM10" s="44">
        <v>3.5999999999999997E-2</v>
      </c>
      <c r="AN10" s="23">
        <v>8.6999999999999994E-2</v>
      </c>
      <c r="AO10" s="46">
        <v>23</v>
      </c>
      <c r="AP10" s="19">
        <f t="shared" si="7"/>
        <v>2.0009999999999999</v>
      </c>
      <c r="AQ10" s="44">
        <v>3.5999999999999997E-2</v>
      </c>
      <c r="AR10" s="23">
        <v>0.09</v>
      </c>
      <c r="AS10" s="46">
        <v>22.2</v>
      </c>
      <c r="AT10" s="19">
        <f t="shared" si="8"/>
        <v>1.9979999999999998</v>
      </c>
      <c r="AU10" s="44">
        <v>4.1000000000000002E-2</v>
      </c>
      <c r="AV10" s="23">
        <v>9.2999999999999999E-2</v>
      </c>
      <c r="AW10" s="46">
        <v>18.399999999999999</v>
      </c>
      <c r="AX10" s="19">
        <f t="shared" si="9"/>
        <v>1.7111999999999998</v>
      </c>
      <c r="AY10" s="44">
        <v>3.9E-2</v>
      </c>
      <c r="AZ10" s="23">
        <v>8.5999999999999993E-2</v>
      </c>
      <c r="BA10" s="46">
        <v>20.7</v>
      </c>
      <c r="BB10" s="19">
        <f t="shared" si="10"/>
        <v>1.7801999999999998</v>
      </c>
      <c r="BC10" s="44">
        <v>3.5999999999999997E-2</v>
      </c>
      <c r="BD10" s="23">
        <v>8.3000000000000004E-2</v>
      </c>
      <c r="BE10" s="46">
        <v>23</v>
      </c>
      <c r="BF10" s="19">
        <f t="shared" si="11"/>
        <v>1.909</v>
      </c>
      <c r="BG10" s="44">
        <v>3.5999999999999997E-2</v>
      </c>
      <c r="BH10" s="23">
        <v>7.2999999999999995E-2</v>
      </c>
      <c r="BI10" s="46">
        <v>19.399999999999999</v>
      </c>
      <c r="BJ10" s="19">
        <f t="shared" si="12"/>
        <v>1.4161999999999999</v>
      </c>
      <c r="BK10" s="44">
        <v>3.2000000000000001E-2</v>
      </c>
      <c r="BL10" s="23">
        <v>9.1999999999999998E-2</v>
      </c>
      <c r="BM10" s="46">
        <v>17.5</v>
      </c>
      <c r="BN10" s="19">
        <f t="shared" si="13"/>
        <v>1.6099999999999999</v>
      </c>
      <c r="BO10" s="44">
        <v>0.03</v>
      </c>
      <c r="BP10" s="23">
        <v>0.10199999999999999</v>
      </c>
      <c r="BQ10" s="46">
        <v>17.5</v>
      </c>
      <c r="BR10" s="19">
        <f t="shared" si="14"/>
        <v>1.7849999999999999</v>
      </c>
      <c r="BS10" s="44">
        <v>2.9000000000000001E-2</v>
      </c>
      <c r="BT10" s="23">
        <v>0.10100000000000001</v>
      </c>
      <c r="BU10" s="46">
        <v>17.600000000000001</v>
      </c>
      <c r="BV10" s="19">
        <f t="shared" si="15"/>
        <v>1.7776000000000003</v>
      </c>
      <c r="BW10" s="50" t="s">
        <v>11</v>
      </c>
      <c r="BX10" s="1"/>
      <c r="BY10" s="1"/>
    </row>
    <row r="11" spans="1:77" ht="15.6" x14ac:dyDescent="0.3">
      <c r="A11" s="4"/>
      <c r="B11" s="50" t="s">
        <v>12</v>
      </c>
      <c r="C11" s="21">
        <v>5.3999999999999999E-2</v>
      </c>
      <c r="D11" s="21">
        <v>9.0999999999999998E-2</v>
      </c>
      <c r="E11" s="24">
        <v>15.2</v>
      </c>
      <c r="F11" s="19">
        <f t="shared" si="16"/>
        <v>1.3832</v>
      </c>
      <c r="G11" s="21">
        <v>4.3999999999999997E-2</v>
      </c>
      <c r="H11" s="21">
        <v>0.106</v>
      </c>
      <c r="I11" s="24">
        <v>17.600000000000001</v>
      </c>
      <c r="J11" s="19">
        <f t="shared" si="17"/>
        <v>1.8656000000000001</v>
      </c>
      <c r="K11" s="21">
        <v>4.2000000000000003E-2</v>
      </c>
      <c r="L11" s="28">
        <v>7.0999999999999994E-2</v>
      </c>
      <c r="M11" s="26">
        <v>28.7</v>
      </c>
      <c r="N11" s="19">
        <f t="shared" si="0"/>
        <v>2.0376999999999996</v>
      </c>
      <c r="O11" s="28">
        <v>3.7999999999999999E-2</v>
      </c>
      <c r="P11" s="28">
        <v>9.0999999999999998E-2</v>
      </c>
      <c r="Q11" s="26">
        <v>24.6</v>
      </c>
      <c r="R11" s="19">
        <f t="shared" si="1"/>
        <v>2.2385999999999999</v>
      </c>
      <c r="S11" s="28">
        <v>3.6999999999999998E-2</v>
      </c>
      <c r="T11" s="28">
        <v>9.6000000000000002E-2</v>
      </c>
      <c r="U11" s="26">
        <v>23.5</v>
      </c>
      <c r="V11" s="19">
        <f t="shared" si="2"/>
        <v>2.2560000000000002</v>
      </c>
      <c r="W11" s="28">
        <v>3.5000000000000003E-2</v>
      </c>
      <c r="X11" s="28">
        <v>7.9000000000000001E-2</v>
      </c>
      <c r="Y11" s="24">
        <v>30</v>
      </c>
      <c r="Z11" s="19">
        <f t="shared" si="3"/>
        <v>2.37</v>
      </c>
      <c r="AA11" s="28">
        <v>3.4000000000000002E-2</v>
      </c>
      <c r="AB11" s="28">
        <v>8.5000000000000006E-2</v>
      </c>
      <c r="AC11" s="24">
        <v>26.4</v>
      </c>
      <c r="AD11" s="19">
        <f t="shared" si="4"/>
        <v>2.2440000000000002</v>
      </c>
      <c r="AE11" s="28">
        <v>3.5000000000000003E-2</v>
      </c>
      <c r="AF11" s="28">
        <v>8.2000000000000003E-2</v>
      </c>
      <c r="AG11" s="24">
        <v>27.4</v>
      </c>
      <c r="AH11" s="19">
        <f t="shared" si="5"/>
        <v>2.2467999999999999</v>
      </c>
      <c r="AI11" s="19">
        <v>3.6999999999999998E-2</v>
      </c>
      <c r="AJ11" s="28">
        <v>7.4999999999999997E-2</v>
      </c>
      <c r="AK11" s="45">
        <v>22.7</v>
      </c>
      <c r="AL11" s="19">
        <f t="shared" si="6"/>
        <v>1.7024999999999999</v>
      </c>
      <c r="AM11" s="23">
        <v>3.6999999999999998E-2</v>
      </c>
      <c r="AN11" s="25">
        <v>8.5999999999999993E-2</v>
      </c>
      <c r="AO11" s="18">
        <v>21.6</v>
      </c>
      <c r="AP11" s="19">
        <f t="shared" si="7"/>
        <v>1.8575999999999999</v>
      </c>
      <c r="AQ11" s="23">
        <v>0.04</v>
      </c>
      <c r="AR11" s="25">
        <v>8.5999999999999993E-2</v>
      </c>
      <c r="AS11" s="18">
        <v>19.8</v>
      </c>
      <c r="AT11" s="19">
        <f t="shared" si="8"/>
        <v>1.7027999999999999</v>
      </c>
      <c r="AU11" s="23">
        <v>4.7E-2</v>
      </c>
      <c r="AV11" s="25">
        <v>7.0000000000000007E-2</v>
      </c>
      <c r="AW11" s="18">
        <v>21</v>
      </c>
      <c r="AX11" s="19">
        <f t="shared" si="9"/>
        <v>1.4700000000000002</v>
      </c>
      <c r="AY11" s="23">
        <v>4.2000000000000003E-2</v>
      </c>
      <c r="AZ11" s="25">
        <v>8.2000000000000003E-2</v>
      </c>
      <c r="BA11" s="18">
        <v>17.8</v>
      </c>
      <c r="BB11" s="19">
        <f t="shared" si="10"/>
        <v>1.4596</v>
      </c>
      <c r="BC11" s="23">
        <v>0.04</v>
      </c>
      <c r="BD11" s="25">
        <v>7.5999999999999998E-2</v>
      </c>
      <c r="BE11" s="18">
        <v>21.7</v>
      </c>
      <c r="BF11" s="19">
        <f t="shared" si="11"/>
        <v>1.6492</v>
      </c>
      <c r="BG11" s="23">
        <v>0.04</v>
      </c>
      <c r="BH11" s="25">
        <v>7.8E-2</v>
      </c>
      <c r="BI11" s="18">
        <v>20.8</v>
      </c>
      <c r="BJ11" s="19">
        <f t="shared" si="12"/>
        <v>1.6224000000000001</v>
      </c>
      <c r="BK11" s="23">
        <v>3.6999999999999998E-2</v>
      </c>
      <c r="BL11" s="25">
        <v>8.6999999999999994E-2</v>
      </c>
      <c r="BM11" s="18">
        <v>19.7</v>
      </c>
      <c r="BN11" s="19">
        <f t="shared" si="13"/>
        <v>1.7138999999999998</v>
      </c>
      <c r="BO11" s="23">
        <v>3.6999999999999998E-2</v>
      </c>
      <c r="BP11" s="25">
        <v>9.2999999999999999E-2</v>
      </c>
      <c r="BQ11" s="18">
        <v>18.5</v>
      </c>
      <c r="BR11" s="19">
        <f t="shared" si="14"/>
        <v>1.7204999999999999</v>
      </c>
      <c r="BS11" s="23">
        <v>3.3000000000000002E-2</v>
      </c>
      <c r="BT11" s="25">
        <v>9.6000000000000002E-2</v>
      </c>
      <c r="BU11" s="18">
        <v>19.100000000000001</v>
      </c>
      <c r="BV11" s="19">
        <f t="shared" si="15"/>
        <v>1.8336000000000001</v>
      </c>
      <c r="BW11" s="50" t="s">
        <v>12</v>
      </c>
      <c r="BX11" s="1"/>
      <c r="BY11" s="1"/>
    </row>
    <row r="12" spans="1:77" ht="15.6" x14ac:dyDescent="0.3">
      <c r="A12" s="4"/>
      <c r="B12" s="50" t="s">
        <v>13</v>
      </c>
      <c r="C12" s="21">
        <v>3.9E-2</v>
      </c>
      <c r="D12" s="21">
        <v>0.10100000000000001</v>
      </c>
      <c r="E12" s="24">
        <v>13.1</v>
      </c>
      <c r="F12" s="19">
        <f t="shared" si="16"/>
        <v>1.3230999999999999</v>
      </c>
      <c r="G12" s="21">
        <v>0.03</v>
      </c>
      <c r="H12" s="21">
        <v>0.11</v>
      </c>
      <c r="I12" s="24">
        <v>15.5</v>
      </c>
      <c r="J12" s="19">
        <f t="shared" si="17"/>
        <v>1.7050000000000001</v>
      </c>
      <c r="K12" s="21">
        <v>2.1000000000000001E-2</v>
      </c>
      <c r="L12" s="28">
        <v>7.3999999999999996E-2</v>
      </c>
      <c r="M12" s="26">
        <v>33.1</v>
      </c>
      <c r="N12" s="19">
        <f t="shared" si="0"/>
        <v>2.4493999999999998</v>
      </c>
      <c r="O12" s="28">
        <v>0.03</v>
      </c>
      <c r="P12" s="28">
        <v>9.4E-2</v>
      </c>
      <c r="Q12" s="26">
        <v>18.5</v>
      </c>
      <c r="R12" s="19">
        <f t="shared" si="1"/>
        <v>1.7390000000000001</v>
      </c>
      <c r="S12" s="28">
        <v>3.4000000000000002E-2</v>
      </c>
      <c r="T12" s="28">
        <v>9.2999999999999999E-2</v>
      </c>
      <c r="U12" s="26">
        <v>17.3</v>
      </c>
      <c r="V12" s="19">
        <f t="shared" si="2"/>
        <v>1.6089</v>
      </c>
      <c r="W12" s="28">
        <v>3.5000000000000003E-2</v>
      </c>
      <c r="X12" s="28">
        <v>0.1</v>
      </c>
      <c r="Y12" s="26">
        <v>15.4</v>
      </c>
      <c r="Z12" s="19">
        <f t="shared" si="3"/>
        <v>1.54</v>
      </c>
      <c r="AA12" s="28">
        <v>0.03</v>
      </c>
      <c r="AB12" s="28">
        <v>8.6999999999999994E-2</v>
      </c>
      <c r="AC12" s="26">
        <v>19.600000000000001</v>
      </c>
      <c r="AD12" s="19">
        <f t="shared" si="4"/>
        <v>1.7052</v>
      </c>
      <c r="AE12" s="28">
        <v>2.4E-2</v>
      </c>
      <c r="AF12" s="28">
        <v>0.106</v>
      </c>
      <c r="AG12" s="26">
        <v>19.7</v>
      </c>
      <c r="AH12" s="19">
        <f t="shared" si="5"/>
        <v>2.0882000000000001</v>
      </c>
      <c r="AI12" s="28">
        <v>0.02</v>
      </c>
      <c r="AJ12" s="28">
        <v>9.7000000000000003E-2</v>
      </c>
      <c r="AK12" s="26">
        <v>23.5</v>
      </c>
      <c r="AL12" s="19">
        <f t="shared" si="6"/>
        <v>2.2795000000000001</v>
      </c>
      <c r="AM12" s="29">
        <v>1.7000000000000001E-2</v>
      </c>
      <c r="AN12" s="30">
        <v>8.2000000000000003E-2</v>
      </c>
      <c r="AO12" s="27">
        <v>33.4</v>
      </c>
      <c r="AP12" s="19">
        <f t="shared" si="7"/>
        <v>2.7387999999999999</v>
      </c>
      <c r="AQ12" s="29">
        <v>2.3E-2</v>
      </c>
      <c r="AR12" s="30">
        <v>0.08</v>
      </c>
      <c r="AS12" s="27">
        <v>26.2</v>
      </c>
      <c r="AT12" s="19">
        <f t="shared" si="8"/>
        <v>2.0960000000000001</v>
      </c>
      <c r="AU12" s="29">
        <v>2.8000000000000001E-2</v>
      </c>
      <c r="AV12" s="30">
        <v>0.06</v>
      </c>
      <c r="AW12" s="27">
        <v>28.7</v>
      </c>
      <c r="AX12" s="19">
        <f t="shared" si="9"/>
        <v>1.722</v>
      </c>
      <c r="AY12" s="29">
        <v>2.8000000000000001E-2</v>
      </c>
      <c r="AZ12" s="30">
        <v>6.2E-2</v>
      </c>
      <c r="BA12" s="27">
        <v>29.1</v>
      </c>
      <c r="BB12" s="19">
        <f t="shared" si="10"/>
        <v>1.8042</v>
      </c>
      <c r="BC12" s="29">
        <v>2.9000000000000001E-2</v>
      </c>
      <c r="BD12" s="30">
        <v>7.9000000000000001E-2</v>
      </c>
      <c r="BE12" s="27">
        <v>21.2</v>
      </c>
      <c r="BF12" s="19">
        <f t="shared" si="11"/>
        <v>1.6748000000000001</v>
      </c>
      <c r="BG12" s="29">
        <v>0.03</v>
      </c>
      <c r="BH12" s="30">
        <v>8.1000000000000003E-2</v>
      </c>
      <c r="BI12" s="27">
        <v>20.399999999999999</v>
      </c>
      <c r="BJ12" s="19">
        <f t="shared" si="12"/>
        <v>1.6523999999999999</v>
      </c>
      <c r="BK12" s="29">
        <v>2.7E-2</v>
      </c>
      <c r="BL12" s="30">
        <v>7.2999999999999995E-2</v>
      </c>
      <c r="BM12" s="27">
        <v>24.3</v>
      </c>
      <c r="BN12" s="19">
        <f t="shared" si="13"/>
        <v>1.7739</v>
      </c>
      <c r="BO12" s="29">
        <v>2.5999999999999999E-2</v>
      </c>
      <c r="BP12" s="30">
        <v>0.14399999999999999</v>
      </c>
      <c r="BQ12" s="27">
        <v>11.2</v>
      </c>
      <c r="BR12" s="19">
        <f t="shared" si="14"/>
        <v>1.6127999999999998</v>
      </c>
      <c r="BS12" s="29">
        <v>2.5000000000000001E-2</v>
      </c>
      <c r="BT12" s="30">
        <v>9.9000000000000005E-2</v>
      </c>
      <c r="BU12" s="27">
        <v>16.600000000000001</v>
      </c>
      <c r="BV12" s="19">
        <f t="shared" si="15"/>
        <v>1.6434000000000002</v>
      </c>
      <c r="BW12" s="50" t="s">
        <v>13</v>
      </c>
      <c r="BX12" s="1"/>
      <c r="BY12" s="1"/>
    </row>
    <row r="13" spans="1:77" ht="16.2" thickBot="1" x14ac:dyDescent="0.35">
      <c r="A13" s="4"/>
      <c r="B13" s="51" t="s">
        <v>14</v>
      </c>
      <c r="C13" s="31"/>
      <c r="D13" s="21"/>
      <c r="E13" s="32"/>
      <c r="F13" s="19">
        <f t="shared" si="16"/>
        <v>0</v>
      </c>
      <c r="G13" s="21"/>
      <c r="H13" s="21"/>
      <c r="I13" s="32"/>
      <c r="J13" s="19">
        <f t="shared" si="17"/>
        <v>0</v>
      </c>
      <c r="K13" s="21"/>
      <c r="L13" s="28"/>
      <c r="M13" s="33"/>
      <c r="N13" s="19">
        <f t="shared" si="0"/>
        <v>0</v>
      </c>
      <c r="O13" s="28">
        <v>4.2999999999999997E-2</v>
      </c>
      <c r="P13" s="28">
        <v>0.112</v>
      </c>
      <c r="Q13" s="26">
        <v>17.8</v>
      </c>
      <c r="R13" s="19">
        <f t="shared" si="1"/>
        <v>1.9936</v>
      </c>
      <c r="S13" s="28">
        <v>3.3000000000000002E-2</v>
      </c>
      <c r="T13" s="28">
        <v>0.10199999999999999</v>
      </c>
      <c r="U13" s="26">
        <v>26.9</v>
      </c>
      <c r="V13" s="19">
        <f t="shared" si="2"/>
        <v>2.7437999999999998</v>
      </c>
      <c r="W13" s="28">
        <v>3.2000000000000001E-2</v>
      </c>
      <c r="X13" s="28">
        <v>0.114</v>
      </c>
      <c r="Y13" s="26">
        <v>24.5</v>
      </c>
      <c r="Z13" s="19">
        <f t="shared" si="3"/>
        <v>2.7930000000000001</v>
      </c>
      <c r="AA13" s="28">
        <v>3.1E-2</v>
      </c>
      <c r="AB13" s="28">
        <v>0.1</v>
      </c>
      <c r="AC13" s="26">
        <v>25.7</v>
      </c>
      <c r="AD13" s="19">
        <f t="shared" si="4"/>
        <v>2.5700000000000003</v>
      </c>
      <c r="AE13" s="28">
        <v>2.9000000000000001E-2</v>
      </c>
      <c r="AF13" s="28">
        <v>0.11600000000000001</v>
      </c>
      <c r="AG13" s="26">
        <v>26.3</v>
      </c>
      <c r="AH13" s="19">
        <f t="shared" si="5"/>
        <v>3.0508000000000002</v>
      </c>
      <c r="AI13" s="28">
        <v>2.5000000000000001E-2</v>
      </c>
      <c r="AJ13" s="28">
        <v>9.2999999999999999E-2</v>
      </c>
      <c r="AK13" s="26">
        <v>31.2</v>
      </c>
      <c r="AL13" s="19">
        <f t="shared" si="6"/>
        <v>2.9015999999999997</v>
      </c>
      <c r="AM13" s="29">
        <v>2.8000000000000001E-2</v>
      </c>
      <c r="AN13" s="30">
        <v>9.5000000000000001E-2</v>
      </c>
      <c r="AO13" s="27">
        <v>30.3</v>
      </c>
      <c r="AP13" s="19">
        <f t="shared" si="7"/>
        <v>2.8785000000000003</v>
      </c>
      <c r="AQ13" s="29">
        <v>3.5000000000000003E-2</v>
      </c>
      <c r="AR13" s="30">
        <v>9.1999999999999998E-2</v>
      </c>
      <c r="AS13" s="27">
        <v>24.6</v>
      </c>
      <c r="AT13" s="19">
        <f t="shared" si="8"/>
        <v>2.2631999999999999</v>
      </c>
      <c r="AU13" s="29">
        <v>3.5999999999999997E-2</v>
      </c>
      <c r="AV13" s="30">
        <v>8.5999999999999993E-2</v>
      </c>
      <c r="AW13" s="27">
        <v>21.9</v>
      </c>
      <c r="AX13" s="19">
        <f>AV13*AW13</f>
        <v>1.8833999999999997</v>
      </c>
      <c r="AY13" s="29">
        <v>3.5000000000000003E-2</v>
      </c>
      <c r="AZ13" s="30">
        <v>9.8000000000000004E-2</v>
      </c>
      <c r="BA13" s="27">
        <v>20.7</v>
      </c>
      <c r="BB13" s="19">
        <f>AZ13*BA13</f>
        <v>2.0286</v>
      </c>
      <c r="BC13" s="29">
        <v>3.1E-2</v>
      </c>
      <c r="BD13" s="30">
        <v>9.5000000000000001E-2</v>
      </c>
      <c r="BE13" s="27">
        <v>23.9</v>
      </c>
      <c r="BF13" s="19">
        <f>BD13*BE13</f>
        <v>2.2704999999999997</v>
      </c>
      <c r="BG13" s="29">
        <v>3.1E-2</v>
      </c>
      <c r="BH13" s="30">
        <v>9.2999999999999999E-2</v>
      </c>
      <c r="BI13" s="27">
        <v>24.4</v>
      </c>
      <c r="BJ13" s="19">
        <f>BH13*BI13</f>
        <v>2.2691999999999997</v>
      </c>
      <c r="BK13" s="29">
        <v>2.8000000000000001E-2</v>
      </c>
      <c r="BL13" s="30">
        <v>9.2999999999999999E-2</v>
      </c>
      <c r="BM13" s="27">
        <v>26.3</v>
      </c>
      <c r="BN13" s="19">
        <f>BL13*BM13</f>
        <v>2.4459</v>
      </c>
      <c r="BO13" s="29">
        <v>2.8000000000000001E-2</v>
      </c>
      <c r="BP13" s="30">
        <v>0.11</v>
      </c>
      <c r="BQ13" s="27">
        <v>23.1</v>
      </c>
      <c r="BR13" s="19">
        <f>BP13*BQ13</f>
        <v>2.5410000000000004</v>
      </c>
      <c r="BS13" s="29">
        <v>2.5999999999999999E-2</v>
      </c>
      <c r="BT13" s="30">
        <v>0.115</v>
      </c>
      <c r="BU13" s="27">
        <v>23.5</v>
      </c>
      <c r="BV13" s="19">
        <f>BT13*BU13</f>
        <v>2.7025000000000001</v>
      </c>
      <c r="BW13" s="51" t="s">
        <v>14</v>
      </c>
      <c r="BX13" s="1"/>
      <c r="BY13" s="1"/>
    </row>
    <row r="14" spans="1:77" x14ac:dyDescent="0.25">
      <c r="A14" s="4"/>
      <c r="C14" s="5">
        <f t="shared" ref="C14:AX14" si="18">AVERAGE(C5:C13)</f>
        <v>4.3833333333333328E-2</v>
      </c>
      <c r="D14" s="5">
        <f t="shared" si="18"/>
        <v>0.10583333333333333</v>
      </c>
      <c r="E14" s="7">
        <f t="shared" si="18"/>
        <v>16.599999999999998</v>
      </c>
      <c r="F14" s="7">
        <f t="shared" si="18"/>
        <v>1.5270285714285716</v>
      </c>
      <c r="G14" s="5">
        <f t="shared" si="18"/>
        <v>3.7999999999999999E-2</v>
      </c>
      <c r="H14" s="5">
        <f t="shared" si="18"/>
        <v>0.112</v>
      </c>
      <c r="I14" s="7">
        <f t="shared" si="18"/>
        <v>17.900000000000002</v>
      </c>
      <c r="J14" s="7">
        <f t="shared" si="18"/>
        <v>1.7260142857142857</v>
      </c>
      <c r="K14" s="5">
        <f t="shared" si="18"/>
        <v>3.6833333333333336E-2</v>
      </c>
      <c r="L14" s="5">
        <f t="shared" si="18"/>
        <v>9.6166666666666664E-2</v>
      </c>
      <c r="M14" s="7">
        <f t="shared" si="18"/>
        <v>22.283333333333335</v>
      </c>
      <c r="N14" s="7">
        <f t="shared" si="18"/>
        <v>1.753857142857143</v>
      </c>
      <c r="O14" s="5">
        <f t="shared" si="18"/>
        <v>3.5999999999999997E-2</v>
      </c>
      <c r="P14" s="5">
        <f t="shared" si="18"/>
        <v>0.10214285714285713</v>
      </c>
      <c r="Q14" s="7">
        <f t="shared" si="18"/>
        <v>21.400000000000002</v>
      </c>
      <c r="R14" s="7">
        <f>AVERAGE(R5:R13)</f>
        <v>2.1624285714285718</v>
      </c>
      <c r="S14" s="5">
        <f t="shared" si="18"/>
        <v>3.4285714285714287E-2</v>
      </c>
      <c r="T14" s="5">
        <f t="shared" si="18"/>
        <v>0.10242857142857142</v>
      </c>
      <c r="U14" s="7">
        <f t="shared" si="18"/>
        <v>21.957142857142856</v>
      </c>
      <c r="V14" s="7">
        <f t="shared" si="18"/>
        <v>2.2677285714285715</v>
      </c>
      <c r="W14" s="5">
        <f t="shared" si="18"/>
        <v>3.3500000000000002E-2</v>
      </c>
      <c r="X14" s="5">
        <f t="shared" si="18"/>
        <v>8.9124999999999996E-2</v>
      </c>
      <c r="Y14" s="7">
        <f t="shared" si="18"/>
        <v>24.574999999999999</v>
      </c>
      <c r="Z14" s="7">
        <f t="shared" si="18"/>
        <v>2.1851142857142856</v>
      </c>
      <c r="AA14" s="5">
        <f t="shared" si="18"/>
        <v>3.175E-2</v>
      </c>
      <c r="AB14" s="5">
        <f t="shared" si="18"/>
        <v>9.0124999999999983E-2</v>
      </c>
      <c r="AC14" s="7">
        <f t="shared" si="18"/>
        <v>23.5625</v>
      </c>
      <c r="AD14" s="7">
        <f t="shared" si="18"/>
        <v>2.1404571428571431</v>
      </c>
      <c r="AE14" s="5">
        <f t="shared" si="18"/>
        <v>2.8875000000000001E-2</v>
      </c>
      <c r="AF14" s="5">
        <f t="shared" si="18"/>
        <v>9.4500000000000001E-2</v>
      </c>
      <c r="AG14" s="7">
        <f t="shared" si="18"/>
        <v>25.6</v>
      </c>
      <c r="AH14" s="7">
        <f t="shared" si="18"/>
        <v>2.4670857142857145</v>
      </c>
      <c r="AI14" s="5">
        <f t="shared" si="18"/>
        <v>2.7624999999999997E-2</v>
      </c>
      <c r="AJ14" s="5">
        <f t="shared" si="18"/>
        <v>8.5125000000000006E-2</v>
      </c>
      <c r="AK14" s="7">
        <f t="shared" si="18"/>
        <v>27.287499999999998</v>
      </c>
      <c r="AL14" s="7">
        <f t="shared" si="18"/>
        <v>2.3691285714285719</v>
      </c>
      <c r="AM14" s="5">
        <f t="shared" si="18"/>
        <v>2.8500000000000001E-2</v>
      </c>
      <c r="AN14" s="5">
        <f t="shared" si="18"/>
        <v>8.6874999999999994E-2</v>
      </c>
      <c r="AO14" s="7">
        <f t="shared" si="18"/>
        <v>26.487500000000001</v>
      </c>
      <c r="AP14" s="7">
        <f t="shared" si="18"/>
        <v>2.3146249999999999</v>
      </c>
      <c r="AQ14" s="5">
        <f t="shared" si="18"/>
        <v>3.1222222222222224E-2</v>
      </c>
      <c r="AR14" s="5">
        <f t="shared" si="18"/>
        <v>8.277777777777777E-2</v>
      </c>
      <c r="AS14" s="7">
        <f t="shared" si="18"/>
        <v>22.12222222222222</v>
      </c>
      <c r="AT14" s="7">
        <f t="shared" si="18"/>
        <v>1.8462444444444444</v>
      </c>
      <c r="AU14" s="5">
        <f t="shared" si="18"/>
        <v>3.6666666666666667E-2</v>
      </c>
      <c r="AV14" s="5">
        <f t="shared" si="18"/>
        <v>7.9222222222222222E-2</v>
      </c>
      <c r="AW14" s="7">
        <f t="shared" si="18"/>
        <v>20.666666666666668</v>
      </c>
      <c r="AX14" s="7">
        <f t="shared" si="18"/>
        <v>1.6345333333333332</v>
      </c>
      <c r="AY14" s="5">
        <f t="shared" ref="AY14:BF14" si="19">AVERAGE(AY5:AY13)</f>
        <v>3.5111111111111121E-2</v>
      </c>
      <c r="AZ14" s="5">
        <f t="shared" si="19"/>
        <v>8.6111111111111083E-2</v>
      </c>
      <c r="BA14" s="7">
        <f t="shared" si="19"/>
        <v>19.799999999999997</v>
      </c>
      <c r="BB14" s="7">
        <f t="shared" si="19"/>
        <v>1.6874444444444445</v>
      </c>
      <c r="BC14" s="5">
        <f t="shared" si="19"/>
        <v>3.3555555555555561E-2</v>
      </c>
      <c r="BD14" s="5">
        <f t="shared" si="19"/>
        <v>8.4666666666666654E-2</v>
      </c>
      <c r="BE14" s="7">
        <f t="shared" si="19"/>
        <v>20.788888888888888</v>
      </c>
      <c r="BF14" s="7">
        <f t="shared" si="19"/>
        <v>1.7535000000000001</v>
      </c>
      <c r="BG14" s="5">
        <f t="shared" ref="BG14:BN14" si="20">AVERAGE(BG5:BG13)</f>
        <v>3.2888888888888891E-2</v>
      </c>
      <c r="BH14" s="5">
        <f t="shared" si="20"/>
        <v>9.0111111111111086E-2</v>
      </c>
      <c r="BI14" s="7">
        <f t="shared" si="20"/>
        <v>19.344444444444449</v>
      </c>
      <c r="BJ14" s="7">
        <f t="shared" si="20"/>
        <v>1.7337333333333333</v>
      </c>
      <c r="BK14" s="5">
        <f t="shared" si="20"/>
        <v>3.0333333333333337E-2</v>
      </c>
      <c r="BL14" s="5">
        <f t="shared" si="20"/>
        <v>9.2333333333333323E-2</v>
      </c>
      <c r="BM14" s="7">
        <f t="shared" si="20"/>
        <v>20.922222222222224</v>
      </c>
      <c r="BN14" s="7">
        <f t="shared" si="20"/>
        <v>1.9122777777777773</v>
      </c>
      <c r="BO14" s="5">
        <f t="shared" ref="BO14" si="21">AVERAGE(BO5:BO13)</f>
        <v>2.9333333333333336E-2</v>
      </c>
      <c r="BP14" s="5">
        <f t="shared" ref="BP14" si="22">AVERAGE(BP5:BP13)</f>
        <v>0.10577777777777778</v>
      </c>
      <c r="BQ14" s="7">
        <f t="shared" ref="BQ14" si="23">AVERAGE(BQ5:BQ13)</f>
        <v>19.044444444444444</v>
      </c>
      <c r="BR14" s="7">
        <f t="shared" ref="BR14" si="24">AVERAGE(BR5:BR13)</f>
        <v>1.9827999999999999</v>
      </c>
      <c r="BS14" s="5">
        <f t="shared" ref="BS14" si="25">AVERAGE(BS5:BS13)</f>
        <v>2.8111111111111111E-2</v>
      </c>
      <c r="BT14" s="5">
        <f t="shared" ref="BT14" si="26">AVERAGE(BT5:BT13)</f>
        <v>0.10077777777777779</v>
      </c>
      <c r="BU14" s="7">
        <f t="shared" ref="BU14" si="27">AVERAGE(BU5:BU13)</f>
        <v>20.911111111111111</v>
      </c>
      <c r="BV14" s="7">
        <f t="shared" ref="BV14" si="28">AVERAGE(BV5:BV13)</f>
        <v>2.121955555555556</v>
      </c>
      <c r="BW14" s="1"/>
      <c r="BX14" s="1"/>
      <c r="BY14" s="1"/>
    </row>
    <row r="15" spans="1:77" x14ac:dyDescent="0.25">
      <c r="C15" s="2">
        <f>MEDIAN(C5:C13)</f>
        <v>4.5499999999999999E-2</v>
      </c>
      <c r="D15" s="2">
        <f t="shared" ref="D15:BJ15" si="29">MEDIAN(D5:D13)</f>
        <v>0.10450000000000001</v>
      </c>
      <c r="E15" s="2">
        <f t="shared" si="29"/>
        <v>15.5</v>
      </c>
      <c r="F15" s="2">
        <f t="shared" si="29"/>
        <v>1.4259999999999999</v>
      </c>
      <c r="G15" s="2">
        <f t="shared" si="29"/>
        <v>4.1000000000000002E-2</v>
      </c>
      <c r="H15" s="2">
        <f t="shared" si="29"/>
        <v>0.112</v>
      </c>
      <c r="I15" s="2">
        <f t="shared" si="29"/>
        <v>17.700000000000003</v>
      </c>
      <c r="J15" s="2">
        <f t="shared" si="29"/>
        <v>1.8656000000000001</v>
      </c>
      <c r="K15" s="2">
        <f t="shared" si="29"/>
        <v>4.1000000000000002E-2</v>
      </c>
      <c r="L15" s="2">
        <f t="shared" si="29"/>
        <v>9.7000000000000003E-2</v>
      </c>
      <c r="M15" s="2">
        <f t="shared" si="29"/>
        <v>18.899999999999999</v>
      </c>
      <c r="N15" s="2">
        <f t="shared" si="29"/>
        <v>2.0376999999999996</v>
      </c>
      <c r="O15" s="2">
        <f t="shared" si="29"/>
        <v>3.7999999999999999E-2</v>
      </c>
      <c r="P15" s="2">
        <f t="shared" si="29"/>
        <v>0.10100000000000001</v>
      </c>
      <c r="Q15" s="2">
        <f t="shared" si="29"/>
        <v>21.5</v>
      </c>
      <c r="R15" s="2">
        <f t="shared" si="29"/>
        <v>1.9936</v>
      </c>
      <c r="S15" s="2">
        <f t="shared" si="29"/>
        <v>3.4000000000000002E-2</v>
      </c>
      <c r="T15" s="2">
        <f t="shared" si="29"/>
        <v>9.6000000000000002E-2</v>
      </c>
      <c r="U15" s="2">
        <f t="shared" si="29"/>
        <v>23.5</v>
      </c>
      <c r="V15" s="2">
        <f t="shared" si="29"/>
        <v>2.2560000000000002</v>
      </c>
      <c r="W15" s="2">
        <f t="shared" si="29"/>
        <v>3.4500000000000003E-2</v>
      </c>
      <c r="X15" s="2">
        <f t="shared" si="29"/>
        <v>8.9499999999999996E-2</v>
      </c>
      <c r="Y15" s="2">
        <f t="shared" si="29"/>
        <v>24.5</v>
      </c>
      <c r="Z15" s="2">
        <f t="shared" si="29"/>
        <v>2.37</v>
      </c>
      <c r="AA15" s="2">
        <f t="shared" si="29"/>
        <v>3.1E-2</v>
      </c>
      <c r="AB15" s="2">
        <f t="shared" si="29"/>
        <v>8.8499999999999995E-2</v>
      </c>
      <c r="AC15" s="2">
        <f t="shared" si="29"/>
        <v>24.2</v>
      </c>
      <c r="AD15" s="2">
        <f t="shared" si="29"/>
        <v>2.2440000000000002</v>
      </c>
      <c r="AE15" s="2">
        <f t="shared" si="29"/>
        <v>0.03</v>
      </c>
      <c r="AF15" s="2">
        <f t="shared" si="29"/>
        <v>0.09</v>
      </c>
      <c r="AG15" s="2">
        <f t="shared" si="29"/>
        <v>25.6</v>
      </c>
      <c r="AH15" s="2">
        <f t="shared" si="29"/>
        <v>2.2467999999999999</v>
      </c>
      <c r="AI15" s="2">
        <f t="shared" si="29"/>
        <v>2.7000000000000003E-2</v>
      </c>
      <c r="AJ15" s="2">
        <f t="shared" si="29"/>
        <v>8.6999999999999994E-2</v>
      </c>
      <c r="AK15" s="2">
        <f t="shared" si="29"/>
        <v>28.35</v>
      </c>
      <c r="AL15" s="2">
        <f t="shared" si="29"/>
        <v>2.2437</v>
      </c>
      <c r="AM15" s="2">
        <f t="shared" si="29"/>
        <v>2.8999999999999998E-2</v>
      </c>
      <c r="AN15" s="2">
        <f t="shared" si="29"/>
        <v>8.6499999999999994E-2</v>
      </c>
      <c r="AO15" s="2">
        <f t="shared" si="29"/>
        <v>25.05</v>
      </c>
      <c r="AP15" s="2">
        <f t="shared" si="29"/>
        <v>2.1730499999999999</v>
      </c>
      <c r="AQ15" s="2">
        <f t="shared" si="29"/>
        <v>3.1E-2</v>
      </c>
      <c r="AR15" s="2">
        <f t="shared" si="29"/>
        <v>8.5999999999999993E-2</v>
      </c>
      <c r="AS15" s="2">
        <f t="shared" si="29"/>
        <v>22.2</v>
      </c>
      <c r="AT15" s="2">
        <f t="shared" si="29"/>
        <v>1.9602000000000002</v>
      </c>
      <c r="AU15" s="2">
        <f t="shared" si="29"/>
        <v>3.5999999999999997E-2</v>
      </c>
      <c r="AV15" s="2">
        <f t="shared" si="29"/>
        <v>8.2000000000000003E-2</v>
      </c>
      <c r="AW15" s="2">
        <f t="shared" si="29"/>
        <v>21</v>
      </c>
      <c r="AX15" s="2">
        <f t="shared" si="29"/>
        <v>1.722</v>
      </c>
      <c r="AY15" s="2">
        <f t="shared" si="29"/>
        <v>3.5000000000000003E-2</v>
      </c>
      <c r="AZ15" s="2">
        <f t="shared" si="29"/>
        <v>8.5999999999999993E-2</v>
      </c>
      <c r="BA15" s="2">
        <f t="shared" si="29"/>
        <v>20.3</v>
      </c>
      <c r="BB15" s="2">
        <f t="shared" si="29"/>
        <v>1.7458</v>
      </c>
      <c r="BC15" s="2">
        <f t="shared" si="29"/>
        <v>3.2000000000000001E-2</v>
      </c>
      <c r="BD15" s="2">
        <f t="shared" si="29"/>
        <v>0.08</v>
      </c>
      <c r="BE15" s="2">
        <f t="shared" si="29"/>
        <v>21.3</v>
      </c>
      <c r="BF15" s="2">
        <f t="shared" si="29"/>
        <v>1.6748000000000001</v>
      </c>
      <c r="BG15" s="2">
        <f t="shared" si="29"/>
        <v>3.1E-2</v>
      </c>
      <c r="BH15" s="2">
        <f t="shared" si="29"/>
        <v>8.4000000000000005E-2</v>
      </c>
      <c r="BI15" s="2">
        <f t="shared" si="29"/>
        <v>19.399999999999999</v>
      </c>
      <c r="BJ15" s="2">
        <f t="shared" si="29"/>
        <v>1.6224000000000001</v>
      </c>
      <c r="BK15" s="2">
        <f t="shared" ref="BK15:BV15" si="30">MEDIAN(BK5:BK13)</f>
        <v>2.8000000000000001E-2</v>
      </c>
      <c r="BL15" s="2">
        <f t="shared" si="30"/>
        <v>8.6999999999999994E-2</v>
      </c>
      <c r="BM15" s="2">
        <f t="shared" si="30"/>
        <v>19.899999999999999</v>
      </c>
      <c r="BN15" s="2">
        <f t="shared" si="30"/>
        <v>1.7138999999999998</v>
      </c>
      <c r="BO15" s="2">
        <f t="shared" si="30"/>
        <v>2.8000000000000001E-2</v>
      </c>
      <c r="BP15" s="2">
        <f t="shared" si="30"/>
        <v>0.10199999999999999</v>
      </c>
      <c r="BQ15" s="2">
        <f t="shared" si="30"/>
        <v>20</v>
      </c>
      <c r="BR15" s="2">
        <f t="shared" si="30"/>
        <v>1.7849999999999999</v>
      </c>
      <c r="BS15" s="2">
        <f t="shared" si="30"/>
        <v>2.5999999999999999E-2</v>
      </c>
      <c r="BT15" s="2">
        <f t="shared" si="30"/>
        <v>9.9000000000000005E-2</v>
      </c>
      <c r="BU15" s="2">
        <f t="shared" si="30"/>
        <v>20.5</v>
      </c>
      <c r="BV15" s="2">
        <f t="shared" si="30"/>
        <v>1.8336000000000001</v>
      </c>
    </row>
    <row r="18" spans="2:37" x14ac:dyDescent="0.25">
      <c r="C18" t="s">
        <v>18</v>
      </c>
    </row>
    <row r="19" spans="2:37" x14ac:dyDescent="0.25">
      <c r="C19" s="2">
        <f>C14</f>
        <v>4.3833333333333328E-2</v>
      </c>
      <c r="E19" s="2">
        <f>D14</f>
        <v>0.10583333333333333</v>
      </c>
      <c r="F19" s="3">
        <f>F14</f>
        <v>1.5270285714285716</v>
      </c>
      <c r="H19" t="s">
        <v>17</v>
      </c>
    </row>
    <row r="20" spans="2:37" x14ac:dyDescent="0.25">
      <c r="C20" s="2">
        <f>G14</f>
        <v>3.7999999999999999E-2</v>
      </c>
      <c r="E20" s="2">
        <f>H14</f>
        <v>0.112</v>
      </c>
      <c r="F20" s="3">
        <f>J14</f>
        <v>1.7260142857142857</v>
      </c>
    </row>
    <row r="21" spans="2:37" x14ac:dyDescent="0.25">
      <c r="B21">
        <v>2000</v>
      </c>
      <c r="C21" s="2">
        <f>K14</f>
        <v>3.6833333333333336E-2</v>
      </c>
      <c r="D21">
        <v>2000</v>
      </c>
      <c r="E21" s="2">
        <f>L14</f>
        <v>9.6166666666666664E-2</v>
      </c>
      <c r="F21" s="3">
        <f>N14</f>
        <v>1.753857142857143</v>
      </c>
      <c r="H21">
        <v>2000</v>
      </c>
      <c r="I21" s="2">
        <f>K15</f>
        <v>4.1000000000000002E-2</v>
      </c>
      <c r="K21">
        <v>2000</v>
      </c>
      <c r="L21" s="2">
        <f>L15</f>
        <v>9.7000000000000003E-2</v>
      </c>
      <c r="M21" s="3">
        <f>N15</f>
        <v>2.0376999999999996</v>
      </c>
    </row>
    <row r="22" spans="2:37" x14ac:dyDescent="0.25">
      <c r="B22">
        <f>B21+1</f>
        <v>2001</v>
      </c>
      <c r="C22" s="2">
        <f>O14</f>
        <v>3.5999999999999997E-2</v>
      </c>
      <c r="D22">
        <f>D21+1</f>
        <v>2001</v>
      </c>
      <c r="E22" s="2">
        <f>P14</f>
        <v>0.10214285714285713</v>
      </c>
      <c r="F22" s="3">
        <f>R14</f>
        <v>2.1624285714285718</v>
      </c>
      <c r="H22">
        <f t="shared" ref="H22:H32" si="31">H21+1</f>
        <v>2001</v>
      </c>
      <c r="I22" s="2">
        <f>O15</f>
        <v>3.7999999999999999E-2</v>
      </c>
      <c r="K22">
        <f>K21+1</f>
        <v>2001</v>
      </c>
      <c r="L22" s="2">
        <f>P15</f>
        <v>0.10100000000000001</v>
      </c>
      <c r="M22" s="3">
        <f>R15</f>
        <v>1.9936</v>
      </c>
      <c r="AJ22" s="2"/>
      <c r="AK22" s="6"/>
    </row>
    <row r="23" spans="2:37" x14ac:dyDescent="0.25">
      <c r="B23">
        <f t="shared" ref="B23:D32" si="32">B22+1</f>
        <v>2002</v>
      </c>
      <c r="C23" s="2">
        <f>S14</f>
        <v>3.4285714285714287E-2</v>
      </c>
      <c r="D23">
        <f t="shared" si="32"/>
        <v>2002</v>
      </c>
      <c r="E23" s="2">
        <f>T14</f>
        <v>0.10242857142857142</v>
      </c>
      <c r="F23" s="3">
        <f>V14</f>
        <v>2.2677285714285715</v>
      </c>
      <c r="H23">
        <f t="shared" si="31"/>
        <v>2002</v>
      </c>
      <c r="I23" s="2">
        <f>S15</f>
        <v>3.4000000000000002E-2</v>
      </c>
      <c r="K23">
        <f t="shared" ref="K23:K32" si="33">K22+1</f>
        <v>2002</v>
      </c>
      <c r="L23" s="2">
        <f>T15</f>
        <v>9.6000000000000002E-2</v>
      </c>
      <c r="M23" s="3">
        <f>V15</f>
        <v>2.2560000000000002</v>
      </c>
      <c r="AJ23" s="2"/>
      <c r="AK23" s="6"/>
    </row>
    <row r="24" spans="2:37" x14ac:dyDescent="0.25">
      <c r="B24">
        <f t="shared" si="32"/>
        <v>2003</v>
      </c>
      <c r="C24" s="2">
        <f>W14</f>
        <v>3.3500000000000002E-2</v>
      </c>
      <c r="D24">
        <f t="shared" si="32"/>
        <v>2003</v>
      </c>
      <c r="E24" s="2">
        <f>X14</f>
        <v>8.9124999999999996E-2</v>
      </c>
      <c r="F24" s="3">
        <f>Z14</f>
        <v>2.1851142857142856</v>
      </c>
      <c r="H24">
        <f t="shared" si="31"/>
        <v>2003</v>
      </c>
      <c r="I24" s="2">
        <f>W15</f>
        <v>3.4500000000000003E-2</v>
      </c>
      <c r="K24">
        <f t="shared" si="33"/>
        <v>2003</v>
      </c>
      <c r="L24" s="2">
        <f>X15</f>
        <v>8.9499999999999996E-2</v>
      </c>
      <c r="M24" s="3">
        <f>Z15</f>
        <v>2.37</v>
      </c>
      <c r="AJ24" s="2"/>
      <c r="AK24" s="6"/>
    </row>
    <row r="25" spans="2:37" x14ac:dyDescent="0.25">
      <c r="B25">
        <f t="shared" si="32"/>
        <v>2004</v>
      </c>
      <c r="C25" s="2">
        <f>AA14</f>
        <v>3.175E-2</v>
      </c>
      <c r="D25">
        <f t="shared" si="32"/>
        <v>2004</v>
      </c>
      <c r="E25" s="2">
        <f>AB14</f>
        <v>9.0124999999999983E-2</v>
      </c>
      <c r="F25" s="3">
        <f>AD14</f>
        <v>2.1404571428571431</v>
      </c>
      <c r="H25">
        <f t="shared" si="31"/>
        <v>2004</v>
      </c>
      <c r="I25" s="2">
        <f>AA15</f>
        <v>3.1E-2</v>
      </c>
      <c r="K25">
        <f t="shared" si="33"/>
        <v>2004</v>
      </c>
      <c r="L25" s="2">
        <f>AB15</f>
        <v>8.8499999999999995E-2</v>
      </c>
      <c r="M25" s="3">
        <f>AD15</f>
        <v>2.2440000000000002</v>
      </c>
      <c r="AJ25" s="2"/>
      <c r="AK25" s="6"/>
    </row>
    <row r="26" spans="2:37" x14ac:dyDescent="0.25">
      <c r="B26">
        <f t="shared" si="32"/>
        <v>2005</v>
      </c>
      <c r="C26" s="2">
        <f>AE14</f>
        <v>2.8875000000000001E-2</v>
      </c>
      <c r="D26">
        <f t="shared" si="32"/>
        <v>2005</v>
      </c>
      <c r="E26" s="2">
        <f>AF14</f>
        <v>9.4500000000000001E-2</v>
      </c>
      <c r="F26" s="3">
        <f>AH14</f>
        <v>2.4670857142857145</v>
      </c>
      <c r="H26">
        <f t="shared" si="31"/>
        <v>2005</v>
      </c>
      <c r="I26" s="2">
        <f>AE15</f>
        <v>0.03</v>
      </c>
      <c r="K26">
        <f t="shared" si="33"/>
        <v>2005</v>
      </c>
      <c r="L26" s="2">
        <f>AF15</f>
        <v>0.09</v>
      </c>
      <c r="M26" s="3">
        <f>AH15</f>
        <v>2.2467999999999999</v>
      </c>
      <c r="AJ26" s="2"/>
      <c r="AK26" s="6"/>
    </row>
    <row r="27" spans="2:37" x14ac:dyDescent="0.25">
      <c r="B27">
        <f t="shared" si="32"/>
        <v>2006</v>
      </c>
      <c r="C27" s="2">
        <f>AI14</f>
        <v>2.7624999999999997E-2</v>
      </c>
      <c r="D27">
        <f t="shared" si="32"/>
        <v>2006</v>
      </c>
      <c r="E27" s="2">
        <f>AJ14</f>
        <v>8.5125000000000006E-2</v>
      </c>
      <c r="F27" s="3">
        <f>AL14</f>
        <v>2.3691285714285719</v>
      </c>
      <c r="H27">
        <f t="shared" si="31"/>
        <v>2006</v>
      </c>
      <c r="I27" s="2">
        <f>AI15</f>
        <v>2.7000000000000003E-2</v>
      </c>
      <c r="K27">
        <f t="shared" si="33"/>
        <v>2006</v>
      </c>
      <c r="L27" s="2">
        <f>AJ15</f>
        <v>8.6999999999999994E-2</v>
      </c>
      <c r="M27" s="3">
        <f>AL15</f>
        <v>2.2437</v>
      </c>
      <c r="AJ27" s="2"/>
      <c r="AK27" s="6"/>
    </row>
    <row r="28" spans="2:37" x14ac:dyDescent="0.25">
      <c r="B28">
        <f t="shared" si="32"/>
        <v>2007</v>
      </c>
      <c r="C28" s="2">
        <f>AM14</f>
        <v>2.8500000000000001E-2</v>
      </c>
      <c r="D28">
        <f t="shared" si="32"/>
        <v>2007</v>
      </c>
      <c r="E28" s="2">
        <f>AN14</f>
        <v>8.6874999999999994E-2</v>
      </c>
      <c r="F28" s="3">
        <f>AP14</f>
        <v>2.3146249999999999</v>
      </c>
      <c r="H28">
        <f t="shared" si="31"/>
        <v>2007</v>
      </c>
      <c r="I28" s="2">
        <f>AM15</f>
        <v>2.8999999999999998E-2</v>
      </c>
      <c r="K28">
        <f t="shared" si="33"/>
        <v>2007</v>
      </c>
      <c r="L28" s="2">
        <f>AN15</f>
        <v>8.6499999999999994E-2</v>
      </c>
      <c r="M28" s="3">
        <f>AP15</f>
        <v>2.1730499999999999</v>
      </c>
      <c r="AJ28" s="2"/>
      <c r="AK28" s="6"/>
    </row>
    <row r="29" spans="2:37" x14ac:dyDescent="0.25">
      <c r="B29">
        <f t="shared" si="32"/>
        <v>2008</v>
      </c>
      <c r="C29" s="52">
        <f>AQ14</f>
        <v>3.1222222222222224E-2</v>
      </c>
      <c r="D29">
        <f t="shared" si="32"/>
        <v>2008</v>
      </c>
      <c r="E29" s="52">
        <f>AR14</f>
        <v>8.277777777777777E-2</v>
      </c>
      <c r="F29" s="3">
        <f>AT14</f>
        <v>1.8462444444444444</v>
      </c>
      <c r="H29">
        <f t="shared" si="31"/>
        <v>2008</v>
      </c>
      <c r="I29" s="2">
        <f>AQ15</f>
        <v>3.1E-2</v>
      </c>
      <c r="K29">
        <f t="shared" si="33"/>
        <v>2008</v>
      </c>
      <c r="L29" s="2">
        <f>AR15</f>
        <v>8.5999999999999993E-2</v>
      </c>
      <c r="M29" s="3">
        <f>AT15</f>
        <v>1.9602000000000002</v>
      </c>
    </row>
    <row r="30" spans="2:37" x14ac:dyDescent="0.25">
      <c r="B30">
        <f t="shared" si="32"/>
        <v>2009</v>
      </c>
      <c r="C30" s="2">
        <f>AU14</f>
        <v>3.6666666666666667E-2</v>
      </c>
      <c r="D30">
        <f t="shared" si="32"/>
        <v>2009</v>
      </c>
      <c r="E30" s="2">
        <f>AV14</f>
        <v>7.9222222222222222E-2</v>
      </c>
      <c r="F30" s="3">
        <f>AX14</f>
        <v>1.6345333333333332</v>
      </c>
      <c r="H30">
        <f t="shared" si="31"/>
        <v>2009</v>
      </c>
      <c r="I30" s="2">
        <f>AU15</f>
        <v>3.5999999999999997E-2</v>
      </c>
      <c r="K30">
        <f t="shared" si="33"/>
        <v>2009</v>
      </c>
      <c r="L30" s="2">
        <f>AV15</f>
        <v>8.2000000000000003E-2</v>
      </c>
      <c r="M30" s="3">
        <f>AX15</f>
        <v>1.722</v>
      </c>
    </row>
    <row r="31" spans="2:37" x14ac:dyDescent="0.25">
      <c r="B31">
        <f t="shared" si="32"/>
        <v>2010</v>
      </c>
      <c r="C31" s="2">
        <f>AY14</f>
        <v>3.5111111111111121E-2</v>
      </c>
      <c r="D31">
        <f t="shared" si="32"/>
        <v>2010</v>
      </c>
      <c r="E31" s="2">
        <f>AZ14</f>
        <v>8.6111111111111083E-2</v>
      </c>
      <c r="F31" s="3">
        <f>BB14</f>
        <v>1.6874444444444445</v>
      </c>
      <c r="H31">
        <f t="shared" si="31"/>
        <v>2010</v>
      </c>
      <c r="I31" s="2">
        <f>AY15</f>
        <v>3.5000000000000003E-2</v>
      </c>
      <c r="K31">
        <f t="shared" si="33"/>
        <v>2010</v>
      </c>
      <c r="L31" s="2">
        <f>AZ15</f>
        <v>8.5999999999999993E-2</v>
      </c>
      <c r="M31" s="3">
        <f>BB15</f>
        <v>1.7458</v>
      </c>
    </row>
    <row r="32" spans="2:37" x14ac:dyDescent="0.25">
      <c r="B32">
        <f t="shared" si="32"/>
        <v>2011</v>
      </c>
      <c r="C32" s="2">
        <f>BC14</f>
        <v>3.3555555555555561E-2</v>
      </c>
      <c r="D32">
        <f t="shared" si="32"/>
        <v>2011</v>
      </c>
      <c r="E32" s="2">
        <f>BD14</f>
        <v>8.4666666666666654E-2</v>
      </c>
      <c r="F32" s="3">
        <f>BF14</f>
        <v>1.7535000000000001</v>
      </c>
      <c r="H32">
        <f t="shared" si="31"/>
        <v>2011</v>
      </c>
      <c r="I32" s="2">
        <f>BC15</f>
        <v>3.2000000000000001E-2</v>
      </c>
      <c r="K32">
        <f t="shared" si="33"/>
        <v>2011</v>
      </c>
      <c r="L32" s="2">
        <f>BD15</f>
        <v>0.08</v>
      </c>
      <c r="M32" s="3">
        <f>BF15</f>
        <v>1.6748000000000001</v>
      </c>
    </row>
    <row r="33" spans="2:13" x14ac:dyDescent="0.25">
      <c r="B33">
        <v>2012</v>
      </c>
      <c r="C33" s="2">
        <f>BG14</f>
        <v>3.2888888888888891E-2</v>
      </c>
      <c r="D33">
        <v>2012</v>
      </c>
      <c r="E33" s="2">
        <f>BH14</f>
        <v>9.0111111111111086E-2</v>
      </c>
      <c r="F33" s="3">
        <f>BJ14</f>
        <v>1.7337333333333333</v>
      </c>
      <c r="H33">
        <v>2012</v>
      </c>
      <c r="I33" s="2">
        <f>BG15</f>
        <v>3.1E-2</v>
      </c>
      <c r="K33">
        <v>2012</v>
      </c>
      <c r="L33" s="2">
        <f>BH15</f>
        <v>8.4000000000000005E-2</v>
      </c>
      <c r="M33" s="3">
        <f>BJ15</f>
        <v>1.6224000000000001</v>
      </c>
    </row>
    <row r="34" spans="2:13" x14ac:dyDescent="0.25">
      <c r="H34">
        <v>2013</v>
      </c>
      <c r="I34" s="2">
        <f>BK15</f>
        <v>2.8000000000000001E-2</v>
      </c>
      <c r="K34">
        <v>2013</v>
      </c>
      <c r="L34" s="2">
        <f>BL15</f>
        <v>8.6999999999999994E-2</v>
      </c>
      <c r="M34" s="3">
        <f>BN15</f>
        <v>1.7138999999999998</v>
      </c>
    </row>
    <row r="35" spans="2:13" x14ac:dyDescent="0.25">
      <c r="H35">
        <v>2014</v>
      </c>
      <c r="I35" s="2">
        <f>BO15</f>
        <v>2.8000000000000001E-2</v>
      </c>
      <c r="K35">
        <v>2014</v>
      </c>
      <c r="L35" s="2">
        <f>BP15</f>
        <v>0.10199999999999999</v>
      </c>
      <c r="M35" s="3">
        <f>BR15</f>
        <v>1.7849999999999999</v>
      </c>
    </row>
    <row r="36" spans="2:13" x14ac:dyDescent="0.25">
      <c r="D36" s="2"/>
      <c r="G36" s="2"/>
      <c r="H36">
        <v>2015</v>
      </c>
      <c r="I36" s="2">
        <f>BS15</f>
        <v>2.5999999999999999E-2</v>
      </c>
      <c r="K36">
        <v>2015</v>
      </c>
      <c r="L36" s="2">
        <f>BT15</f>
        <v>9.9000000000000005E-2</v>
      </c>
      <c r="M36" s="3">
        <f>BV15</f>
        <v>1.8336000000000001</v>
      </c>
    </row>
    <row r="37" spans="2:13" x14ac:dyDescent="0.25">
      <c r="D37" s="2"/>
      <c r="G37" s="2"/>
      <c r="H37" s="3"/>
      <c r="K37" s="2"/>
    </row>
    <row r="38" spans="2:13" x14ac:dyDescent="0.25">
      <c r="D38" s="3"/>
      <c r="G38" s="2"/>
      <c r="H38" s="3"/>
      <c r="K38" s="2"/>
    </row>
    <row r="39" spans="2:13" x14ac:dyDescent="0.25">
      <c r="D39" s="3"/>
      <c r="G39" s="2"/>
      <c r="H39" s="3"/>
      <c r="K39" s="2"/>
    </row>
    <row r="40" spans="2:13" x14ac:dyDescent="0.25">
      <c r="D40" s="2"/>
      <c r="G40" s="2"/>
      <c r="H40" s="3"/>
      <c r="K40" s="2"/>
    </row>
    <row r="41" spans="2:13" x14ac:dyDescent="0.25">
      <c r="D41" s="2"/>
      <c r="G41" s="2"/>
      <c r="H41" s="3"/>
      <c r="K41" s="2"/>
    </row>
    <row r="42" spans="2:13" x14ac:dyDescent="0.25">
      <c r="D42" s="3"/>
      <c r="G42" s="2"/>
      <c r="H42" s="3"/>
      <c r="K42" s="2"/>
    </row>
    <row r="43" spans="2:13" x14ac:dyDescent="0.25">
      <c r="D43" s="3"/>
      <c r="G43" s="2"/>
      <c r="H43" s="3"/>
      <c r="K43" s="2"/>
    </row>
    <row r="44" spans="2:13" x14ac:dyDescent="0.25">
      <c r="D44" s="2"/>
      <c r="G44" s="2"/>
      <c r="H44" s="3"/>
      <c r="K44" s="2"/>
    </row>
    <row r="45" spans="2:13" x14ac:dyDescent="0.25">
      <c r="D45" s="2"/>
      <c r="G45" s="2"/>
      <c r="H45" s="3"/>
      <c r="K45" s="2"/>
    </row>
    <row r="46" spans="2:13" x14ac:dyDescent="0.25">
      <c r="D46" s="3"/>
    </row>
    <row r="47" spans="2:13" x14ac:dyDescent="0.25">
      <c r="D47" s="3"/>
    </row>
    <row r="48" spans="2:13" x14ac:dyDescent="0.25">
      <c r="D48" s="2"/>
    </row>
    <row r="49" spans="4:4" x14ac:dyDescent="0.25">
      <c r="D49" s="2"/>
    </row>
    <row r="50" spans="4:4" x14ac:dyDescent="0.25">
      <c r="D50" s="3"/>
    </row>
    <row r="51" spans="4:4" x14ac:dyDescent="0.25">
      <c r="D51" s="3"/>
    </row>
    <row r="52" spans="4:4" x14ac:dyDescent="0.25">
      <c r="D52" s="2"/>
    </row>
    <row r="53" spans="4:4" x14ac:dyDescent="0.25">
      <c r="D53" s="2"/>
    </row>
    <row r="54" spans="4:4" x14ac:dyDescent="0.25">
      <c r="D54" s="3"/>
    </row>
    <row r="55" spans="4:4" x14ac:dyDescent="0.25">
      <c r="D55" s="3"/>
    </row>
    <row r="56" spans="4:4" x14ac:dyDescent="0.25">
      <c r="D56" s="2"/>
    </row>
    <row r="57" spans="4:4" x14ac:dyDescent="0.25">
      <c r="D57" s="2"/>
    </row>
    <row r="58" spans="4:4" x14ac:dyDescent="0.25">
      <c r="D58" s="3"/>
    </row>
    <row r="59" spans="4:4" x14ac:dyDescent="0.25">
      <c r="D59" s="3"/>
    </row>
    <row r="60" spans="4:4" x14ac:dyDescent="0.25">
      <c r="D60" s="2"/>
    </row>
    <row r="61" spans="4:4" x14ac:dyDescent="0.25">
      <c r="D61" s="2"/>
    </row>
    <row r="62" spans="4:4" x14ac:dyDescent="0.25">
      <c r="D62" s="3"/>
    </row>
    <row r="63" spans="4:4" x14ac:dyDescent="0.25">
      <c r="D63" s="3"/>
    </row>
    <row r="64" spans="4:4" x14ac:dyDescent="0.25">
      <c r="D64" s="2"/>
    </row>
    <row r="65" spans="4:4" x14ac:dyDescent="0.25">
      <c r="D65" s="2"/>
    </row>
    <row r="66" spans="4:4" x14ac:dyDescent="0.25">
      <c r="D66" s="3"/>
    </row>
    <row r="67" spans="4:4" x14ac:dyDescent="0.25">
      <c r="D67" s="3"/>
    </row>
    <row r="68" spans="4:4" x14ac:dyDescent="0.25">
      <c r="D68" s="2"/>
    </row>
    <row r="69" spans="4:4" x14ac:dyDescent="0.25">
      <c r="D69" s="2"/>
    </row>
    <row r="70" spans="4:4" x14ac:dyDescent="0.25">
      <c r="D70" s="3"/>
    </row>
    <row r="71" spans="4:4" x14ac:dyDescent="0.25">
      <c r="D71" s="3"/>
    </row>
    <row r="72" spans="4:4" x14ac:dyDescent="0.25">
      <c r="D72" s="2"/>
    </row>
    <row r="73" spans="4:4" x14ac:dyDescent="0.25">
      <c r="D73" s="2"/>
    </row>
    <row r="74" spans="4:4" x14ac:dyDescent="0.25">
      <c r="D74" s="3"/>
    </row>
    <row r="75" spans="4:4" x14ac:dyDescent="0.25">
      <c r="D75" s="3"/>
    </row>
  </sheetData>
  <phoneticPr fontId="0" type="noConversion"/>
  <pageMargins left="0.18" right="0.25" top="1" bottom="1" header="0.5" footer="0.5"/>
  <pageSetup scale="36" orientation="landscape" r:id="rId1"/>
  <headerFooter alignWithMargins="0"/>
  <ignoredErrors>
    <ignoredError sqref="C22:C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ROE-MTB Chart</vt:lpstr>
      <vt:lpstr>Div Yield Graph</vt:lpstr>
      <vt:lpstr>ROE and MB Data</vt:lpstr>
    </vt:vector>
  </TitlesOfParts>
  <Company>Pennsylvania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Center for Academic Computing</dc:creator>
  <cp:lastModifiedBy>agoad</cp:lastModifiedBy>
  <cp:lastPrinted>2001-05-01T13:35:17Z</cp:lastPrinted>
  <dcterms:created xsi:type="dcterms:W3CDTF">2001-04-05T21:20:20Z</dcterms:created>
  <dcterms:modified xsi:type="dcterms:W3CDTF">2016-06-06T20:20:09Z</dcterms:modified>
</cp:coreProperties>
</file>