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xl/customProperty12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610" yWindow="4710" windowWidth="11445" windowHeight="4485" tabRatio="812" activeTab="4"/>
  </bookViews>
  <sheets>
    <sheet name="State Summary" sheetId="18" r:id="rId1"/>
    <sheet name="120250-River St Plant" sheetId="12" r:id="rId2"/>
    <sheet name="120251-Richmond Road Plant" sheetId="13" r:id="rId3"/>
    <sheet name="120252-KRSII Plant" sheetId="14" r:id="rId4"/>
    <sheet name="2017 Budget SD" sheetId="22" r:id="rId5"/>
  </sheets>
  <externalReferences>
    <externalReference r:id="rId6"/>
    <externalReference r:id="rId7"/>
  </externalReferences>
  <definedNames>
    <definedName name="_xlnm.Print_Titles" localSheetId="1">'120250-River St Plant'!$A:$C,'120250-River St Plant'!$1:$7</definedName>
    <definedName name="_xlnm.Print_Titles" localSheetId="2">'120251-Richmond Road Plant'!$A:$C,'120251-Richmond Road Plant'!$1:$7</definedName>
    <definedName name="_xlnm.Print_Titles" localSheetId="3">'120252-KRSII Plant'!$A:$C,'120252-KRSII Plant'!$1:$7</definedName>
  </definedNames>
  <calcPr calcId="145621" calcMode="manual" iterate="1" iterateCount="5000"/>
</workbook>
</file>

<file path=xl/calcChain.xml><?xml version="1.0" encoding="utf-8"?>
<calcChain xmlns="http://schemas.openxmlformats.org/spreadsheetml/2006/main">
  <c r="N9" i="22" l="1"/>
  <c r="M9" i="22"/>
  <c r="L9" i="22"/>
  <c r="K9" i="22"/>
  <c r="J9" i="22"/>
  <c r="I9" i="22"/>
  <c r="H9" i="22"/>
  <c r="G9" i="22"/>
  <c r="F9" i="22"/>
  <c r="E9" i="22"/>
  <c r="D9" i="22"/>
  <c r="C9" i="22"/>
  <c r="O267" i="14" l="1"/>
  <c r="N267" i="14"/>
  <c r="M267" i="14"/>
  <c r="L267" i="14"/>
  <c r="K267" i="14"/>
  <c r="J267" i="14"/>
  <c r="I267" i="14"/>
  <c r="H267" i="14"/>
  <c r="G267" i="14"/>
  <c r="F267" i="14"/>
  <c r="E267" i="14"/>
  <c r="O266" i="14"/>
  <c r="N266" i="14"/>
  <c r="M266" i="14"/>
  <c r="L266" i="14"/>
  <c r="K266" i="14"/>
  <c r="J266" i="14"/>
  <c r="I266" i="14"/>
  <c r="H266" i="14"/>
  <c r="G266" i="14"/>
  <c r="F266" i="14"/>
  <c r="E266" i="14"/>
  <c r="O265" i="14"/>
  <c r="N265" i="14"/>
  <c r="M265" i="14"/>
  <c r="L265" i="14"/>
  <c r="K265" i="14"/>
  <c r="J265" i="14"/>
  <c r="I265" i="14"/>
  <c r="H265" i="14"/>
  <c r="G265" i="14"/>
  <c r="F265" i="14"/>
  <c r="E265" i="14"/>
  <c r="O264" i="14"/>
  <c r="N264" i="14"/>
  <c r="M264" i="14"/>
  <c r="L264" i="14"/>
  <c r="K264" i="14"/>
  <c r="J264" i="14"/>
  <c r="I264" i="14"/>
  <c r="H264" i="14"/>
  <c r="G264" i="14"/>
  <c r="F264" i="14"/>
  <c r="E264" i="14"/>
  <c r="O263" i="14"/>
  <c r="N263" i="14"/>
  <c r="M263" i="14"/>
  <c r="L263" i="14"/>
  <c r="K263" i="14"/>
  <c r="J263" i="14"/>
  <c r="I263" i="14"/>
  <c r="H263" i="14"/>
  <c r="G263" i="14"/>
  <c r="F263" i="14"/>
  <c r="E263" i="14"/>
  <c r="O262" i="14"/>
  <c r="N262" i="14"/>
  <c r="M262" i="14"/>
  <c r="L262" i="14"/>
  <c r="K262" i="14"/>
  <c r="J262" i="14"/>
  <c r="I262" i="14"/>
  <c r="H262" i="14"/>
  <c r="G262" i="14"/>
  <c r="F262" i="14"/>
  <c r="E262" i="14"/>
  <c r="O261" i="14"/>
  <c r="N261" i="14"/>
  <c r="M261" i="14"/>
  <c r="L261" i="14"/>
  <c r="K261" i="14"/>
  <c r="J261" i="14"/>
  <c r="I261" i="14"/>
  <c r="H261" i="14"/>
  <c r="G261" i="14"/>
  <c r="F261" i="14"/>
  <c r="E261" i="14"/>
  <c r="O260" i="14"/>
  <c r="N260" i="14"/>
  <c r="M260" i="14"/>
  <c r="L260" i="14"/>
  <c r="K260" i="14"/>
  <c r="J260" i="14"/>
  <c r="I260" i="14"/>
  <c r="H260" i="14"/>
  <c r="G260" i="14"/>
  <c r="F260" i="14"/>
  <c r="E260" i="14"/>
  <c r="O259" i="14"/>
  <c r="N259" i="14"/>
  <c r="M259" i="14"/>
  <c r="L259" i="14"/>
  <c r="K259" i="14"/>
  <c r="J259" i="14"/>
  <c r="I259" i="14"/>
  <c r="H259" i="14"/>
  <c r="G259" i="14"/>
  <c r="F259" i="14"/>
  <c r="E259" i="14"/>
  <c r="O258" i="14"/>
  <c r="N258" i="14"/>
  <c r="M258" i="14"/>
  <c r="L258" i="14"/>
  <c r="K258" i="14"/>
  <c r="J258" i="14"/>
  <c r="I258" i="14"/>
  <c r="H258" i="14"/>
  <c r="G258" i="14"/>
  <c r="F258" i="14"/>
  <c r="E258" i="14"/>
  <c r="O257" i="14"/>
  <c r="N257" i="14"/>
  <c r="M257" i="14"/>
  <c r="L257" i="14"/>
  <c r="K257" i="14"/>
  <c r="J257" i="14"/>
  <c r="I257" i="14"/>
  <c r="H257" i="14"/>
  <c r="G257" i="14"/>
  <c r="F257" i="14"/>
  <c r="E257" i="14"/>
  <c r="O256" i="14"/>
  <c r="N256" i="14"/>
  <c r="M256" i="14"/>
  <c r="L256" i="14"/>
  <c r="K256" i="14"/>
  <c r="J256" i="14"/>
  <c r="I256" i="14"/>
  <c r="H256" i="14"/>
  <c r="G256" i="14"/>
  <c r="F256" i="14"/>
  <c r="E256" i="14"/>
  <c r="O255" i="14"/>
  <c r="N255" i="14"/>
  <c r="M255" i="14"/>
  <c r="L255" i="14"/>
  <c r="K255" i="14"/>
  <c r="J255" i="14"/>
  <c r="I255" i="14"/>
  <c r="H255" i="14"/>
  <c r="G255" i="14"/>
  <c r="F255" i="14"/>
  <c r="E255" i="14"/>
  <c r="O254" i="14"/>
  <c r="N254" i="14"/>
  <c r="M254" i="14"/>
  <c r="L254" i="14"/>
  <c r="K254" i="14"/>
  <c r="J254" i="14"/>
  <c r="I254" i="14"/>
  <c r="H254" i="14"/>
  <c r="G254" i="14"/>
  <c r="F254" i="14"/>
  <c r="E254" i="14"/>
  <c r="O253" i="14"/>
  <c r="N253" i="14"/>
  <c r="M253" i="14"/>
  <c r="L253" i="14"/>
  <c r="K253" i="14"/>
  <c r="J253" i="14"/>
  <c r="I253" i="14"/>
  <c r="H253" i="14"/>
  <c r="G253" i="14"/>
  <c r="F253" i="14"/>
  <c r="E253" i="14"/>
  <c r="O252" i="14"/>
  <c r="N252" i="14"/>
  <c r="M252" i="14"/>
  <c r="L252" i="14"/>
  <c r="K252" i="14"/>
  <c r="J252" i="14"/>
  <c r="I252" i="14"/>
  <c r="H252" i="14"/>
  <c r="G252" i="14"/>
  <c r="F252" i="14"/>
  <c r="E252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O354" i="13"/>
  <c r="N354" i="13"/>
  <c r="M354" i="13"/>
  <c r="L354" i="13"/>
  <c r="K354" i="13"/>
  <c r="J354" i="13"/>
  <c r="I354" i="13"/>
  <c r="H354" i="13"/>
  <c r="G354" i="13"/>
  <c r="F354" i="13"/>
  <c r="E354" i="13"/>
  <c r="O353" i="13"/>
  <c r="N353" i="13"/>
  <c r="M353" i="13"/>
  <c r="L353" i="13"/>
  <c r="K353" i="13"/>
  <c r="J353" i="13"/>
  <c r="I353" i="13"/>
  <c r="H353" i="13"/>
  <c r="G353" i="13"/>
  <c r="F353" i="13"/>
  <c r="E353" i="13"/>
  <c r="O352" i="13"/>
  <c r="N352" i="13"/>
  <c r="M352" i="13"/>
  <c r="L352" i="13"/>
  <c r="K352" i="13"/>
  <c r="J352" i="13"/>
  <c r="I352" i="13"/>
  <c r="H352" i="13"/>
  <c r="G352" i="13"/>
  <c r="F352" i="13"/>
  <c r="E352" i="13"/>
  <c r="O351" i="13"/>
  <c r="N351" i="13"/>
  <c r="M351" i="13"/>
  <c r="L351" i="13"/>
  <c r="K351" i="13"/>
  <c r="J351" i="13"/>
  <c r="I351" i="13"/>
  <c r="H351" i="13"/>
  <c r="G351" i="13"/>
  <c r="F351" i="13"/>
  <c r="E351" i="13"/>
  <c r="O350" i="13"/>
  <c r="N350" i="13"/>
  <c r="M350" i="13"/>
  <c r="L350" i="13"/>
  <c r="K350" i="13"/>
  <c r="J350" i="13"/>
  <c r="I350" i="13"/>
  <c r="H350" i="13"/>
  <c r="G350" i="13"/>
  <c r="F350" i="13"/>
  <c r="E350" i="13"/>
  <c r="O349" i="13"/>
  <c r="N349" i="13"/>
  <c r="M349" i="13"/>
  <c r="L349" i="13"/>
  <c r="K349" i="13"/>
  <c r="J349" i="13"/>
  <c r="I349" i="13"/>
  <c r="H349" i="13"/>
  <c r="G349" i="13"/>
  <c r="F349" i="13"/>
  <c r="E349" i="13"/>
  <c r="O348" i="13"/>
  <c r="N348" i="13"/>
  <c r="M348" i="13"/>
  <c r="L348" i="13"/>
  <c r="K348" i="13"/>
  <c r="J348" i="13"/>
  <c r="I348" i="13"/>
  <c r="H348" i="13"/>
  <c r="G348" i="13"/>
  <c r="F348" i="13"/>
  <c r="E348" i="13"/>
  <c r="O347" i="13"/>
  <c r="N347" i="13"/>
  <c r="M347" i="13"/>
  <c r="L347" i="13"/>
  <c r="K347" i="13"/>
  <c r="J347" i="13"/>
  <c r="I347" i="13"/>
  <c r="H347" i="13"/>
  <c r="G347" i="13"/>
  <c r="F347" i="13"/>
  <c r="E347" i="13"/>
  <c r="O346" i="13"/>
  <c r="N346" i="13"/>
  <c r="M346" i="13"/>
  <c r="L346" i="13"/>
  <c r="K346" i="13"/>
  <c r="J346" i="13"/>
  <c r="I346" i="13"/>
  <c r="H346" i="13"/>
  <c r="G346" i="13"/>
  <c r="F346" i="13"/>
  <c r="E346" i="13"/>
  <c r="O345" i="13"/>
  <c r="N345" i="13"/>
  <c r="M345" i="13"/>
  <c r="L345" i="13"/>
  <c r="K345" i="13"/>
  <c r="J345" i="13"/>
  <c r="I345" i="13"/>
  <c r="H345" i="13"/>
  <c r="G345" i="13"/>
  <c r="F345" i="13"/>
  <c r="E345" i="13"/>
  <c r="O344" i="13"/>
  <c r="N344" i="13"/>
  <c r="M344" i="13"/>
  <c r="L344" i="13"/>
  <c r="K344" i="13"/>
  <c r="J344" i="13"/>
  <c r="I344" i="13"/>
  <c r="H344" i="13"/>
  <c r="G344" i="13"/>
  <c r="F344" i="13"/>
  <c r="E344" i="13"/>
  <c r="O343" i="13"/>
  <c r="N343" i="13"/>
  <c r="M343" i="13"/>
  <c r="L343" i="13"/>
  <c r="K343" i="13"/>
  <c r="J343" i="13"/>
  <c r="I343" i="13"/>
  <c r="H343" i="13"/>
  <c r="G343" i="13"/>
  <c r="F343" i="13"/>
  <c r="E343" i="13"/>
  <c r="O342" i="13"/>
  <c r="N342" i="13"/>
  <c r="M342" i="13"/>
  <c r="L342" i="13"/>
  <c r="K342" i="13"/>
  <c r="J342" i="13"/>
  <c r="I342" i="13"/>
  <c r="H342" i="13"/>
  <c r="G342" i="13"/>
  <c r="F342" i="13"/>
  <c r="E342" i="13"/>
  <c r="O341" i="13"/>
  <c r="N341" i="13"/>
  <c r="M341" i="13"/>
  <c r="L341" i="13"/>
  <c r="K341" i="13"/>
  <c r="J341" i="13"/>
  <c r="I341" i="13"/>
  <c r="H341" i="13"/>
  <c r="G341" i="13"/>
  <c r="F341" i="13"/>
  <c r="E341" i="13"/>
  <c r="O340" i="13"/>
  <c r="N340" i="13"/>
  <c r="M340" i="13"/>
  <c r="L340" i="13"/>
  <c r="K340" i="13"/>
  <c r="J340" i="13"/>
  <c r="I340" i="13"/>
  <c r="H340" i="13"/>
  <c r="G340" i="13"/>
  <c r="F340" i="13"/>
  <c r="E340" i="13"/>
  <c r="O339" i="13"/>
  <c r="N339" i="13"/>
  <c r="M339" i="13"/>
  <c r="L339" i="13"/>
  <c r="K339" i="13"/>
  <c r="J339" i="13"/>
  <c r="I339" i="13"/>
  <c r="H339" i="13"/>
  <c r="G339" i="13"/>
  <c r="F339" i="13"/>
  <c r="E339" i="13"/>
  <c r="O338" i="13"/>
  <c r="N338" i="13"/>
  <c r="M338" i="13"/>
  <c r="L338" i="13"/>
  <c r="K338" i="13"/>
  <c r="J338" i="13"/>
  <c r="I338" i="13"/>
  <c r="H338" i="13"/>
  <c r="G338" i="13"/>
  <c r="F338" i="13"/>
  <c r="E338" i="13"/>
  <c r="O337" i="13"/>
  <c r="N337" i="13"/>
  <c r="M337" i="13"/>
  <c r="L337" i="13"/>
  <c r="K337" i="13"/>
  <c r="J337" i="13"/>
  <c r="I337" i="13"/>
  <c r="H337" i="13"/>
  <c r="G337" i="13"/>
  <c r="F337" i="13"/>
  <c r="E337" i="13"/>
  <c r="O336" i="13"/>
  <c r="N336" i="13"/>
  <c r="M336" i="13"/>
  <c r="L336" i="13"/>
  <c r="K336" i="13"/>
  <c r="J336" i="13"/>
  <c r="I336" i="13"/>
  <c r="H336" i="13"/>
  <c r="G336" i="13"/>
  <c r="F336" i="13"/>
  <c r="E336" i="13"/>
  <c r="O335" i="13"/>
  <c r="N335" i="13"/>
  <c r="M335" i="13"/>
  <c r="L335" i="13"/>
  <c r="K335" i="13"/>
  <c r="J335" i="13"/>
  <c r="I335" i="13"/>
  <c r="H335" i="13"/>
  <c r="G335" i="13"/>
  <c r="F335" i="13"/>
  <c r="E335" i="13"/>
  <c r="O334" i="13"/>
  <c r="N334" i="13"/>
  <c r="M334" i="13"/>
  <c r="L334" i="13"/>
  <c r="K334" i="13"/>
  <c r="J334" i="13"/>
  <c r="I334" i="13"/>
  <c r="H334" i="13"/>
  <c r="G334" i="13"/>
  <c r="F334" i="13"/>
  <c r="E334" i="13"/>
  <c r="O333" i="13"/>
  <c r="N333" i="13"/>
  <c r="M333" i="13"/>
  <c r="L333" i="13"/>
  <c r="K333" i="13"/>
  <c r="J333" i="13"/>
  <c r="I333" i="13"/>
  <c r="H333" i="13"/>
  <c r="G333" i="13"/>
  <c r="F333" i="13"/>
  <c r="E333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1" i="13"/>
  <c r="B360" i="13"/>
  <c r="B359" i="13"/>
  <c r="B358" i="13"/>
  <c r="B357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B336" i="13"/>
  <c r="B335" i="13"/>
  <c r="B334" i="13"/>
  <c r="B333" i="13"/>
  <c r="B327" i="13"/>
  <c r="B326" i="13"/>
  <c r="B325" i="13"/>
  <c r="B324" i="13"/>
  <c r="B323" i="13"/>
  <c r="B322" i="13"/>
  <c r="B321" i="13"/>
  <c r="B320" i="13"/>
  <c r="B319" i="13"/>
  <c r="B318" i="13"/>
  <c r="B317" i="13"/>
  <c r="B316" i="13"/>
  <c r="B315" i="13"/>
  <c r="B314" i="13"/>
  <c r="B313" i="13"/>
  <c r="B312" i="13"/>
  <c r="B311" i="13"/>
  <c r="B310" i="13"/>
  <c r="B309" i="13"/>
  <c r="O281" i="12"/>
  <c r="N281" i="12"/>
  <c r="M281" i="12"/>
  <c r="L281" i="12"/>
  <c r="K281" i="12"/>
  <c r="J281" i="12"/>
  <c r="I281" i="12"/>
  <c r="H281" i="12"/>
  <c r="G281" i="12"/>
  <c r="F281" i="12"/>
  <c r="E281" i="12"/>
  <c r="O280" i="12"/>
  <c r="N280" i="12"/>
  <c r="M280" i="12"/>
  <c r="L280" i="12"/>
  <c r="K280" i="12"/>
  <c r="J280" i="12"/>
  <c r="I280" i="12"/>
  <c r="H280" i="12"/>
  <c r="G280" i="12"/>
  <c r="F280" i="12"/>
  <c r="E280" i="12"/>
  <c r="O279" i="12"/>
  <c r="N279" i="12"/>
  <c r="M279" i="12"/>
  <c r="L279" i="12"/>
  <c r="K279" i="12"/>
  <c r="J279" i="12"/>
  <c r="I279" i="12"/>
  <c r="H279" i="12"/>
  <c r="G279" i="12"/>
  <c r="F279" i="12"/>
  <c r="E279" i="12"/>
  <c r="O278" i="12"/>
  <c r="N278" i="12"/>
  <c r="M278" i="12"/>
  <c r="L278" i="12"/>
  <c r="K278" i="12"/>
  <c r="J278" i="12"/>
  <c r="I278" i="12"/>
  <c r="H278" i="12"/>
  <c r="G278" i="12"/>
  <c r="F278" i="12"/>
  <c r="E278" i="12"/>
  <c r="O277" i="12"/>
  <c r="N277" i="12"/>
  <c r="M277" i="12"/>
  <c r="L277" i="12"/>
  <c r="K277" i="12"/>
  <c r="J277" i="12"/>
  <c r="I277" i="12"/>
  <c r="H277" i="12"/>
  <c r="G277" i="12"/>
  <c r="F277" i="12"/>
  <c r="E277" i="12"/>
  <c r="O276" i="12"/>
  <c r="N276" i="12"/>
  <c r="M276" i="12"/>
  <c r="L276" i="12"/>
  <c r="K276" i="12"/>
  <c r="J276" i="12"/>
  <c r="I276" i="12"/>
  <c r="H276" i="12"/>
  <c r="G276" i="12"/>
  <c r="F276" i="12"/>
  <c r="E276" i="12"/>
  <c r="O275" i="12"/>
  <c r="N275" i="12"/>
  <c r="M275" i="12"/>
  <c r="L275" i="12"/>
  <c r="K275" i="12"/>
  <c r="J275" i="12"/>
  <c r="I275" i="12"/>
  <c r="H275" i="12"/>
  <c r="G275" i="12"/>
  <c r="F275" i="12"/>
  <c r="E275" i="12"/>
  <c r="O274" i="12"/>
  <c r="N274" i="12"/>
  <c r="M274" i="12"/>
  <c r="L274" i="12"/>
  <c r="K274" i="12"/>
  <c r="J274" i="12"/>
  <c r="I274" i="12"/>
  <c r="H274" i="12"/>
  <c r="G274" i="12"/>
  <c r="F274" i="12"/>
  <c r="E274" i="12"/>
  <c r="O273" i="12"/>
  <c r="N273" i="12"/>
  <c r="M273" i="12"/>
  <c r="L273" i="12"/>
  <c r="K273" i="12"/>
  <c r="J273" i="12"/>
  <c r="I273" i="12"/>
  <c r="H273" i="12"/>
  <c r="G273" i="12"/>
  <c r="F273" i="12"/>
  <c r="E273" i="12"/>
  <c r="O272" i="12"/>
  <c r="N272" i="12"/>
  <c r="M272" i="12"/>
  <c r="L272" i="12"/>
  <c r="K272" i="12"/>
  <c r="J272" i="12"/>
  <c r="I272" i="12"/>
  <c r="H272" i="12"/>
  <c r="G272" i="12"/>
  <c r="F272" i="12"/>
  <c r="E272" i="12"/>
  <c r="O271" i="12"/>
  <c r="N271" i="12"/>
  <c r="M271" i="12"/>
  <c r="L271" i="12"/>
  <c r="K271" i="12"/>
  <c r="J271" i="12"/>
  <c r="I271" i="12"/>
  <c r="H271" i="12"/>
  <c r="G271" i="12"/>
  <c r="F271" i="12"/>
  <c r="E271" i="12"/>
  <c r="O270" i="12"/>
  <c r="N270" i="12"/>
  <c r="M270" i="12"/>
  <c r="L270" i="12"/>
  <c r="K270" i="12"/>
  <c r="J270" i="12"/>
  <c r="I270" i="12"/>
  <c r="H270" i="12"/>
  <c r="G270" i="12"/>
  <c r="F270" i="12"/>
  <c r="E270" i="12"/>
  <c r="O269" i="12"/>
  <c r="N269" i="12"/>
  <c r="M269" i="12"/>
  <c r="L269" i="12"/>
  <c r="K269" i="12"/>
  <c r="J269" i="12"/>
  <c r="I269" i="12"/>
  <c r="H269" i="12"/>
  <c r="G269" i="12"/>
  <c r="F269" i="12"/>
  <c r="E269" i="12"/>
  <c r="O268" i="12"/>
  <c r="N268" i="12"/>
  <c r="M268" i="12"/>
  <c r="L268" i="12"/>
  <c r="K268" i="12"/>
  <c r="J268" i="12"/>
  <c r="I268" i="12"/>
  <c r="H268" i="12"/>
  <c r="G268" i="12"/>
  <c r="F268" i="12"/>
  <c r="E268" i="12"/>
  <c r="O267" i="12"/>
  <c r="N267" i="12"/>
  <c r="M267" i="12"/>
  <c r="L267" i="12"/>
  <c r="K267" i="12"/>
  <c r="J267" i="12"/>
  <c r="I267" i="12"/>
  <c r="H267" i="12"/>
  <c r="G267" i="12"/>
  <c r="F267" i="12"/>
  <c r="E267" i="12"/>
  <c r="O266" i="12"/>
  <c r="N266" i="12"/>
  <c r="M266" i="12"/>
  <c r="L266" i="12"/>
  <c r="K266" i="12"/>
  <c r="J266" i="12"/>
  <c r="I266" i="12"/>
  <c r="H266" i="12"/>
  <c r="G266" i="12"/>
  <c r="F266" i="12"/>
  <c r="E266" i="12"/>
  <c r="O265" i="12"/>
  <c r="N265" i="12"/>
  <c r="M265" i="12"/>
  <c r="L265" i="12"/>
  <c r="K265" i="12"/>
  <c r="J265" i="12"/>
  <c r="I265" i="12"/>
  <c r="H265" i="12"/>
  <c r="G265" i="12"/>
  <c r="F265" i="12"/>
  <c r="E265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O10" i="22" l="1"/>
  <c r="D249" i="13"/>
  <c r="H106" i="14" l="1"/>
  <c r="G106" i="14"/>
  <c r="O92" i="14"/>
  <c r="N92" i="14"/>
  <c r="M92" i="14"/>
  <c r="L92" i="14"/>
  <c r="K92" i="14"/>
  <c r="J92" i="14"/>
  <c r="I92" i="14"/>
  <c r="H92" i="14"/>
  <c r="G92" i="14"/>
  <c r="O91" i="14"/>
  <c r="N91" i="14"/>
  <c r="M91" i="14"/>
  <c r="L91" i="14"/>
  <c r="K91" i="14"/>
  <c r="J91" i="14"/>
  <c r="I91" i="14"/>
  <c r="H91" i="14"/>
  <c r="G91" i="14"/>
  <c r="O90" i="14"/>
  <c r="N90" i="14"/>
  <c r="M90" i="14"/>
  <c r="L90" i="14"/>
  <c r="K90" i="14"/>
  <c r="J90" i="14"/>
  <c r="I90" i="14"/>
  <c r="H90" i="14"/>
  <c r="G90" i="14"/>
  <c r="O85" i="14"/>
  <c r="N85" i="14"/>
  <c r="M85" i="14"/>
  <c r="L85" i="14"/>
  <c r="K85" i="14"/>
  <c r="J85" i="14"/>
  <c r="I85" i="14"/>
  <c r="H85" i="14"/>
  <c r="G85" i="14"/>
  <c r="O84" i="14"/>
  <c r="N84" i="14"/>
  <c r="M84" i="14"/>
  <c r="L84" i="14"/>
  <c r="K84" i="14"/>
  <c r="J84" i="14"/>
  <c r="I84" i="14"/>
  <c r="H84" i="14"/>
  <c r="G84" i="14"/>
  <c r="O83" i="14"/>
  <c r="N83" i="14"/>
  <c r="M83" i="14"/>
  <c r="L83" i="14"/>
  <c r="K83" i="14"/>
  <c r="J83" i="14"/>
  <c r="I83" i="14"/>
  <c r="H83" i="14"/>
  <c r="G83" i="14"/>
  <c r="O82" i="14"/>
  <c r="N82" i="14"/>
  <c r="M82" i="14"/>
  <c r="L82" i="14"/>
  <c r="K82" i="14"/>
  <c r="J82" i="14"/>
  <c r="I82" i="14"/>
  <c r="H82" i="14"/>
  <c r="G82" i="14"/>
  <c r="G102" i="14"/>
  <c r="O102" i="14"/>
  <c r="N102" i="14"/>
  <c r="M102" i="14"/>
  <c r="L102" i="14"/>
  <c r="K102" i="14"/>
  <c r="J102" i="14"/>
  <c r="I102" i="14"/>
  <c r="H102" i="14"/>
  <c r="O101" i="14"/>
  <c r="N101" i="14"/>
  <c r="M101" i="14"/>
  <c r="L101" i="14"/>
  <c r="K101" i="14"/>
  <c r="J101" i="14"/>
  <c r="I101" i="14"/>
  <c r="H101" i="14"/>
  <c r="O110" i="14"/>
  <c r="N110" i="14"/>
  <c r="M110" i="14"/>
  <c r="L110" i="14"/>
  <c r="K110" i="14"/>
  <c r="J110" i="14"/>
  <c r="I110" i="14"/>
  <c r="H110" i="14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Q113" i="13"/>
  <c r="Q134" i="13"/>
  <c r="O113" i="13"/>
  <c r="O134" i="13" s="1"/>
  <c r="N113" i="13"/>
  <c r="M113" i="13"/>
  <c r="M134" i="13" s="1"/>
  <c r="L113" i="13"/>
  <c r="L134" i="13" s="1"/>
  <c r="K113" i="13"/>
  <c r="K134" i="13" s="1"/>
  <c r="J113" i="13"/>
  <c r="I113" i="13"/>
  <c r="I134" i="13" s="1"/>
  <c r="H113" i="13"/>
  <c r="H134" i="13" s="1"/>
  <c r="G113" i="13"/>
  <c r="G134" i="13" s="1"/>
  <c r="F113" i="13"/>
  <c r="E113" i="13"/>
  <c r="E134" i="13" s="1"/>
  <c r="D113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N134" i="13"/>
  <c r="J134" i="13"/>
  <c r="F134" i="13"/>
  <c r="F132" i="13"/>
  <c r="E132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D132" i="13"/>
  <c r="D11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D119" i="13"/>
  <c r="E119" i="13"/>
  <c r="F119" i="13"/>
  <c r="G119" i="13"/>
  <c r="H119" i="13"/>
  <c r="I119" i="13"/>
  <c r="J119" i="13"/>
  <c r="K119" i="13"/>
  <c r="L119" i="13"/>
  <c r="M119" i="13"/>
  <c r="O119" i="13"/>
  <c r="N119" i="13" s="1"/>
  <c r="O116" i="13"/>
  <c r="N116" i="13"/>
  <c r="M116" i="13"/>
  <c r="L116" i="13"/>
  <c r="K116" i="13"/>
  <c r="J116" i="13"/>
  <c r="I116" i="13"/>
  <c r="H116" i="13"/>
  <c r="G116" i="13"/>
  <c r="F116" i="13"/>
  <c r="E116" i="13"/>
  <c r="D116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O111" i="13"/>
  <c r="N111" i="13"/>
  <c r="M111" i="13"/>
  <c r="L111" i="13"/>
  <c r="K111" i="13"/>
  <c r="J111" i="13"/>
  <c r="I111" i="13"/>
  <c r="H111" i="13"/>
  <c r="G111" i="13"/>
  <c r="F111" i="13"/>
  <c r="E111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O106" i="13" l="1"/>
  <c r="M106" i="13"/>
  <c r="L106" i="13"/>
  <c r="K106" i="13"/>
  <c r="J106" i="13"/>
  <c r="I106" i="13"/>
  <c r="H106" i="13"/>
  <c r="G106" i="13"/>
  <c r="F106" i="13"/>
  <c r="E106" i="13"/>
  <c r="D106" i="13"/>
  <c r="M114" i="12"/>
  <c r="L114" i="12"/>
  <c r="K114" i="12"/>
  <c r="J114" i="12"/>
  <c r="I114" i="12"/>
  <c r="O116" i="12"/>
  <c r="N116" i="12"/>
  <c r="M116" i="12"/>
  <c r="L116" i="12"/>
  <c r="K116" i="12"/>
  <c r="J116" i="12"/>
  <c r="I116" i="12"/>
  <c r="H116" i="12"/>
  <c r="G116" i="12"/>
  <c r="F116" i="12"/>
  <c r="E116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O93" i="12"/>
  <c r="N93" i="12"/>
  <c r="M93" i="12"/>
  <c r="L93" i="12"/>
  <c r="K93" i="12"/>
  <c r="J93" i="12"/>
  <c r="I93" i="12"/>
  <c r="H93" i="12"/>
  <c r="G93" i="12"/>
  <c r="F93" i="12"/>
  <c r="E93" i="12"/>
  <c r="O92" i="12"/>
  <c r="N92" i="12"/>
  <c r="M92" i="12"/>
  <c r="L92" i="12"/>
  <c r="K92" i="12"/>
  <c r="J92" i="12"/>
  <c r="I92" i="12"/>
  <c r="H92" i="12"/>
  <c r="G92" i="12"/>
  <c r="F92" i="12"/>
  <c r="E92" i="12"/>
  <c r="D93" i="12"/>
  <c r="D92" i="12"/>
  <c r="D96" i="12"/>
  <c r="D95" i="12"/>
  <c r="D91" i="12"/>
  <c r="D90" i="12"/>
  <c r="D89" i="12"/>
  <c r="D88" i="12"/>
  <c r="O96" i="12"/>
  <c r="N96" i="12"/>
  <c r="M96" i="12"/>
  <c r="L96" i="12"/>
  <c r="K96" i="12"/>
  <c r="J96" i="12"/>
  <c r="I96" i="12"/>
  <c r="H96" i="12"/>
  <c r="G96" i="12"/>
  <c r="F96" i="12"/>
  <c r="E96" i="12"/>
  <c r="O95" i="12"/>
  <c r="N95" i="12"/>
  <c r="M95" i="12"/>
  <c r="L95" i="12"/>
  <c r="K95" i="12"/>
  <c r="J95" i="12"/>
  <c r="I95" i="12"/>
  <c r="H95" i="12"/>
  <c r="G95" i="12"/>
  <c r="F95" i="12"/>
  <c r="E95" i="12"/>
  <c r="O91" i="12"/>
  <c r="N91" i="12"/>
  <c r="M91" i="12"/>
  <c r="L91" i="12"/>
  <c r="K91" i="12"/>
  <c r="J91" i="12"/>
  <c r="I91" i="12"/>
  <c r="H91" i="12"/>
  <c r="G91" i="12"/>
  <c r="F91" i="12"/>
  <c r="E91" i="12"/>
  <c r="O90" i="12"/>
  <c r="N90" i="12"/>
  <c r="M90" i="12"/>
  <c r="L90" i="12"/>
  <c r="K90" i="12"/>
  <c r="J90" i="12"/>
  <c r="I90" i="12"/>
  <c r="H90" i="12"/>
  <c r="G90" i="12"/>
  <c r="F90" i="12"/>
  <c r="E90" i="12"/>
  <c r="O89" i="12"/>
  <c r="N89" i="12"/>
  <c r="M89" i="12"/>
  <c r="L89" i="12"/>
  <c r="K89" i="12"/>
  <c r="J89" i="12"/>
  <c r="I89" i="12"/>
  <c r="H89" i="12"/>
  <c r="G89" i="12"/>
  <c r="F89" i="12"/>
  <c r="E89" i="12"/>
  <c r="O88" i="12"/>
  <c r="N88" i="12"/>
  <c r="M88" i="12"/>
  <c r="L88" i="12"/>
  <c r="K88" i="12"/>
  <c r="J88" i="12"/>
  <c r="I88" i="12"/>
  <c r="H88" i="12"/>
  <c r="G88" i="12"/>
  <c r="F88" i="12"/>
  <c r="E88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K102" i="12"/>
  <c r="D202" i="14" l="1"/>
  <c r="E110" i="14"/>
  <c r="F110" i="14"/>
  <c r="G110" i="14"/>
  <c r="D110" i="14"/>
  <c r="Q87" i="14"/>
  <c r="E102" i="14"/>
  <c r="F102" i="14"/>
  <c r="D102" i="14"/>
  <c r="E101" i="14"/>
  <c r="F101" i="14"/>
  <c r="G101" i="14"/>
  <c r="D101" i="14"/>
  <c r="D268" i="13"/>
  <c r="D134" i="13"/>
  <c r="D135" i="13"/>
  <c r="D213" i="12"/>
  <c r="Q94" i="12"/>
  <c r="E110" i="12"/>
  <c r="F110" i="12"/>
  <c r="G110" i="12"/>
  <c r="H110" i="12"/>
  <c r="I110" i="12"/>
  <c r="J110" i="12"/>
  <c r="K110" i="12"/>
  <c r="L110" i="12"/>
  <c r="M110" i="12"/>
  <c r="N110" i="12"/>
  <c r="O110" i="12"/>
  <c r="D110" i="12"/>
  <c r="D116" i="12" l="1"/>
  <c r="Q231" i="14"/>
  <c r="Q230" i="14"/>
  <c r="O231" i="14"/>
  <c r="N231" i="14"/>
  <c r="M231" i="14"/>
  <c r="L231" i="14"/>
  <c r="K231" i="14"/>
  <c r="J231" i="14"/>
  <c r="I231" i="14"/>
  <c r="H231" i="14"/>
  <c r="G231" i="14"/>
  <c r="F231" i="14"/>
  <c r="E231" i="14"/>
  <c r="O230" i="14"/>
  <c r="N230" i="14"/>
  <c r="M230" i="14"/>
  <c r="L230" i="14"/>
  <c r="K230" i="14"/>
  <c r="J230" i="14"/>
  <c r="I230" i="14"/>
  <c r="H230" i="14"/>
  <c r="G230" i="14"/>
  <c r="F230" i="14"/>
  <c r="E230" i="14"/>
  <c r="D231" i="14"/>
  <c r="D230" i="14"/>
  <c r="Q303" i="13"/>
  <c r="Q302" i="13"/>
  <c r="O303" i="13"/>
  <c r="N303" i="13"/>
  <c r="M303" i="13"/>
  <c r="L303" i="13"/>
  <c r="K303" i="13"/>
  <c r="J303" i="13"/>
  <c r="I303" i="13"/>
  <c r="H303" i="13"/>
  <c r="G303" i="13"/>
  <c r="F303" i="13"/>
  <c r="E303" i="13"/>
  <c r="O302" i="13"/>
  <c r="N302" i="13"/>
  <c r="M302" i="13"/>
  <c r="L302" i="13"/>
  <c r="K302" i="13"/>
  <c r="J302" i="13"/>
  <c r="I302" i="13"/>
  <c r="H302" i="13"/>
  <c r="G302" i="13"/>
  <c r="F302" i="13"/>
  <c r="E302" i="13"/>
  <c r="D303" i="13"/>
  <c r="D302" i="13"/>
  <c r="Q243" i="12"/>
  <c r="Q242" i="12"/>
  <c r="O243" i="12"/>
  <c r="N243" i="12"/>
  <c r="M243" i="12"/>
  <c r="L243" i="12"/>
  <c r="K243" i="12"/>
  <c r="J243" i="12"/>
  <c r="I243" i="12"/>
  <c r="H243" i="12"/>
  <c r="G243" i="12"/>
  <c r="F243" i="12"/>
  <c r="E243" i="12"/>
  <c r="O242" i="12"/>
  <c r="N242" i="12"/>
  <c r="M242" i="12"/>
  <c r="L242" i="12"/>
  <c r="K242" i="12"/>
  <c r="J242" i="12"/>
  <c r="I242" i="12"/>
  <c r="H242" i="12"/>
  <c r="G242" i="12"/>
  <c r="F242" i="12"/>
  <c r="E242" i="12"/>
  <c r="D243" i="12"/>
  <c r="D242" i="12"/>
  <c r="R8" i="18" l="1"/>
  <c r="R7" i="18"/>
  <c r="Q227" i="14" l="1"/>
  <c r="Q226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O204" i="14"/>
  <c r="N204" i="14"/>
  <c r="M204" i="14"/>
  <c r="L204" i="14"/>
  <c r="K204" i="14"/>
  <c r="J204" i="14"/>
  <c r="I204" i="14"/>
  <c r="H204" i="14"/>
  <c r="G204" i="14"/>
  <c r="F204" i="14"/>
  <c r="E204" i="14"/>
  <c r="D204" i="14"/>
  <c r="O203" i="14"/>
  <c r="N203" i="14"/>
  <c r="M203" i="14"/>
  <c r="L203" i="14"/>
  <c r="K203" i="14"/>
  <c r="J203" i="14"/>
  <c r="I203" i="14"/>
  <c r="H203" i="14"/>
  <c r="G203" i="14"/>
  <c r="F203" i="14"/>
  <c r="E203" i="14"/>
  <c r="D203" i="14"/>
  <c r="O201" i="14"/>
  <c r="N201" i="14"/>
  <c r="M201" i="14"/>
  <c r="L201" i="14"/>
  <c r="K201" i="14"/>
  <c r="J201" i="14"/>
  <c r="I201" i="14"/>
  <c r="H201" i="14"/>
  <c r="G201" i="14"/>
  <c r="F201" i="14"/>
  <c r="E201" i="14"/>
  <c r="D201" i="14"/>
  <c r="B201" i="14"/>
  <c r="O200" i="14"/>
  <c r="N200" i="14"/>
  <c r="M200" i="14"/>
  <c r="L200" i="14"/>
  <c r="K200" i="14"/>
  <c r="J200" i="14"/>
  <c r="I200" i="14"/>
  <c r="H200" i="14"/>
  <c r="G200" i="14"/>
  <c r="F200" i="14"/>
  <c r="E200" i="14"/>
  <c r="D200" i="14"/>
  <c r="B200" i="14"/>
  <c r="O199" i="14"/>
  <c r="N199" i="14"/>
  <c r="M199" i="14"/>
  <c r="L199" i="14"/>
  <c r="K199" i="14"/>
  <c r="J199" i="14"/>
  <c r="I199" i="14"/>
  <c r="H199" i="14"/>
  <c r="G199" i="14"/>
  <c r="F199" i="14"/>
  <c r="E199" i="14"/>
  <c r="D199" i="14"/>
  <c r="B199" i="14"/>
  <c r="O198" i="14"/>
  <c r="N198" i="14"/>
  <c r="M198" i="14"/>
  <c r="L198" i="14"/>
  <c r="K198" i="14"/>
  <c r="J198" i="14"/>
  <c r="I198" i="14"/>
  <c r="H198" i="14"/>
  <c r="G198" i="14"/>
  <c r="F198" i="14"/>
  <c r="E198" i="14"/>
  <c r="D198" i="14"/>
  <c r="B198" i="14"/>
  <c r="O197" i="14"/>
  <c r="N197" i="14"/>
  <c r="M197" i="14"/>
  <c r="L197" i="14"/>
  <c r="K197" i="14"/>
  <c r="J197" i="14"/>
  <c r="I197" i="14"/>
  <c r="H197" i="14"/>
  <c r="G197" i="14"/>
  <c r="F197" i="14"/>
  <c r="E197" i="14"/>
  <c r="D197" i="14"/>
  <c r="B197" i="14"/>
  <c r="O196" i="14"/>
  <c r="N196" i="14"/>
  <c r="M196" i="14"/>
  <c r="L196" i="14"/>
  <c r="K196" i="14"/>
  <c r="J196" i="14"/>
  <c r="I196" i="14"/>
  <c r="H196" i="14"/>
  <c r="G196" i="14"/>
  <c r="F196" i="14"/>
  <c r="E196" i="14"/>
  <c r="D196" i="14"/>
  <c r="B196" i="14"/>
  <c r="O195" i="14"/>
  <c r="N195" i="14"/>
  <c r="M195" i="14"/>
  <c r="L195" i="14"/>
  <c r="K195" i="14"/>
  <c r="J195" i="14"/>
  <c r="I195" i="14"/>
  <c r="H195" i="14"/>
  <c r="G195" i="14"/>
  <c r="F195" i="14"/>
  <c r="E195" i="14"/>
  <c r="D195" i="14"/>
  <c r="B195" i="14"/>
  <c r="O194" i="14"/>
  <c r="O202" i="14" s="1"/>
  <c r="N194" i="14"/>
  <c r="N202" i="14" s="1"/>
  <c r="M194" i="14"/>
  <c r="M202" i="14" s="1"/>
  <c r="L194" i="14"/>
  <c r="L202" i="14" s="1"/>
  <c r="K194" i="14"/>
  <c r="K202" i="14" s="1"/>
  <c r="J194" i="14"/>
  <c r="J202" i="14" s="1"/>
  <c r="I194" i="14"/>
  <c r="I202" i="14" s="1"/>
  <c r="H194" i="14"/>
  <c r="H202" i="14" s="1"/>
  <c r="G194" i="14"/>
  <c r="G202" i="14" s="1"/>
  <c r="F194" i="14"/>
  <c r="F202" i="14" s="1"/>
  <c r="E194" i="14"/>
  <c r="E202" i="14" s="1"/>
  <c r="D194" i="14"/>
  <c r="B194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B193" i="14"/>
  <c r="O192" i="14"/>
  <c r="N192" i="14"/>
  <c r="M192" i="14"/>
  <c r="L192" i="14"/>
  <c r="K192" i="14"/>
  <c r="J192" i="14"/>
  <c r="I192" i="14"/>
  <c r="H192" i="14"/>
  <c r="G192" i="14"/>
  <c r="F192" i="14"/>
  <c r="E192" i="14"/>
  <c r="D192" i="14"/>
  <c r="B192" i="14"/>
  <c r="O191" i="14"/>
  <c r="N191" i="14"/>
  <c r="M191" i="14"/>
  <c r="L191" i="14"/>
  <c r="K191" i="14"/>
  <c r="J191" i="14"/>
  <c r="I191" i="14"/>
  <c r="H191" i="14"/>
  <c r="G191" i="14"/>
  <c r="F191" i="14"/>
  <c r="E191" i="14"/>
  <c r="D191" i="14"/>
  <c r="B191" i="14"/>
  <c r="O190" i="14"/>
  <c r="N190" i="14"/>
  <c r="M190" i="14"/>
  <c r="L190" i="14"/>
  <c r="K190" i="14"/>
  <c r="J190" i="14"/>
  <c r="I190" i="14"/>
  <c r="H190" i="14"/>
  <c r="G190" i="14"/>
  <c r="F190" i="14"/>
  <c r="E190" i="14"/>
  <c r="D190" i="14"/>
  <c r="B190" i="14"/>
  <c r="O189" i="14"/>
  <c r="N189" i="14"/>
  <c r="M189" i="14"/>
  <c r="L189" i="14"/>
  <c r="K189" i="14"/>
  <c r="J189" i="14"/>
  <c r="I189" i="14"/>
  <c r="H189" i="14"/>
  <c r="G189" i="14"/>
  <c r="F189" i="14"/>
  <c r="E189" i="14"/>
  <c r="D189" i="14"/>
  <c r="B189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B62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B61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B60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B59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B58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B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B56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B55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B54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B53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B52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B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B50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Q45" i="14"/>
  <c r="B45" i="14"/>
  <c r="Q44" i="14"/>
  <c r="B44" i="14"/>
  <c r="Q43" i="14"/>
  <c r="B43" i="14"/>
  <c r="Q42" i="14"/>
  <c r="B42" i="14"/>
  <c r="Q41" i="14"/>
  <c r="B41" i="14"/>
  <c r="Q40" i="14"/>
  <c r="B40" i="14"/>
  <c r="Q39" i="14"/>
  <c r="B39" i="14"/>
  <c r="Q38" i="14"/>
  <c r="B38" i="14"/>
  <c r="Q37" i="14"/>
  <c r="B37" i="14"/>
  <c r="Q36" i="14"/>
  <c r="B36" i="14"/>
  <c r="Q35" i="14"/>
  <c r="B35" i="14"/>
  <c r="Q34" i="14"/>
  <c r="B34" i="14"/>
  <c r="Q33" i="14"/>
  <c r="B33" i="14"/>
  <c r="O30" i="14"/>
  <c r="N30" i="14"/>
  <c r="M30" i="14"/>
  <c r="M93" i="14" s="1"/>
  <c r="M126" i="14" s="1"/>
  <c r="L30" i="14"/>
  <c r="K30" i="14"/>
  <c r="J30" i="14"/>
  <c r="I30" i="14"/>
  <c r="I124" i="14" s="1"/>
  <c r="H30" i="14"/>
  <c r="G30" i="14"/>
  <c r="F30" i="14"/>
  <c r="E30" i="14"/>
  <c r="E93" i="14" s="1"/>
  <c r="E126" i="14" s="1"/>
  <c r="D30" i="14"/>
  <c r="Q28" i="14"/>
  <c r="B28" i="14"/>
  <c r="Q27" i="14"/>
  <c r="B27" i="14"/>
  <c r="Q26" i="14"/>
  <c r="B26" i="14"/>
  <c r="Q25" i="14"/>
  <c r="B25" i="14"/>
  <c r="Q24" i="14"/>
  <c r="B24" i="14"/>
  <c r="Q23" i="14"/>
  <c r="B23" i="14"/>
  <c r="Q22" i="14"/>
  <c r="B22" i="14"/>
  <c r="Q21" i="14"/>
  <c r="B21" i="14"/>
  <c r="Q20" i="14"/>
  <c r="B20" i="14"/>
  <c r="Q19" i="14"/>
  <c r="B19" i="14"/>
  <c r="Q18" i="14"/>
  <c r="B18" i="14"/>
  <c r="Q17" i="14"/>
  <c r="B17" i="14"/>
  <c r="Q16" i="14"/>
  <c r="B16" i="14"/>
  <c r="Q12" i="14"/>
  <c r="Q11" i="14"/>
  <c r="Q10" i="14"/>
  <c r="H64" i="14" l="1"/>
  <c r="Q47" i="14"/>
  <c r="G125" i="14"/>
  <c r="G93" i="14"/>
  <c r="G126" i="14" s="1"/>
  <c r="G124" i="14"/>
  <c r="G122" i="14"/>
  <c r="G87" i="14"/>
  <c r="G120" i="14" s="1"/>
  <c r="G118" i="14"/>
  <c r="G116" i="14"/>
  <c r="K125" i="14"/>
  <c r="K93" i="14"/>
  <c r="K126" i="14" s="1"/>
  <c r="K124" i="14"/>
  <c r="K122" i="14"/>
  <c r="K87" i="14"/>
  <c r="K120" i="14" s="1"/>
  <c r="K118" i="14"/>
  <c r="K116" i="14"/>
  <c r="O125" i="14"/>
  <c r="O93" i="14"/>
  <c r="O126" i="14" s="1"/>
  <c r="O124" i="14"/>
  <c r="O122" i="14"/>
  <c r="O87" i="14"/>
  <c r="O120" i="14" s="1"/>
  <c r="O118" i="14"/>
  <c r="O116" i="14"/>
  <c r="G64" i="14"/>
  <c r="K64" i="14"/>
  <c r="K70" i="14" s="1"/>
  <c r="O64" i="14"/>
  <c r="O77" i="14" s="1"/>
  <c r="D64" i="14"/>
  <c r="D69" i="14" s="1"/>
  <c r="D127" i="14"/>
  <c r="D92" i="14"/>
  <c r="D125" i="14" s="1"/>
  <c r="D90" i="14"/>
  <c r="D123" i="14" s="1"/>
  <c r="D88" i="14"/>
  <c r="D121" i="14" s="1"/>
  <c r="D86" i="14"/>
  <c r="D119" i="14" s="1"/>
  <c r="D84" i="14"/>
  <c r="D117" i="14" s="1"/>
  <c r="D82" i="14"/>
  <c r="D115" i="14" s="1"/>
  <c r="H127" i="14"/>
  <c r="H125" i="14"/>
  <c r="H123" i="14"/>
  <c r="H88" i="14"/>
  <c r="H121" i="14" s="1"/>
  <c r="H86" i="14"/>
  <c r="H119" i="14" s="1"/>
  <c r="H117" i="14"/>
  <c r="H115" i="14"/>
  <c r="L127" i="14"/>
  <c r="L125" i="14"/>
  <c r="L123" i="14"/>
  <c r="L88" i="14"/>
  <c r="L121" i="14" s="1"/>
  <c r="L86" i="14"/>
  <c r="L119" i="14" s="1"/>
  <c r="L117" i="14"/>
  <c r="L115" i="14"/>
  <c r="L64" i="14"/>
  <c r="L70" i="14" s="1"/>
  <c r="H70" i="14"/>
  <c r="H74" i="14"/>
  <c r="H78" i="14"/>
  <c r="L72" i="14"/>
  <c r="H77" i="14"/>
  <c r="H67" i="14"/>
  <c r="H71" i="14"/>
  <c r="F93" i="14"/>
  <c r="F126" i="14" s="1"/>
  <c r="F122" i="14"/>
  <c r="F85" i="14"/>
  <c r="F118" i="14" s="1"/>
  <c r="F91" i="14"/>
  <c r="F124" i="14" s="1"/>
  <c r="F87" i="14"/>
  <c r="F120" i="14" s="1"/>
  <c r="F83" i="14"/>
  <c r="F116" i="14" s="1"/>
  <c r="J93" i="14"/>
  <c r="J126" i="14" s="1"/>
  <c r="J122" i="14"/>
  <c r="J118" i="14"/>
  <c r="J124" i="14"/>
  <c r="J87" i="14"/>
  <c r="J120" i="14" s="1"/>
  <c r="J116" i="14"/>
  <c r="N93" i="14"/>
  <c r="N126" i="14" s="1"/>
  <c r="N122" i="14"/>
  <c r="N118" i="14"/>
  <c r="N124" i="14"/>
  <c r="N87" i="14"/>
  <c r="N120" i="14" s="1"/>
  <c r="N116" i="14"/>
  <c r="Q50" i="14"/>
  <c r="Q54" i="14"/>
  <c r="Q58" i="14"/>
  <c r="Q62" i="14"/>
  <c r="J64" i="14"/>
  <c r="J72" i="14" s="1"/>
  <c r="F82" i="14"/>
  <c r="F115" i="14" s="1"/>
  <c r="N115" i="14"/>
  <c r="I116" i="14"/>
  <c r="J117" i="14"/>
  <c r="E85" i="14"/>
  <c r="E118" i="14" s="1"/>
  <c r="M118" i="14"/>
  <c r="F86" i="14"/>
  <c r="F119" i="14" s="1"/>
  <c r="N86" i="14"/>
  <c r="N119" i="14" s="1"/>
  <c r="I87" i="14"/>
  <c r="I120" i="14" s="1"/>
  <c r="J88" i="14"/>
  <c r="J121" i="14" s="1"/>
  <c r="E122" i="14"/>
  <c r="M122" i="14"/>
  <c r="F90" i="14"/>
  <c r="F123" i="14" s="1"/>
  <c r="N123" i="14"/>
  <c r="J125" i="14"/>
  <c r="F127" i="14"/>
  <c r="N127" i="14"/>
  <c r="E127" i="14"/>
  <c r="E90" i="14"/>
  <c r="E123" i="14" s="1"/>
  <c r="E86" i="14"/>
  <c r="E119" i="14" s="1"/>
  <c r="E82" i="14"/>
  <c r="E115" i="14" s="1"/>
  <c r="E64" i="14"/>
  <c r="E77" i="14" s="1"/>
  <c r="E92" i="14"/>
  <c r="E125" i="14" s="1"/>
  <c r="E88" i="14"/>
  <c r="E121" i="14" s="1"/>
  <c r="E84" i="14"/>
  <c r="E117" i="14" s="1"/>
  <c r="I127" i="14"/>
  <c r="I123" i="14"/>
  <c r="I86" i="14"/>
  <c r="I119" i="14" s="1"/>
  <c r="I115" i="14"/>
  <c r="I64" i="14"/>
  <c r="I74" i="14" s="1"/>
  <c r="I125" i="14"/>
  <c r="I88" i="14"/>
  <c r="I121" i="14" s="1"/>
  <c r="I117" i="14"/>
  <c r="M127" i="14"/>
  <c r="M123" i="14"/>
  <c r="M86" i="14"/>
  <c r="M119" i="14" s="1"/>
  <c r="M115" i="14"/>
  <c r="M64" i="14"/>
  <c r="M74" i="14" s="1"/>
  <c r="M125" i="14"/>
  <c r="M88" i="14"/>
  <c r="M121" i="14" s="1"/>
  <c r="M117" i="14"/>
  <c r="I73" i="14"/>
  <c r="H75" i="14"/>
  <c r="H79" i="14"/>
  <c r="H68" i="14"/>
  <c r="H72" i="14"/>
  <c r="H76" i="14"/>
  <c r="H69" i="14"/>
  <c r="H73" i="14"/>
  <c r="D91" i="14"/>
  <c r="D124" i="14" s="1"/>
  <c r="D87" i="14"/>
  <c r="D120" i="14" s="1"/>
  <c r="D83" i="14"/>
  <c r="D116" i="14" s="1"/>
  <c r="D93" i="14"/>
  <c r="D126" i="14" s="1"/>
  <c r="D122" i="14"/>
  <c r="D85" i="14"/>
  <c r="D118" i="14" s="1"/>
  <c r="H124" i="14"/>
  <c r="H87" i="14"/>
  <c r="H120" i="14" s="1"/>
  <c r="H116" i="14"/>
  <c r="H93" i="14"/>
  <c r="H126" i="14" s="1"/>
  <c r="H122" i="14"/>
  <c r="H118" i="14"/>
  <c r="L124" i="14"/>
  <c r="L87" i="14"/>
  <c r="L120" i="14" s="1"/>
  <c r="L116" i="14"/>
  <c r="L93" i="14"/>
  <c r="L126" i="14" s="1"/>
  <c r="L122" i="14"/>
  <c r="L118" i="14"/>
  <c r="Q30" i="14"/>
  <c r="Q52" i="14"/>
  <c r="Q56" i="14"/>
  <c r="Q60" i="14"/>
  <c r="F64" i="14"/>
  <c r="F68" i="14" s="1"/>
  <c r="N64" i="14"/>
  <c r="N76" i="14" s="1"/>
  <c r="J115" i="14"/>
  <c r="E83" i="14"/>
  <c r="E116" i="14" s="1"/>
  <c r="M116" i="14"/>
  <c r="F84" i="14"/>
  <c r="F117" i="14" s="1"/>
  <c r="N117" i="14"/>
  <c r="I118" i="14"/>
  <c r="J86" i="14"/>
  <c r="J119" i="14" s="1"/>
  <c r="E87" i="14"/>
  <c r="E120" i="14" s="1"/>
  <c r="M87" i="14"/>
  <c r="M120" i="14" s="1"/>
  <c r="F88" i="14"/>
  <c r="F121" i="14" s="1"/>
  <c r="N88" i="14"/>
  <c r="N121" i="14" s="1"/>
  <c r="I122" i="14"/>
  <c r="J123" i="14"/>
  <c r="E91" i="14"/>
  <c r="E124" i="14" s="1"/>
  <c r="M124" i="14"/>
  <c r="F92" i="14"/>
  <c r="F125" i="14" s="1"/>
  <c r="N125" i="14"/>
  <c r="I93" i="14"/>
  <c r="I126" i="14" s="1"/>
  <c r="J127" i="14"/>
  <c r="Q51" i="14"/>
  <c r="Q53" i="14"/>
  <c r="Q55" i="14"/>
  <c r="Q57" i="14"/>
  <c r="Q59" i="14"/>
  <c r="Q61" i="14"/>
  <c r="G115" i="14"/>
  <c r="K115" i="14"/>
  <c r="O115" i="14"/>
  <c r="G86" i="14"/>
  <c r="G119" i="14" s="1"/>
  <c r="K86" i="14"/>
  <c r="K119" i="14" s="1"/>
  <c r="O86" i="14"/>
  <c r="O119" i="14" s="1"/>
  <c r="G123" i="14"/>
  <c r="K123" i="14"/>
  <c r="O123" i="14"/>
  <c r="G127" i="14"/>
  <c r="K127" i="14"/>
  <c r="O127" i="14"/>
  <c r="G117" i="14"/>
  <c r="K117" i="14"/>
  <c r="O117" i="14"/>
  <c r="G88" i="14"/>
  <c r="G121" i="14" s="1"/>
  <c r="K88" i="14"/>
  <c r="K121" i="14" s="1"/>
  <c r="O88" i="14"/>
  <c r="O121" i="14" s="1"/>
  <c r="O123" i="13"/>
  <c r="O122" i="13"/>
  <c r="O120" i="13"/>
  <c r="N120" i="13" s="1"/>
  <c r="N165" i="13" s="1"/>
  <c r="O118" i="13"/>
  <c r="O115" i="13"/>
  <c r="N115" i="13" s="1"/>
  <c r="N160" i="13" s="1"/>
  <c r="O114" i="13"/>
  <c r="N157" i="13"/>
  <c r="N153" i="13"/>
  <c r="O107" i="13"/>
  <c r="N107" i="13" s="1"/>
  <c r="N152" i="13" s="1"/>
  <c r="B291" i="13"/>
  <c r="B290" i="13"/>
  <c r="B289" i="13"/>
  <c r="B288" i="13"/>
  <c r="B287" i="13"/>
  <c r="O267" i="13"/>
  <c r="N267" i="13"/>
  <c r="M267" i="13"/>
  <c r="L267" i="13"/>
  <c r="K267" i="13"/>
  <c r="J267" i="13"/>
  <c r="I267" i="13"/>
  <c r="H267" i="13"/>
  <c r="G267" i="13"/>
  <c r="F267" i="13"/>
  <c r="E267" i="13"/>
  <c r="D267" i="13"/>
  <c r="O266" i="13"/>
  <c r="N266" i="13"/>
  <c r="M266" i="13"/>
  <c r="L266" i="13"/>
  <c r="K266" i="13"/>
  <c r="J266" i="13"/>
  <c r="I266" i="13"/>
  <c r="H266" i="13"/>
  <c r="G266" i="13"/>
  <c r="F266" i="13"/>
  <c r="E266" i="13"/>
  <c r="D266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B267" i="13"/>
  <c r="B266" i="13"/>
  <c r="B265" i="13"/>
  <c r="B264" i="13"/>
  <c r="B263" i="13"/>
  <c r="B243" i="13"/>
  <c r="B242" i="13"/>
  <c r="B241" i="13"/>
  <c r="B240" i="13"/>
  <c r="B239" i="13"/>
  <c r="B219" i="13"/>
  <c r="B218" i="13"/>
  <c r="B217" i="13"/>
  <c r="B216" i="13"/>
  <c r="B215" i="13"/>
  <c r="B195" i="13"/>
  <c r="B194" i="13"/>
  <c r="B193" i="13"/>
  <c r="B192" i="13"/>
  <c r="B191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B169" i="13"/>
  <c r="B168" i="13"/>
  <c r="B167" i="13"/>
  <c r="B166" i="13"/>
  <c r="B165" i="13"/>
  <c r="B145" i="13"/>
  <c r="B144" i="13"/>
  <c r="B143" i="13"/>
  <c r="B142" i="13"/>
  <c r="B141" i="13"/>
  <c r="N118" i="13"/>
  <c r="N114" i="13"/>
  <c r="N123" i="13"/>
  <c r="N168" i="13" s="1"/>
  <c r="M123" i="13"/>
  <c r="M168" i="13" s="1"/>
  <c r="L123" i="13"/>
  <c r="L168" i="13" s="1"/>
  <c r="K123" i="13"/>
  <c r="K168" i="13" s="1"/>
  <c r="J123" i="13"/>
  <c r="J168" i="13" s="1"/>
  <c r="I123" i="13"/>
  <c r="I168" i="13" s="1"/>
  <c r="H123" i="13"/>
  <c r="H168" i="13" s="1"/>
  <c r="G123" i="13"/>
  <c r="G168" i="13" s="1"/>
  <c r="F123" i="13"/>
  <c r="F168" i="13" s="1"/>
  <c r="E123" i="13"/>
  <c r="E168" i="13" s="1"/>
  <c r="D123" i="13"/>
  <c r="D168" i="13" s="1"/>
  <c r="O167" i="13"/>
  <c r="M122" i="13"/>
  <c r="M167" i="13" s="1"/>
  <c r="L122" i="13"/>
  <c r="L167" i="13" s="1"/>
  <c r="K122" i="13"/>
  <c r="K167" i="13" s="1"/>
  <c r="J122" i="13"/>
  <c r="J167" i="13" s="1"/>
  <c r="I122" i="13"/>
  <c r="I167" i="13" s="1"/>
  <c r="H122" i="13"/>
  <c r="H167" i="13" s="1"/>
  <c r="G122" i="13"/>
  <c r="G167" i="13" s="1"/>
  <c r="F122" i="13"/>
  <c r="F167" i="13" s="1"/>
  <c r="E122" i="13"/>
  <c r="E167" i="13" s="1"/>
  <c r="D122" i="13"/>
  <c r="D167" i="13" s="1"/>
  <c r="O166" i="13"/>
  <c r="M166" i="13"/>
  <c r="L166" i="13"/>
  <c r="K166" i="13"/>
  <c r="J166" i="13"/>
  <c r="I166" i="13"/>
  <c r="H166" i="13"/>
  <c r="G166" i="13"/>
  <c r="F166" i="13"/>
  <c r="E166" i="13"/>
  <c r="D166" i="13"/>
  <c r="M120" i="13"/>
  <c r="M165" i="13" s="1"/>
  <c r="L120" i="13"/>
  <c r="L165" i="13" s="1"/>
  <c r="K120" i="13"/>
  <c r="K165" i="13" s="1"/>
  <c r="J120" i="13"/>
  <c r="J165" i="13" s="1"/>
  <c r="I120" i="13"/>
  <c r="I165" i="13" s="1"/>
  <c r="H120" i="13"/>
  <c r="H165" i="13" s="1"/>
  <c r="G120" i="13"/>
  <c r="G165" i="13" s="1"/>
  <c r="F120" i="13"/>
  <c r="F165" i="13" s="1"/>
  <c r="E120" i="13"/>
  <c r="E165" i="13" s="1"/>
  <c r="D120" i="13"/>
  <c r="D165" i="13" s="1"/>
  <c r="N164" i="13"/>
  <c r="M164" i="13"/>
  <c r="L164" i="13"/>
  <c r="J164" i="13"/>
  <c r="I164" i="13"/>
  <c r="H164" i="13"/>
  <c r="F164" i="13"/>
  <c r="E164" i="13"/>
  <c r="D164" i="13"/>
  <c r="B124" i="13"/>
  <c r="B123" i="13"/>
  <c r="B122" i="13"/>
  <c r="B121" i="13"/>
  <c r="B120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O102" i="13"/>
  <c r="M102" i="13"/>
  <c r="L102" i="13"/>
  <c r="K102" i="13"/>
  <c r="J102" i="13"/>
  <c r="I102" i="13"/>
  <c r="H102" i="13"/>
  <c r="G102" i="13"/>
  <c r="F102" i="13"/>
  <c r="E102" i="13"/>
  <c r="D102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O100" i="13"/>
  <c r="M100" i="13"/>
  <c r="L100" i="13"/>
  <c r="K100" i="13"/>
  <c r="J100" i="13"/>
  <c r="I100" i="13"/>
  <c r="H100" i="13"/>
  <c r="G100" i="13"/>
  <c r="F100" i="13"/>
  <c r="E100" i="13"/>
  <c r="D100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B103" i="13"/>
  <c r="B102" i="13"/>
  <c r="B101" i="13"/>
  <c r="B100" i="13"/>
  <c r="B99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Q80" i="13" s="1"/>
  <c r="O79" i="13"/>
  <c r="N79" i="13"/>
  <c r="N102" i="13" s="1"/>
  <c r="M79" i="13"/>
  <c r="L79" i="13"/>
  <c r="K79" i="13"/>
  <c r="J79" i="13"/>
  <c r="I79" i="13"/>
  <c r="H79" i="13"/>
  <c r="G79" i="13"/>
  <c r="F79" i="13"/>
  <c r="E79" i="13"/>
  <c r="D79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Q78" i="13" s="1"/>
  <c r="O77" i="13"/>
  <c r="N77" i="13"/>
  <c r="Q77" i="13" s="1"/>
  <c r="M77" i="13"/>
  <c r="L77" i="13"/>
  <c r="K77" i="13"/>
  <c r="J77" i="13"/>
  <c r="I77" i="13"/>
  <c r="H77" i="13"/>
  <c r="G77" i="13"/>
  <c r="F77" i="13"/>
  <c r="E77" i="13"/>
  <c r="D77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Q76" i="13" s="1"/>
  <c r="B80" i="13"/>
  <c r="B79" i="13"/>
  <c r="B78" i="13"/>
  <c r="B77" i="13"/>
  <c r="B76" i="13"/>
  <c r="Q57" i="13"/>
  <c r="Q56" i="13"/>
  <c r="Q55" i="13"/>
  <c r="Q54" i="13"/>
  <c r="Q53" i="13"/>
  <c r="B57" i="13"/>
  <c r="B56" i="13"/>
  <c r="B55" i="13"/>
  <c r="B54" i="13"/>
  <c r="B53" i="13"/>
  <c r="Q34" i="13"/>
  <c r="Q33" i="13"/>
  <c r="Q32" i="13"/>
  <c r="Q31" i="13"/>
  <c r="Q30" i="13"/>
  <c r="B34" i="13"/>
  <c r="B33" i="13"/>
  <c r="B32" i="13"/>
  <c r="B31" i="13"/>
  <c r="B30" i="13"/>
  <c r="Q299" i="13"/>
  <c r="Q298" i="13"/>
  <c r="B286" i="13"/>
  <c r="B285" i="13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O270" i="13"/>
  <c r="N270" i="13"/>
  <c r="M270" i="13"/>
  <c r="L270" i="13"/>
  <c r="K270" i="13"/>
  <c r="J270" i="13"/>
  <c r="I270" i="13"/>
  <c r="H270" i="13"/>
  <c r="G270" i="13"/>
  <c r="F270" i="13"/>
  <c r="E270" i="13"/>
  <c r="D270" i="13"/>
  <c r="O269" i="13"/>
  <c r="N269" i="13"/>
  <c r="M269" i="13"/>
  <c r="L269" i="13"/>
  <c r="K269" i="13"/>
  <c r="J269" i="13"/>
  <c r="I269" i="13"/>
  <c r="H269" i="13"/>
  <c r="G269" i="13"/>
  <c r="F269" i="13"/>
  <c r="E269" i="13"/>
  <c r="D269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B262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B261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B260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B259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B258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B257" i="13"/>
  <c r="O256" i="13"/>
  <c r="O268" i="13" s="1"/>
  <c r="N256" i="13"/>
  <c r="N268" i="13" s="1"/>
  <c r="M256" i="13"/>
  <c r="M268" i="13" s="1"/>
  <c r="L256" i="13"/>
  <c r="L268" i="13" s="1"/>
  <c r="K256" i="13"/>
  <c r="K268" i="13" s="1"/>
  <c r="J256" i="13"/>
  <c r="J268" i="13" s="1"/>
  <c r="I256" i="13"/>
  <c r="I268" i="13" s="1"/>
  <c r="H256" i="13"/>
  <c r="H268" i="13" s="1"/>
  <c r="G256" i="13"/>
  <c r="G268" i="13" s="1"/>
  <c r="F256" i="13"/>
  <c r="F268" i="13" s="1"/>
  <c r="E256" i="13"/>
  <c r="E268" i="13" s="1"/>
  <c r="D256" i="13"/>
  <c r="B256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B255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B254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B253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B252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B251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B250" i="13"/>
  <c r="O249" i="13"/>
  <c r="N249" i="13"/>
  <c r="M249" i="13"/>
  <c r="L249" i="13"/>
  <c r="K249" i="13"/>
  <c r="J249" i="13"/>
  <c r="I249" i="13"/>
  <c r="H249" i="13"/>
  <c r="G249" i="13"/>
  <c r="F249" i="13"/>
  <c r="E249" i="13"/>
  <c r="B24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K164" i="13"/>
  <c r="G164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19" i="13"/>
  <c r="F118" i="13"/>
  <c r="F163" i="13" s="1"/>
  <c r="B118" i="13"/>
  <c r="G162" i="13"/>
  <c r="B117" i="13"/>
  <c r="B116" i="13"/>
  <c r="G115" i="13"/>
  <c r="G160" i="13" s="1"/>
  <c r="B115" i="13"/>
  <c r="K114" i="13"/>
  <c r="K159" i="13" s="1"/>
  <c r="J114" i="13"/>
  <c r="J159" i="13" s="1"/>
  <c r="B114" i="13"/>
  <c r="B113" i="13"/>
  <c r="B112" i="13"/>
  <c r="G156" i="13"/>
  <c r="B111" i="13"/>
  <c r="K155" i="13"/>
  <c r="J155" i="13"/>
  <c r="B110" i="13"/>
  <c r="B109" i="13"/>
  <c r="B108" i="13"/>
  <c r="B107" i="13"/>
  <c r="O151" i="13"/>
  <c r="F151" i="13"/>
  <c r="B106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N82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B75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B74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B73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B72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B71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B70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B69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B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B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B66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B65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B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B63" i="13"/>
  <c r="O62" i="13"/>
  <c r="N62" i="13"/>
  <c r="N106" i="13" s="1"/>
  <c r="M62" i="13"/>
  <c r="L62" i="13"/>
  <c r="K62" i="13"/>
  <c r="J62" i="13"/>
  <c r="I62" i="13"/>
  <c r="H62" i="13"/>
  <c r="G62" i="13"/>
  <c r="F62" i="13"/>
  <c r="E62" i="13"/>
  <c r="D62" i="13"/>
  <c r="B62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Q52" i="13"/>
  <c r="B52" i="13"/>
  <c r="Q51" i="13"/>
  <c r="B51" i="13"/>
  <c r="Q50" i="13"/>
  <c r="B50" i="13"/>
  <c r="Q49" i="13"/>
  <c r="B49" i="13"/>
  <c r="Q48" i="13"/>
  <c r="B48" i="13"/>
  <c r="Q47" i="13"/>
  <c r="B47" i="13"/>
  <c r="Q46" i="13"/>
  <c r="B46" i="13"/>
  <c r="Q45" i="13"/>
  <c r="B45" i="13"/>
  <c r="Q44" i="13"/>
  <c r="B44" i="13"/>
  <c r="Q43" i="13"/>
  <c r="B43" i="13"/>
  <c r="Q42" i="13"/>
  <c r="B42" i="13"/>
  <c r="Q41" i="13"/>
  <c r="B41" i="13"/>
  <c r="Q40" i="13"/>
  <c r="B40" i="13"/>
  <c r="Q39" i="13"/>
  <c r="B39" i="13"/>
  <c r="O36" i="13"/>
  <c r="O158" i="13" s="1"/>
  <c r="N36" i="13"/>
  <c r="M36" i="13"/>
  <c r="M107" i="13" s="1"/>
  <c r="M152" i="13" s="1"/>
  <c r="L36" i="13"/>
  <c r="K36" i="13"/>
  <c r="K151" i="13" s="1"/>
  <c r="J36" i="13"/>
  <c r="J118" i="13" s="1"/>
  <c r="J163" i="13" s="1"/>
  <c r="I36" i="13"/>
  <c r="I157" i="13" s="1"/>
  <c r="H36" i="13"/>
  <c r="G36" i="13"/>
  <c r="G114" i="13" s="1"/>
  <c r="G159" i="13" s="1"/>
  <c r="F36" i="13"/>
  <c r="F157" i="13" s="1"/>
  <c r="E36" i="13"/>
  <c r="E161" i="13" s="1"/>
  <c r="D36" i="13"/>
  <c r="D151" i="13" s="1"/>
  <c r="Q29" i="13"/>
  <c r="B29" i="13"/>
  <c r="Q28" i="13"/>
  <c r="B28" i="13"/>
  <c r="Q27" i="13"/>
  <c r="B27" i="13"/>
  <c r="Q26" i="13"/>
  <c r="B26" i="13"/>
  <c r="Q25" i="13"/>
  <c r="B25" i="13"/>
  <c r="Q24" i="13"/>
  <c r="B24" i="13"/>
  <c r="Q23" i="13"/>
  <c r="B23" i="13"/>
  <c r="Q22" i="13"/>
  <c r="B22" i="13"/>
  <c r="Q21" i="13"/>
  <c r="B21" i="13"/>
  <c r="Q20" i="13"/>
  <c r="B20" i="13"/>
  <c r="Q19" i="13"/>
  <c r="B19" i="13"/>
  <c r="Q18" i="13"/>
  <c r="B18" i="13"/>
  <c r="Q17" i="13"/>
  <c r="B17" i="13"/>
  <c r="Q16" i="13"/>
  <c r="B16" i="13"/>
  <c r="Q12" i="13"/>
  <c r="Q11" i="13"/>
  <c r="Q10" i="13"/>
  <c r="O98" i="12"/>
  <c r="N98" i="12"/>
  <c r="M98" i="12"/>
  <c r="L98" i="12"/>
  <c r="K98" i="12"/>
  <c r="J98" i="12"/>
  <c r="I98" i="12"/>
  <c r="H98" i="12"/>
  <c r="G98" i="12"/>
  <c r="F98" i="12"/>
  <c r="E98" i="12"/>
  <c r="D98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Q79" i="13" l="1"/>
  <c r="N100" i="13"/>
  <c r="L67" i="14"/>
  <c r="L75" i="14"/>
  <c r="K73" i="14"/>
  <c r="K71" i="14"/>
  <c r="K69" i="14"/>
  <c r="I67" i="14"/>
  <c r="I75" i="14"/>
  <c r="I79" i="14"/>
  <c r="I71" i="14"/>
  <c r="K77" i="14"/>
  <c r="K79" i="14"/>
  <c r="K75" i="14"/>
  <c r="K67" i="14"/>
  <c r="K78" i="14"/>
  <c r="D71" i="14"/>
  <c r="J76" i="14"/>
  <c r="D76" i="14"/>
  <c r="G68" i="14"/>
  <c r="K74" i="14"/>
  <c r="G69" i="14"/>
  <c r="L78" i="14"/>
  <c r="I77" i="14"/>
  <c r="G76" i="14"/>
  <c r="D74" i="14"/>
  <c r="G77" i="14"/>
  <c r="L74" i="14"/>
  <c r="O69" i="14"/>
  <c r="G70" i="14"/>
  <c r="N72" i="14"/>
  <c r="N68" i="14"/>
  <c r="E74" i="14"/>
  <c r="D68" i="14"/>
  <c r="G72" i="14"/>
  <c r="D78" i="14"/>
  <c r="D70" i="14"/>
  <c r="L79" i="14"/>
  <c r="L69" i="14"/>
  <c r="L73" i="14"/>
  <c r="L77" i="14"/>
  <c r="G78" i="14"/>
  <c r="D73" i="14"/>
  <c r="O74" i="14"/>
  <c r="O78" i="14"/>
  <c r="O70" i="14"/>
  <c r="L71" i="14"/>
  <c r="D67" i="14"/>
  <c r="E79" i="14"/>
  <c r="E75" i="14"/>
  <c r="E71" i="14"/>
  <c r="E67" i="14"/>
  <c r="M77" i="14"/>
  <c r="F76" i="14"/>
  <c r="I76" i="14"/>
  <c r="M70" i="14"/>
  <c r="L76" i="14"/>
  <c r="G73" i="14"/>
  <c r="O76" i="14"/>
  <c r="O68" i="14"/>
  <c r="G79" i="14"/>
  <c r="O75" i="14"/>
  <c r="G71" i="14"/>
  <c r="O67" i="14"/>
  <c r="D77" i="14"/>
  <c r="K72" i="14"/>
  <c r="K76" i="14"/>
  <c r="K68" i="14"/>
  <c r="I72" i="14"/>
  <c r="I78" i="14"/>
  <c r="D75" i="14"/>
  <c r="M79" i="14"/>
  <c r="M75" i="14"/>
  <c r="M71" i="14"/>
  <c r="M67" i="14"/>
  <c r="E73" i="14"/>
  <c r="M69" i="14"/>
  <c r="E78" i="14"/>
  <c r="D79" i="14"/>
  <c r="O73" i="14"/>
  <c r="D72" i="14"/>
  <c r="L68" i="14"/>
  <c r="O72" i="14"/>
  <c r="O79" i="14"/>
  <c r="G75" i="14"/>
  <c r="O71" i="14"/>
  <c r="G67" i="14"/>
  <c r="G74" i="14"/>
  <c r="J68" i="14"/>
  <c r="N78" i="14"/>
  <c r="N74" i="14"/>
  <c r="N70" i="14"/>
  <c r="N79" i="14"/>
  <c r="N75" i="14"/>
  <c r="N71" i="14"/>
  <c r="N67" i="14"/>
  <c r="N77" i="14"/>
  <c r="N73" i="14"/>
  <c r="N69" i="14"/>
  <c r="M73" i="14"/>
  <c r="I69" i="14"/>
  <c r="I68" i="14"/>
  <c r="I70" i="14"/>
  <c r="J78" i="14"/>
  <c r="J74" i="14"/>
  <c r="J70" i="14"/>
  <c r="J77" i="14"/>
  <c r="J73" i="14"/>
  <c r="J69" i="14"/>
  <c r="J79" i="14"/>
  <c r="J75" i="14"/>
  <c r="J71" i="14"/>
  <c r="J67" i="14"/>
  <c r="F78" i="14"/>
  <c r="F74" i="14"/>
  <c r="F70" i="14"/>
  <c r="F79" i="14"/>
  <c r="F75" i="14"/>
  <c r="F71" i="14"/>
  <c r="F67" i="14"/>
  <c r="F77" i="14"/>
  <c r="F73" i="14"/>
  <c r="F69" i="14"/>
  <c r="F72" i="14"/>
  <c r="M76" i="14"/>
  <c r="M72" i="14"/>
  <c r="M68" i="14"/>
  <c r="E76" i="14"/>
  <c r="E72" i="14"/>
  <c r="E68" i="14"/>
  <c r="Q64" i="14"/>
  <c r="E69" i="14"/>
  <c r="M78" i="14"/>
  <c r="E70" i="14"/>
  <c r="N166" i="13"/>
  <c r="N161" i="13"/>
  <c r="N122" i="13"/>
  <c r="N167" i="13" s="1"/>
  <c r="O165" i="13"/>
  <c r="O168" i="13"/>
  <c r="O164" i="13"/>
  <c r="N151" i="13"/>
  <c r="N97" i="13"/>
  <c r="N86" i="13"/>
  <c r="N90" i="13"/>
  <c r="J90" i="13"/>
  <c r="N95" i="13"/>
  <c r="F96" i="13"/>
  <c r="F82" i="13"/>
  <c r="F92" i="13" s="1"/>
  <c r="J151" i="13"/>
  <c r="G107" i="13"/>
  <c r="G152" i="13" s="1"/>
  <c r="I153" i="13"/>
  <c r="G154" i="13"/>
  <c r="O155" i="13"/>
  <c r="G158" i="13"/>
  <c r="O159" i="13"/>
  <c r="M162" i="13"/>
  <c r="M156" i="13"/>
  <c r="G82" i="13"/>
  <c r="G86" i="13" s="1"/>
  <c r="K82" i="13"/>
  <c r="K86" i="13" s="1"/>
  <c r="O82" i="13"/>
  <c r="O86" i="13" s="1"/>
  <c r="J85" i="13"/>
  <c r="N85" i="13"/>
  <c r="N89" i="13"/>
  <c r="J93" i="13"/>
  <c r="G96" i="13"/>
  <c r="J82" i="13"/>
  <c r="J86" i="13" s="1"/>
  <c r="J153" i="13"/>
  <c r="Q71" i="13"/>
  <c r="Q75" i="13"/>
  <c r="O95" i="13"/>
  <c r="Q64" i="13"/>
  <c r="Q68" i="13"/>
  <c r="Q72" i="13"/>
  <c r="I89" i="13"/>
  <c r="F88" i="13"/>
  <c r="F91" i="13"/>
  <c r="G88" i="13"/>
  <c r="K88" i="13"/>
  <c r="K96" i="13"/>
  <c r="O96" i="13"/>
  <c r="J88" i="13"/>
  <c r="J96" i="13"/>
  <c r="J91" i="13"/>
  <c r="D115" i="13"/>
  <c r="D160" i="13" s="1"/>
  <c r="D156" i="13"/>
  <c r="D107" i="13"/>
  <c r="D152" i="13" s="1"/>
  <c r="D118" i="13"/>
  <c r="D163" i="13" s="1"/>
  <c r="D162" i="13"/>
  <c r="D161" i="13"/>
  <c r="D82" i="13"/>
  <c r="D96" i="13" s="1"/>
  <c r="D158" i="13"/>
  <c r="D154" i="13"/>
  <c r="D114" i="13"/>
  <c r="D159" i="13" s="1"/>
  <c r="D157" i="13"/>
  <c r="D155" i="13"/>
  <c r="D153" i="13"/>
  <c r="H115" i="13"/>
  <c r="H160" i="13" s="1"/>
  <c r="H156" i="13"/>
  <c r="H107" i="13"/>
  <c r="H152" i="13" s="1"/>
  <c r="H118" i="13"/>
  <c r="H163" i="13" s="1"/>
  <c r="H161" i="13"/>
  <c r="H114" i="13"/>
  <c r="H159" i="13" s="1"/>
  <c r="H157" i="13"/>
  <c r="H155" i="13"/>
  <c r="H153" i="13"/>
  <c r="H151" i="13"/>
  <c r="H82" i="13"/>
  <c r="H97" i="13" s="1"/>
  <c r="H162" i="13"/>
  <c r="H158" i="13"/>
  <c r="H154" i="13"/>
  <c r="L115" i="13"/>
  <c r="L160" i="13" s="1"/>
  <c r="L156" i="13"/>
  <c r="L107" i="13"/>
  <c r="L152" i="13" s="1"/>
  <c r="L162" i="13"/>
  <c r="L82" i="13"/>
  <c r="L96" i="13" s="1"/>
  <c r="L114" i="13"/>
  <c r="L159" i="13" s="1"/>
  <c r="L157" i="13"/>
  <c r="L155" i="13"/>
  <c r="L153" i="13"/>
  <c r="L151" i="13"/>
  <c r="L118" i="13"/>
  <c r="L163" i="13" s="1"/>
  <c r="L161" i="13"/>
  <c r="L158" i="13"/>
  <c r="L154" i="13"/>
  <c r="Q36" i="13"/>
  <c r="G91" i="13"/>
  <c r="K95" i="13"/>
  <c r="K91" i="13"/>
  <c r="O87" i="13"/>
  <c r="O91" i="13"/>
  <c r="K92" i="13"/>
  <c r="O92" i="13"/>
  <c r="F93" i="13"/>
  <c r="H95" i="13"/>
  <c r="Q59" i="13"/>
  <c r="K85" i="13"/>
  <c r="O85" i="13"/>
  <c r="L88" i="13"/>
  <c r="O89" i="13"/>
  <c r="F90" i="13"/>
  <c r="L92" i="13"/>
  <c r="N88" i="13"/>
  <c r="N92" i="13"/>
  <c r="N96" i="13"/>
  <c r="N87" i="13"/>
  <c r="N91" i="13"/>
  <c r="N93" i="13"/>
  <c r="Q62" i="13"/>
  <c r="Q66" i="13"/>
  <c r="Q70" i="13"/>
  <c r="H93" i="13"/>
  <c r="K94" i="13"/>
  <c r="O94" i="13"/>
  <c r="F95" i="13"/>
  <c r="Q74" i="13"/>
  <c r="O98" i="13"/>
  <c r="E118" i="13"/>
  <c r="E163" i="13" s="1"/>
  <c r="E114" i="13"/>
  <c r="E159" i="13" s="1"/>
  <c r="E155" i="13"/>
  <c r="E151" i="13"/>
  <c r="E162" i="13"/>
  <c r="I118" i="13"/>
  <c r="I163" i="13" s="1"/>
  <c r="I114" i="13"/>
  <c r="I159" i="13" s="1"/>
  <c r="I155" i="13"/>
  <c r="I151" i="13"/>
  <c r="M118" i="13"/>
  <c r="M163" i="13" s="1"/>
  <c r="M114" i="13"/>
  <c r="M159" i="13" s="1"/>
  <c r="M155" i="13"/>
  <c r="M151" i="13"/>
  <c r="M161" i="13"/>
  <c r="I107" i="13"/>
  <c r="I152" i="13" s="1"/>
  <c r="E153" i="13"/>
  <c r="M154" i="13"/>
  <c r="F155" i="13"/>
  <c r="I156" i="13"/>
  <c r="N156" i="13"/>
  <c r="E157" i="13"/>
  <c r="J157" i="13"/>
  <c r="M158" i="13"/>
  <c r="F114" i="13"/>
  <c r="F159" i="13" s="1"/>
  <c r="I115" i="13"/>
  <c r="I160" i="13" s="1"/>
  <c r="O160" i="13"/>
  <c r="F161" i="13"/>
  <c r="O162" i="13"/>
  <c r="G118" i="13"/>
  <c r="G163" i="13" s="1"/>
  <c r="O163" i="13"/>
  <c r="N162" i="13"/>
  <c r="N158" i="13"/>
  <c r="N154" i="13"/>
  <c r="N163" i="13"/>
  <c r="D98" i="13"/>
  <c r="G151" i="13"/>
  <c r="E107" i="13"/>
  <c r="E152" i="13" s="1"/>
  <c r="J107" i="13"/>
  <c r="J152" i="13" s="1"/>
  <c r="O152" i="13"/>
  <c r="F153" i="13"/>
  <c r="I154" i="13"/>
  <c r="O154" i="13"/>
  <c r="G155" i="13"/>
  <c r="E156" i="13"/>
  <c r="J156" i="13"/>
  <c r="O156" i="13"/>
  <c r="I158" i="13"/>
  <c r="E115" i="13"/>
  <c r="E160" i="13" s="1"/>
  <c r="J115" i="13"/>
  <c r="J160" i="13" s="1"/>
  <c r="I161" i="13"/>
  <c r="I162" i="13"/>
  <c r="Q63" i="13"/>
  <c r="Q65" i="13"/>
  <c r="Q67" i="13"/>
  <c r="Q69" i="13"/>
  <c r="Q73" i="13"/>
  <c r="F162" i="13"/>
  <c r="F158" i="13"/>
  <c r="F154" i="13"/>
  <c r="J162" i="13"/>
  <c r="J158" i="13"/>
  <c r="J154" i="13"/>
  <c r="K93" i="13"/>
  <c r="O93" i="13"/>
  <c r="K97" i="13"/>
  <c r="G161" i="13"/>
  <c r="G157" i="13"/>
  <c r="G153" i="13"/>
  <c r="K161" i="13"/>
  <c r="K157" i="13"/>
  <c r="K153" i="13"/>
  <c r="K162" i="13"/>
  <c r="K115" i="13"/>
  <c r="K160" i="13" s="1"/>
  <c r="O161" i="13"/>
  <c r="O157" i="13"/>
  <c r="O153" i="13"/>
  <c r="J94" i="13"/>
  <c r="N94" i="13"/>
  <c r="F98" i="13"/>
  <c r="N98" i="13"/>
  <c r="E82" i="13"/>
  <c r="E93" i="13" s="1"/>
  <c r="I82" i="13"/>
  <c r="I98" i="13" s="1"/>
  <c r="M82" i="13"/>
  <c r="M93" i="13" s="1"/>
  <c r="F107" i="13"/>
  <c r="F152" i="13" s="1"/>
  <c r="K107" i="13"/>
  <c r="K152" i="13" s="1"/>
  <c r="M153" i="13"/>
  <c r="E154" i="13"/>
  <c r="K154" i="13"/>
  <c r="N155" i="13"/>
  <c r="F156" i="13"/>
  <c r="K156" i="13"/>
  <c r="M157" i="13"/>
  <c r="E158" i="13"/>
  <c r="K158" i="13"/>
  <c r="N159" i="13"/>
  <c r="F115" i="13"/>
  <c r="F160" i="13" s="1"/>
  <c r="M115" i="13"/>
  <c r="M160" i="13" s="1"/>
  <c r="J161" i="13"/>
  <c r="K118" i="13"/>
  <c r="K163" i="13" s="1"/>
  <c r="I90" i="13" l="1"/>
  <c r="O90" i="13"/>
  <c r="J98" i="13"/>
  <c r="F94" i="13"/>
  <c r="O97" i="13"/>
  <c r="D94" i="13"/>
  <c r="F86" i="13"/>
  <c r="G92" i="13"/>
  <c r="J87" i="13"/>
  <c r="F97" i="13"/>
  <c r="F89" i="13"/>
  <c r="F87" i="13"/>
  <c r="J97" i="13"/>
  <c r="J89" i="13"/>
  <c r="K90" i="13"/>
  <c r="J95" i="13"/>
  <c r="J92" i="13"/>
  <c r="O88" i="13"/>
  <c r="M89" i="13"/>
  <c r="G94" i="13"/>
  <c r="H92" i="13"/>
  <c r="H88" i="13"/>
  <c r="M86" i="13"/>
  <c r="G87" i="13"/>
  <c r="I97" i="13"/>
  <c r="G90" i="13"/>
  <c r="G95" i="13"/>
  <c r="G97" i="13"/>
  <c r="H96" i="13"/>
  <c r="K98" i="13"/>
  <c r="D92" i="13"/>
  <c r="K89" i="13"/>
  <c r="D88" i="13"/>
  <c r="G85" i="13"/>
  <c r="F85" i="13"/>
  <c r="K87" i="13"/>
  <c r="G98" i="13"/>
  <c r="G93" i="13"/>
  <c r="I91" i="13"/>
  <c r="G89" i="13"/>
  <c r="E97" i="13"/>
  <c r="M95" i="13"/>
  <c r="E91" i="13"/>
  <c r="M87" i="13"/>
  <c r="I86" i="13"/>
  <c r="L91" i="13"/>
  <c r="L87" i="13"/>
  <c r="L97" i="13"/>
  <c r="L95" i="13"/>
  <c r="L93" i="13"/>
  <c r="L98" i="13"/>
  <c r="L89" i="13"/>
  <c r="L85" i="13"/>
  <c r="L94" i="13"/>
  <c r="H91" i="13"/>
  <c r="H87" i="13"/>
  <c r="H89" i="13"/>
  <c r="H85" i="13"/>
  <c r="L86" i="13"/>
  <c r="E90" i="13"/>
  <c r="H94" i="13"/>
  <c r="E89" i="13"/>
  <c r="I93" i="13"/>
  <c r="E96" i="13"/>
  <c r="E85" i="13"/>
  <c r="M94" i="13"/>
  <c r="M98" i="13"/>
  <c r="M92" i="13"/>
  <c r="M88" i="13"/>
  <c r="M96" i="13"/>
  <c r="I95" i="13"/>
  <c r="I87" i="13"/>
  <c r="I94" i="13"/>
  <c r="E86" i="13"/>
  <c r="D91" i="13"/>
  <c r="D87" i="13"/>
  <c r="Q82" i="13"/>
  <c r="D95" i="13"/>
  <c r="D97" i="13"/>
  <c r="D93" i="13"/>
  <c r="D89" i="13"/>
  <c r="D85" i="13"/>
  <c r="L90" i="13"/>
  <c r="H86" i="13"/>
  <c r="H98" i="13"/>
  <c r="D86" i="13"/>
  <c r="E92" i="13"/>
  <c r="E88" i="13"/>
  <c r="I96" i="13"/>
  <c r="I92" i="13"/>
  <c r="I88" i="13"/>
  <c r="E95" i="13"/>
  <c r="M91" i="13"/>
  <c r="E87" i="13"/>
  <c r="E94" i="13"/>
  <c r="D90" i="13"/>
  <c r="M85" i="13"/>
  <c r="E98" i="13"/>
  <c r="M90" i="13"/>
  <c r="M97" i="13"/>
  <c r="H90" i="13"/>
  <c r="I85" i="13"/>
  <c r="Q239" i="12" l="1"/>
  <c r="Q238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O215" i="12"/>
  <c r="N215" i="12"/>
  <c r="M215" i="12"/>
  <c r="L215" i="12"/>
  <c r="K215" i="12"/>
  <c r="J215" i="12"/>
  <c r="I215" i="12"/>
  <c r="H215" i="12"/>
  <c r="G215" i="12"/>
  <c r="F215" i="12"/>
  <c r="E215" i="12"/>
  <c r="D215" i="12"/>
  <c r="O214" i="12"/>
  <c r="N214" i="12"/>
  <c r="M214" i="12"/>
  <c r="L214" i="12"/>
  <c r="K214" i="12"/>
  <c r="J214" i="12"/>
  <c r="I214" i="12"/>
  <c r="H214" i="12"/>
  <c r="G214" i="12"/>
  <c r="F214" i="12"/>
  <c r="E214" i="12"/>
  <c r="D214" i="12"/>
  <c r="O212" i="12"/>
  <c r="N212" i="12"/>
  <c r="M212" i="12"/>
  <c r="L212" i="12"/>
  <c r="K212" i="12"/>
  <c r="J212" i="12"/>
  <c r="I212" i="12"/>
  <c r="H212" i="12"/>
  <c r="G212" i="12"/>
  <c r="F212" i="12"/>
  <c r="E212" i="12"/>
  <c r="D212" i="12"/>
  <c r="B212" i="12"/>
  <c r="O211" i="12"/>
  <c r="N211" i="12"/>
  <c r="M211" i="12"/>
  <c r="L211" i="12"/>
  <c r="K211" i="12"/>
  <c r="J211" i="12"/>
  <c r="I211" i="12"/>
  <c r="H211" i="12"/>
  <c r="G211" i="12"/>
  <c r="F211" i="12"/>
  <c r="E211" i="12"/>
  <c r="D211" i="12"/>
  <c r="B211" i="12"/>
  <c r="O210" i="12"/>
  <c r="N210" i="12"/>
  <c r="M210" i="12"/>
  <c r="L210" i="12"/>
  <c r="K210" i="12"/>
  <c r="J210" i="12"/>
  <c r="I210" i="12"/>
  <c r="H210" i="12"/>
  <c r="G210" i="12"/>
  <c r="F210" i="12"/>
  <c r="E210" i="12"/>
  <c r="D210" i="12"/>
  <c r="B210" i="12"/>
  <c r="O209" i="12"/>
  <c r="N209" i="12"/>
  <c r="M209" i="12"/>
  <c r="L209" i="12"/>
  <c r="K209" i="12"/>
  <c r="J209" i="12"/>
  <c r="I209" i="12"/>
  <c r="H209" i="12"/>
  <c r="G209" i="12"/>
  <c r="F209" i="12"/>
  <c r="E209" i="12"/>
  <c r="D209" i="12"/>
  <c r="B209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B208" i="12"/>
  <c r="O207" i="12"/>
  <c r="O213" i="12" s="1"/>
  <c r="N207" i="12"/>
  <c r="N213" i="12" s="1"/>
  <c r="M207" i="12"/>
  <c r="M213" i="12" s="1"/>
  <c r="L207" i="12"/>
  <c r="L213" i="12" s="1"/>
  <c r="K207" i="12"/>
  <c r="K213" i="12" s="1"/>
  <c r="J207" i="12"/>
  <c r="J213" i="12" s="1"/>
  <c r="I207" i="12"/>
  <c r="I213" i="12" s="1"/>
  <c r="H207" i="12"/>
  <c r="H213" i="12" s="1"/>
  <c r="G207" i="12"/>
  <c r="G213" i="12" s="1"/>
  <c r="F207" i="12"/>
  <c r="F213" i="12" s="1"/>
  <c r="E207" i="12"/>
  <c r="E213" i="12" s="1"/>
  <c r="D207" i="12"/>
  <c r="B207" i="12"/>
  <c r="O206" i="12"/>
  <c r="N206" i="12"/>
  <c r="M206" i="12"/>
  <c r="L206" i="12"/>
  <c r="K206" i="12"/>
  <c r="J206" i="12"/>
  <c r="I206" i="12"/>
  <c r="H206" i="12"/>
  <c r="G206" i="12"/>
  <c r="F206" i="12"/>
  <c r="E206" i="12"/>
  <c r="D206" i="12"/>
  <c r="B206" i="12"/>
  <c r="O205" i="12"/>
  <c r="N205" i="12"/>
  <c r="M205" i="12"/>
  <c r="L205" i="12"/>
  <c r="K205" i="12"/>
  <c r="J205" i="12"/>
  <c r="I205" i="12"/>
  <c r="H205" i="12"/>
  <c r="G205" i="12"/>
  <c r="F205" i="12"/>
  <c r="E205" i="12"/>
  <c r="D205" i="12"/>
  <c r="B205" i="12"/>
  <c r="O204" i="12"/>
  <c r="N204" i="12"/>
  <c r="M204" i="12"/>
  <c r="L204" i="12"/>
  <c r="K204" i="12"/>
  <c r="J204" i="12"/>
  <c r="I204" i="12"/>
  <c r="H204" i="12"/>
  <c r="G204" i="12"/>
  <c r="F204" i="12"/>
  <c r="E204" i="12"/>
  <c r="D204" i="12"/>
  <c r="B204" i="12"/>
  <c r="O203" i="12"/>
  <c r="N203" i="12"/>
  <c r="M203" i="12"/>
  <c r="L203" i="12"/>
  <c r="K203" i="12"/>
  <c r="J203" i="12"/>
  <c r="I203" i="12"/>
  <c r="H203" i="12"/>
  <c r="G203" i="12"/>
  <c r="F203" i="12"/>
  <c r="E203" i="12"/>
  <c r="D203" i="12"/>
  <c r="B203" i="12"/>
  <c r="O202" i="12"/>
  <c r="N202" i="12"/>
  <c r="M202" i="12"/>
  <c r="L202" i="12"/>
  <c r="K202" i="12"/>
  <c r="J202" i="12"/>
  <c r="I202" i="12"/>
  <c r="H202" i="12"/>
  <c r="G202" i="12"/>
  <c r="F202" i="12"/>
  <c r="E202" i="12"/>
  <c r="D202" i="12"/>
  <c r="B202" i="12"/>
  <c r="O201" i="12"/>
  <c r="N201" i="12"/>
  <c r="M201" i="12"/>
  <c r="L201" i="12"/>
  <c r="K201" i="12"/>
  <c r="J201" i="12"/>
  <c r="I201" i="12"/>
  <c r="H201" i="12"/>
  <c r="G201" i="12"/>
  <c r="F201" i="12"/>
  <c r="E201" i="12"/>
  <c r="D201" i="12"/>
  <c r="B201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B200" i="12"/>
  <c r="O199" i="12"/>
  <c r="N199" i="12"/>
  <c r="M199" i="12"/>
  <c r="L199" i="12"/>
  <c r="K199" i="12"/>
  <c r="J199" i="12"/>
  <c r="I199" i="12"/>
  <c r="H199" i="12"/>
  <c r="G199" i="12"/>
  <c r="F199" i="12"/>
  <c r="E199" i="12"/>
  <c r="D199" i="12"/>
  <c r="B199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O136" i="12"/>
  <c r="N136" i="12"/>
  <c r="M136" i="12"/>
  <c r="L136" i="12"/>
  <c r="K136" i="12"/>
  <c r="J136" i="12"/>
  <c r="I136" i="12"/>
  <c r="H136" i="12"/>
  <c r="G136" i="12"/>
  <c r="F136" i="12"/>
  <c r="E136" i="12"/>
  <c r="D136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B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B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B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B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B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B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B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B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B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B56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B55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B54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B53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B52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Q47" i="12"/>
  <c r="B47" i="12"/>
  <c r="Q46" i="12"/>
  <c r="B46" i="12"/>
  <c r="Q45" i="12"/>
  <c r="B45" i="12"/>
  <c r="Q44" i="12"/>
  <c r="B44" i="12"/>
  <c r="Q43" i="12"/>
  <c r="B43" i="12"/>
  <c r="Q42" i="12"/>
  <c r="B42" i="12"/>
  <c r="Q41" i="12"/>
  <c r="B41" i="12"/>
  <c r="Q40" i="12"/>
  <c r="B40" i="12"/>
  <c r="Q39" i="12"/>
  <c r="B39" i="12"/>
  <c r="Q38" i="12"/>
  <c r="B38" i="12"/>
  <c r="Q37" i="12"/>
  <c r="B37" i="12"/>
  <c r="Q36" i="12"/>
  <c r="B36" i="12"/>
  <c r="Q35" i="12"/>
  <c r="B35" i="12"/>
  <c r="Q34" i="12"/>
  <c r="B34" i="12"/>
  <c r="O31" i="12"/>
  <c r="O67" i="12" s="1"/>
  <c r="N31" i="12"/>
  <c r="M31" i="12"/>
  <c r="L31" i="12"/>
  <c r="L67" i="12" s="1"/>
  <c r="K31" i="12"/>
  <c r="K67" i="12" s="1"/>
  <c r="J31" i="12"/>
  <c r="I31" i="12"/>
  <c r="H31" i="12"/>
  <c r="H67" i="12" s="1"/>
  <c r="G31" i="12"/>
  <c r="G67" i="12" s="1"/>
  <c r="F31" i="12"/>
  <c r="E31" i="12"/>
  <c r="D31" i="12"/>
  <c r="Q29" i="12"/>
  <c r="B29" i="12"/>
  <c r="Q28" i="12"/>
  <c r="B28" i="12"/>
  <c r="Q27" i="12"/>
  <c r="B27" i="12"/>
  <c r="Q26" i="12"/>
  <c r="B26" i="12"/>
  <c r="Q25" i="12"/>
  <c r="B25" i="12"/>
  <c r="Q24" i="12"/>
  <c r="B24" i="12"/>
  <c r="Q23" i="12"/>
  <c r="B23" i="12"/>
  <c r="Q22" i="12"/>
  <c r="B22" i="12"/>
  <c r="Q21" i="12"/>
  <c r="B21" i="12"/>
  <c r="Q20" i="12"/>
  <c r="B20" i="12"/>
  <c r="Q19" i="12"/>
  <c r="B19" i="12"/>
  <c r="Q18" i="12"/>
  <c r="B18" i="12"/>
  <c r="Q17" i="12"/>
  <c r="B17" i="12"/>
  <c r="Q16" i="12"/>
  <c r="B16" i="12"/>
  <c r="Q12" i="12"/>
  <c r="Q11" i="12"/>
  <c r="Q10" i="12"/>
  <c r="H71" i="12" l="1"/>
  <c r="H122" i="12" s="1"/>
  <c r="L71" i="12"/>
  <c r="L122" i="12" s="1"/>
  <c r="K80" i="12"/>
  <c r="K131" i="12" s="1"/>
  <c r="Q31" i="12"/>
  <c r="F67" i="12"/>
  <c r="F73" i="12" s="1"/>
  <c r="F124" i="12" s="1"/>
  <c r="J67" i="12"/>
  <c r="J73" i="12" s="1"/>
  <c r="J124" i="12" s="1"/>
  <c r="N67" i="12"/>
  <c r="N77" i="12" s="1"/>
  <c r="N128" i="12" s="1"/>
  <c r="K74" i="12"/>
  <c r="K125" i="12" s="1"/>
  <c r="K78" i="12"/>
  <c r="K129" i="12" s="1"/>
  <c r="K82" i="12"/>
  <c r="K133" i="12" s="1"/>
  <c r="Q53" i="12"/>
  <c r="Q61" i="12"/>
  <c r="G76" i="12"/>
  <c r="G127" i="12" s="1"/>
  <c r="N73" i="12"/>
  <c r="N124" i="12" s="1"/>
  <c r="E67" i="12"/>
  <c r="E78" i="12" s="1"/>
  <c r="E129" i="12" s="1"/>
  <c r="I67" i="12"/>
  <c r="I77" i="12" s="1"/>
  <c r="I128" i="12" s="1"/>
  <c r="M67" i="12"/>
  <c r="M72" i="12" s="1"/>
  <c r="M123" i="12" s="1"/>
  <c r="Q63" i="12"/>
  <c r="G71" i="12"/>
  <c r="G122" i="12" s="1"/>
  <c r="K71" i="12"/>
  <c r="K122" i="12" s="1"/>
  <c r="L74" i="12"/>
  <c r="L125" i="12" s="1"/>
  <c r="K75" i="12"/>
  <c r="K126" i="12" s="1"/>
  <c r="K79" i="12"/>
  <c r="K130" i="12" s="1"/>
  <c r="L82" i="12"/>
  <c r="L133" i="12" s="1"/>
  <c r="O82" i="12"/>
  <c r="O133" i="12" s="1"/>
  <c r="O80" i="12"/>
  <c r="O131" i="12" s="1"/>
  <c r="O78" i="12"/>
  <c r="O129" i="12" s="1"/>
  <c r="O76" i="12"/>
  <c r="O127" i="12" s="1"/>
  <c r="O74" i="12"/>
  <c r="O125" i="12" s="1"/>
  <c r="O70" i="12"/>
  <c r="O121" i="12" s="1"/>
  <c r="O72" i="12"/>
  <c r="O123" i="12" s="1"/>
  <c r="O75" i="12"/>
  <c r="O126" i="12" s="1"/>
  <c r="O79" i="12"/>
  <c r="O130" i="12" s="1"/>
  <c r="O71" i="12"/>
  <c r="O122" i="12" s="1"/>
  <c r="J72" i="12"/>
  <c r="J123" i="12" s="1"/>
  <c r="H73" i="12"/>
  <c r="H124" i="12" s="1"/>
  <c r="L73" i="12"/>
  <c r="L124" i="12" s="1"/>
  <c r="H76" i="12"/>
  <c r="H127" i="12" s="1"/>
  <c r="L76" i="12"/>
  <c r="L127" i="12" s="1"/>
  <c r="Q58" i="12"/>
  <c r="H81" i="12"/>
  <c r="H132" i="12" s="1"/>
  <c r="L81" i="12"/>
  <c r="L132" i="12" s="1"/>
  <c r="L78" i="12"/>
  <c r="L129" i="12" s="1"/>
  <c r="H74" i="12"/>
  <c r="H125" i="12" s="1"/>
  <c r="Q56" i="12"/>
  <c r="H79" i="12"/>
  <c r="H130" i="12" s="1"/>
  <c r="L79" i="12"/>
  <c r="L130" i="12" s="1"/>
  <c r="H82" i="12"/>
  <c r="H133" i="12" s="1"/>
  <c r="Q64" i="12"/>
  <c r="G79" i="12"/>
  <c r="G130" i="12" s="1"/>
  <c r="G75" i="12"/>
  <c r="G126" i="12" s="1"/>
  <c r="G70" i="12"/>
  <c r="G121" i="12" s="1"/>
  <c r="G72" i="12"/>
  <c r="G123" i="12" s="1"/>
  <c r="G74" i="12"/>
  <c r="G125" i="12" s="1"/>
  <c r="G82" i="12"/>
  <c r="G133" i="12" s="1"/>
  <c r="L83" i="12"/>
  <c r="L134" i="12" s="1"/>
  <c r="Q49" i="12"/>
  <c r="H72" i="12"/>
  <c r="H123" i="12" s="1"/>
  <c r="L72" i="12"/>
  <c r="L123" i="12" s="1"/>
  <c r="Q54" i="12"/>
  <c r="Q59" i="12"/>
  <c r="H77" i="12"/>
  <c r="H128" i="12" s="1"/>
  <c r="L77" i="12"/>
  <c r="L128" i="12" s="1"/>
  <c r="H80" i="12"/>
  <c r="H131" i="12" s="1"/>
  <c r="L80" i="12"/>
  <c r="L131" i="12" s="1"/>
  <c r="Q62" i="12"/>
  <c r="K70" i="12"/>
  <c r="K121" i="12" s="1"/>
  <c r="K72" i="12"/>
  <c r="K123" i="12" s="1"/>
  <c r="G80" i="12"/>
  <c r="G131" i="12" s="1"/>
  <c r="H70" i="12"/>
  <c r="H121" i="12" s="1"/>
  <c r="L70" i="12"/>
  <c r="L121" i="12" s="1"/>
  <c r="Q52" i="12"/>
  <c r="G73" i="12"/>
  <c r="G124" i="12" s="1"/>
  <c r="K73" i="12"/>
  <c r="K124" i="12" s="1"/>
  <c r="Q57" i="12"/>
  <c r="H75" i="12"/>
  <c r="H126" i="12" s="1"/>
  <c r="L75" i="12"/>
  <c r="L126" i="12" s="1"/>
  <c r="K76" i="12"/>
  <c r="K127" i="12" s="1"/>
  <c r="H78" i="12"/>
  <c r="H129" i="12" s="1"/>
  <c r="Q60" i="12"/>
  <c r="Q65" i="12"/>
  <c r="H83" i="12"/>
  <c r="H134" i="12" s="1"/>
  <c r="M70" i="12"/>
  <c r="M121" i="12" s="1"/>
  <c r="G78" i="12"/>
  <c r="G129" i="12" s="1"/>
  <c r="O73" i="12"/>
  <c r="O124" i="12" s="1"/>
  <c r="G77" i="12"/>
  <c r="G128" i="12" s="1"/>
  <c r="K77" i="12"/>
  <c r="K128" i="12" s="1"/>
  <c r="O77" i="12"/>
  <c r="O128" i="12" s="1"/>
  <c r="G81" i="12"/>
  <c r="G132" i="12" s="1"/>
  <c r="K81" i="12"/>
  <c r="K132" i="12" s="1"/>
  <c r="O81" i="12"/>
  <c r="O132" i="12" s="1"/>
  <c r="G83" i="12"/>
  <c r="G134" i="12" s="1"/>
  <c r="K83" i="12"/>
  <c r="K134" i="12" s="1"/>
  <c r="O83" i="12"/>
  <c r="O134" i="12" s="1"/>
  <c r="D67" i="12"/>
  <c r="D70" i="12" s="1"/>
  <c r="D121" i="12" s="1"/>
  <c r="Q55" i="12"/>
  <c r="J78" i="12"/>
  <c r="J129" i="12" s="1"/>
  <c r="M71" i="12" l="1"/>
  <c r="M122" i="12" s="1"/>
  <c r="M76" i="12"/>
  <c r="M127" i="12" s="1"/>
  <c r="J70" i="12"/>
  <c r="J121" i="12" s="1"/>
  <c r="M83" i="12"/>
  <c r="M134" i="12" s="1"/>
  <c r="M82" i="12"/>
  <c r="M133" i="12" s="1"/>
  <c r="N70" i="12"/>
  <c r="N121" i="12" s="1"/>
  <c r="E80" i="12"/>
  <c r="E131" i="12" s="1"/>
  <c r="F82" i="12"/>
  <c r="F133" i="12" s="1"/>
  <c r="F83" i="12"/>
  <c r="F134" i="12" s="1"/>
  <c r="F78" i="12"/>
  <c r="F129" i="12" s="1"/>
  <c r="F79" i="12"/>
  <c r="F130" i="12" s="1"/>
  <c r="E74" i="12"/>
  <c r="E125" i="12" s="1"/>
  <c r="F75" i="12"/>
  <c r="F126" i="12" s="1"/>
  <c r="F80" i="12"/>
  <c r="F131" i="12" s="1"/>
  <c r="F72" i="12"/>
  <c r="F123" i="12" s="1"/>
  <c r="F81" i="12"/>
  <c r="F132" i="12" s="1"/>
  <c r="F76" i="12"/>
  <c r="F127" i="12" s="1"/>
  <c r="F74" i="12"/>
  <c r="F125" i="12" s="1"/>
  <c r="F71" i="12"/>
  <c r="F122" i="12" s="1"/>
  <c r="F70" i="12"/>
  <c r="F121" i="12" s="1"/>
  <c r="F77" i="12"/>
  <c r="F128" i="12" s="1"/>
  <c r="M79" i="12"/>
  <c r="M130" i="12" s="1"/>
  <c r="N82" i="12"/>
  <c r="N133" i="12" s="1"/>
  <c r="N76" i="12"/>
  <c r="N127" i="12" s="1"/>
  <c r="N80" i="12"/>
  <c r="N131" i="12" s="1"/>
  <c r="N72" i="12"/>
  <c r="N123" i="12" s="1"/>
  <c r="M75" i="12"/>
  <c r="M126" i="12" s="1"/>
  <c r="N74" i="12"/>
  <c r="N125" i="12" s="1"/>
  <c r="M80" i="12"/>
  <c r="M131" i="12" s="1"/>
  <c r="N71" i="12"/>
  <c r="N122" i="12" s="1"/>
  <c r="N78" i="12"/>
  <c r="N129" i="12" s="1"/>
  <c r="N79" i="12"/>
  <c r="N130" i="12" s="1"/>
  <c r="M77" i="12"/>
  <c r="M128" i="12" s="1"/>
  <c r="M74" i="12"/>
  <c r="M125" i="12" s="1"/>
  <c r="N83" i="12"/>
  <c r="N134" i="12" s="1"/>
  <c r="M81" i="12"/>
  <c r="M132" i="12" s="1"/>
  <c r="N75" i="12"/>
  <c r="N126" i="12" s="1"/>
  <c r="M73" i="12"/>
  <c r="M124" i="12" s="1"/>
  <c r="N81" i="12"/>
  <c r="N132" i="12" s="1"/>
  <c r="I73" i="12"/>
  <c r="I124" i="12" s="1"/>
  <c r="I74" i="12"/>
  <c r="I125" i="12" s="1"/>
  <c r="I79" i="12"/>
  <c r="I130" i="12" s="1"/>
  <c r="I80" i="12"/>
  <c r="I131" i="12" s="1"/>
  <c r="I82" i="12"/>
  <c r="I133" i="12" s="1"/>
  <c r="I83" i="12"/>
  <c r="I134" i="12" s="1"/>
  <c r="I75" i="12"/>
  <c r="I126" i="12" s="1"/>
  <c r="I81" i="12"/>
  <c r="I132" i="12" s="1"/>
  <c r="J79" i="12"/>
  <c r="J130" i="12" s="1"/>
  <c r="J74" i="12"/>
  <c r="J125" i="12" s="1"/>
  <c r="I70" i="12"/>
  <c r="I121" i="12" s="1"/>
  <c r="J81" i="12"/>
  <c r="J132" i="12" s="1"/>
  <c r="I78" i="12"/>
  <c r="I129" i="12" s="1"/>
  <c r="J80" i="12"/>
  <c r="J131" i="12" s="1"/>
  <c r="J82" i="12"/>
  <c r="J133" i="12" s="1"/>
  <c r="J71" i="12"/>
  <c r="J122" i="12" s="1"/>
  <c r="J76" i="12"/>
  <c r="J127" i="12" s="1"/>
  <c r="I71" i="12"/>
  <c r="I122" i="12" s="1"/>
  <c r="J83" i="12"/>
  <c r="J134" i="12" s="1"/>
  <c r="J77" i="12"/>
  <c r="J128" i="12" s="1"/>
  <c r="J75" i="12"/>
  <c r="J126" i="12" s="1"/>
  <c r="E75" i="12"/>
  <c r="E126" i="12" s="1"/>
  <c r="E70" i="12"/>
  <c r="E121" i="12" s="1"/>
  <c r="E73" i="12"/>
  <c r="E124" i="12" s="1"/>
  <c r="E79" i="12"/>
  <c r="E130" i="12" s="1"/>
  <c r="E71" i="12"/>
  <c r="E122" i="12" s="1"/>
  <c r="E81" i="12"/>
  <c r="E132" i="12" s="1"/>
  <c r="I76" i="12"/>
  <c r="I127" i="12" s="1"/>
  <c r="I72" i="12"/>
  <c r="I123" i="12" s="1"/>
  <c r="E72" i="12"/>
  <c r="E123" i="12" s="1"/>
  <c r="M78" i="12"/>
  <c r="M129" i="12" s="1"/>
  <c r="E82" i="12"/>
  <c r="E133" i="12" s="1"/>
  <c r="E83" i="12"/>
  <c r="E134" i="12" s="1"/>
  <c r="E77" i="12"/>
  <c r="E128" i="12" s="1"/>
  <c r="E76" i="12"/>
  <c r="E127" i="12" s="1"/>
  <c r="Q67" i="12"/>
  <c r="D77" i="12"/>
  <c r="D128" i="12" s="1"/>
  <c r="D79" i="12"/>
  <c r="D130" i="12" s="1"/>
  <c r="D81" i="12"/>
  <c r="D132" i="12" s="1"/>
  <c r="D71" i="12"/>
  <c r="D122" i="12" s="1"/>
  <c r="D83" i="12"/>
  <c r="D134" i="12" s="1"/>
  <c r="D75" i="12"/>
  <c r="D126" i="12" s="1"/>
  <c r="D74" i="12"/>
  <c r="D125" i="12" s="1"/>
  <c r="D76" i="12"/>
  <c r="D127" i="12" s="1"/>
  <c r="D73" i="12"/>
  <c r="D124" i="12" s="1"/>
  <c r="D80" i="12"/>
  <c r="D131" i="12" s="1"/>
  <c r="D82" i="12"/>
  <c r="D133" i="12" s="1"/>
  <c r="D78" i="12"/>
  <c r="D129" i="12" s="1"/>
  <c r="D72" i="12"/>
  <c r="D123" i="12" s="1"/>
  <c r="M11" i="22" l="1"/>
  <c r="M12" i="22" s="1"/>
  <c r="I11" i="22"/>
  <c r="I12" i="22" s="1"/>
  <c r="O9" i="12" l="1"/>
  <c r="O9" i="13"/>
  <c r="O174" i="13" s="1"/>
  <c r="O9" i="14"/>
  <c r="O132" i="14" s="1"/>
  <c r="N11" i="22"/>
  <c r="N12" i="22" s="1"/>
  <c r="G9" i="12"/>
  <c r="G9" i="13"/>
  <c r="G174" i="13" s="1"/>
  <c r="G9" i="14"/>
  <c r="G132" i="14" s="1"/>
  <c r="F11" i="22"/>
  <c r="F12" i="22" s="1"/>
  <c r="K9" i="12"/>
  <c r="K9" i="13"/>
  <c r="K174" i="13" s="1"/>
  <c r="K9" i="14"/>
  <c r="K132" i="14" s="1"/>
  <c r="J11" i="22"/>
  <c r="J12" i="22" s="1"/>
  <c r="N9" i="12"/>
  <c r="N9" i="13"/>
  <c r="N174" i="13" s="1"/>
  <c r="N9" i="14"/>
  <c r="N132" i="14" s="1"/>
  <c r="J9" i="12"/>
  <c r="J9" i="13"/>
  <c r="J174" i="13" s="1"/>
  <c r="J9" i="14"/>
  <c r="J132" i="14" s="1"/>
  <c r="F9" i="12"/>
  <c r="F9" i="13"/>
  <c r="F174" i="13" s="1"/>
  <c r="F9" i="14"/>
  <c r="F132" i="14" s="1"/>
  <c r="E11" i="22"/>
  <c r="E12" i="22" s="1"/>
  <c r="M9" i="12"/>
  <c r="M9" i="13"/>
  <c r="M174" i="13" s="1"/>
  <c r="M9" i="14"/>
  <c r="M132" i="14" s="1"/>
  <c r="L11" i="22"/>
  <c r="L12" i="22" s="1"/>
  <c r="I9" i="12"/>
  <c r="I9" i="13"/>
  <c r="I174" i="13" s="1"/>
  <c r="I9" i="14"/>
  <c r="I132" i="14" s="1"/>
  <c r="H11" i="22"/>
  <c r="H12" i="22" s="1"/>
  <c r="E9" i="12"/>
  <c r="E9" i="13"/>
  <c r="E174" i="13" s="1"/>
  <c r="E9" i="14"/>
  <c r="E132" i="14" s="1"/>
  <c r="D11" i="22"/>
  <c r="D12" i="22" s="1"/>
  <c r="E135" i="14" l="1"/>
  <c r="E139" i="14"/>
  <c r="E143" i="14"/>
  <c r="E147" i="14"/>
  <c r="E136" i="14"/>
  <c r="E140" i="14"/>
  <c r="E144" i="14"/>
  <c r="E148" i="14"/>
  <c r="E137" i="14"/>
  <c r="E141" i="14"/>
  <c r="E145" i="14"/>
  <c r="E149" i="14"/>
  <c r="E138" i="14"/>
  <c r="E142" i="14"/>
  <c r="E146" i="14"/>
  <c r="E150" i="14"/>
  <c r="K137" i="14"/>
  <c r="K141" i="14"/>
  <c r="K145" i="14"/>
  <c r="K149" i="14"/>
  <c r="K138" i="14"/>
  <c r="K142" i="14"/>
  <c r="K146" i="14"/>
  <c r="K150" i="14"/>
  <c r="K135" i="14"/>
  <c r="K139" i="14"/>
  <c r="K143" i="14"/>
  <c r="K147" i="14"/>
  <c r="K136" i="14"/>
  <c r="K140" i="14"/>
  <c r="K144" i="14"/>
  <c r="K148" i="14"/>
  <c r="E139" i="12"/>
  <c r="M139" i="12"/>
  <c r="K139" i="12"/>
  <c r="M135" i="14"/>
  <c r="M139" i="14"/>
  <c r="M143" i="14"/>
  <c r="M147" i="14"/>
  <c r="M136" i="14"/>
  <c r="M140" i="14"/>
  <c r="M144" i="14"/>
  <c r="M148" i="14"/>
  <c r="M137" i="14"/>
  <c r="M141" i="14"/>
  <c r="M145" i="14"/>
  <c r="M149" i="14"/>
  <c r="M138" i="14"/>
  <c r="M142" i="14"/>
  <c r="M146" i="14"/>
  <c r="M150" i="14"/>
  <c r="J138" i="14"/>
  <c r="J142" i="14"/>
  <c r="J146" i="14"/>
  <c r="J150" i="14"/>
  <c r="J135" i="14"/>
  <c r="J139" i="14"/>
  <c r="J143" i="14"/>
  <c r="J147" i="14"/>
  <c r="J136" i="14"/>
  <c r="J140" i="14"/>
  <c r="J144" i="14"/>
  <c r="J148" i="14"/>
  <c r="J137" i="14"/>
  <c r="J141" i="14"/>
  <c r="J145" i="14"/>
  <c r="J149" i="14"/>
  <c r="I139" i="12"/>
  <c r="F180" i="13"/>
  <c r="F184" i="13"/>
  <c r="F188" i="13"/>
  <c r="F192" i="13"/>
  <c r="F196" i="13"/>
  <c r="F178" i="13"/>
  <c r="F182" i="13"/>
  <c r="F186" i="13"/>
  <c r="F190" i="13"/>
  <c r="F194" i="13"/>
  <c r="F198" i="13"/>
  <c r="F179" i="13"/>
  <c r="F183" i="13"/>
  <c r="F187" i="13"/>
  <c r="F189" i="13"/>
  <c r="F197" i="13"/>
  <c r="F177" i="13"/>
  <c r="F191" i="13"/>
  <c r="F181" i="13"/>
  <c r="F193" i="13"/>
  <c r="F185" i="13"/>
  <c r="F195" i="13"/>
  <c r="J139" i="12"/>
  <c r="F139" i="12"/>
  <c r="N138" i="14"/>
  <c r="N142" i="14"/>
  <c r="N146" i="14"/>
  <c r="N150" i="14"/>
  <c r="N135" i="14"/>
  <c r="N139" i="14"/>
  <c r="N143" i="14"/>
  <c r="N147" i="14"/>
  <c r="N136" i="14"/>
  <c r="N140" i="14"/>
  <c r="N144" i="14"/>
  <c r="N148" i="14"/>
  <c r="N137" i="14"/>
  <c r="N141" i="14"/>
  <c r="N145" i="14"/>
  <c r="N149" i="14"/>
  <c r="G137" i="14"/>
  <c r="G141" i="14"/>
  <c r="G145" i="14"/>
  <c r="G149" i="14"/>
  <c r="G138" i="14"/>
  <c r="G142" i="14"/>
  <c r="G146" i="14"/>
  <c r="G150" i="14"/>
  <c r="G135" i="14"/>
  <c r="G139" i="14"/>
  <c r="G143" i="14"/>
  <c r="G147" i="14"/>
  <c r="G136" i="14"/>
  <c r="G140" i="14"/>
  <c r="G144" i="14"/>
  <c r="G148" i="14"/>
  <c r="O137" i="14"/>
  <c r="O141" i="14"/>
  <c r="O145" i="14"/>
  <c r="O149" i="14"/>
  <c r="O138" i="14"/>
  <c r="O142" i="14"/>
  <c r="O146" i="14"/>
  <c r="O150" i="14"/>
  <c r="O135" i="14"/>
  <c r="O139" i="14"/>
  <c r="O143" i="14"/>
  <c r="O147" i="14"/>
  <c r="O136" i="14"/>
  <c r="O140" i="14"/>
  <c r="O144" i="14"/>
  <c r="O148" i="14"/>
  <c r="L9" i="12"/>
  <c r="L9" i="13"/>
  <c r="L174" i="13" s="1"/>
  <c r="L9" i="14"/>
  <c r="L132" i="14" s="1"/>
  <c r="K11" i="22"/>
  <c r="K12" i="22" s="1"/>
  <c r="I135" i="14"/>
  <c r="I139" i="14"/>
  <c r="I143" i="14"/>
  <c r="I147" i="14"/>
  <c r="I136" i="14"/>
  <c r="I140" i="14"/>
  <c r="I144" i="14"/>
  <c r="I148" i="14"/>
  <c r="I137" i="14"/>
  <c r="I141" i="14"/>
  <c r="I145" i="14"/>
  <c r="I149" i="14"/>
  <c r="I138" i="14"/>
  <c r="I142" i="14"/>
  <c r="I146" i="14"/>
  <c r="I150" i="14"/>
  <c r="N180" i="13"/>
  <c r="N184" i="13"/>
  <c r="N188" i="13"/>
  <c r="N192" i="13"/>
  <c r="N196" i="13"/>
  <c r="N178" i="13"/>
  <c r="N182" i="13"/>
  <c r="N186" i="13"/>
  <c r="N190" i="13"/>
  <c r="N194" i="13"/>
  <c r="N198" i="13"/>
  <c r="N179" i="13"/>
  <c r="N183" i="13"/>
  <c r="N187" i="13"/>
  <c r="N181" i="13"/>
  <c r="N189" i="13"/>
  <c r="N197" i="13"/>
  <c r="N185" i="13"/>
  <c r="N191" i="13"/>
  <c r="N193" i="13"/>
  <c r="N177" i="13"/>
  <c r="N195" i="13"/>
  <c r="G179" i="13"/>
  <c r="G183" i="13"/>
  <c r="G187" i="13"/>
  <c r="G191" i="13"/>
  <c r="G195" i="13"/>
  <c r="G177" i="13"/>
  <c r="G181" i="13"/>
  <c r="G185" i="13"/>
  <c r="G189" i="13"/>
  <c r="G193" i="13"/>
  <c r="G197" i="13"/>
  <c r="G178" i="13"/>
  <c r="G182" i="13"/>
  <c r="G186" i="13"/>
  <c r="G184" i="13"/>
  <c r="G192" i="13"/>
  <c r="G194" i="13"/>
  <c r="G188" i="13"/>
  <c r="G196" i="13"/>
  <c r="G180" i="13"/>
  <c r="G190" i="13"/>
  <c r="G198" i="13"/>
  <c r="O179" i="13"/>
  <c r="O183" i="13"/>
  <c r="O187" i="13"/>
  <c r="O191" i="13"/>
  <c r="O195" i="13"/>
  <c r="O177" i="13"/>
  <c r="O181" i="13"/>
  <c r="O185" i="13"/>
  <c r="O189" i="13"/>
  <c r="O193" i="13"/>
  <c r="O197" i="13"/>
  <c r="O178" i="13"/>
  <c r="O182" i="13"/>
  <c r="O186" i="13"/>
  <c r="O192" i="13"/>
  <c r="O180" i="13"/>
  <c r="O194" i="13"/>
  <c r="O184" i="13"/>
  <c r="O188" i="13"/>
  <c r="O196" i="13"/>
  <c r="O190" i="13"/>
  <c r="O198" i="13"/>
  <c r="E177" i="13"/>
  <c r="E181" i="13"/>
  <c r="E185" i="13"/>
  <c r="E189" i="13"/>
  <c r="E193" i="13"/>
  <c r="E197" i="13"/>
  <c r="E179" i="13"/>
  <c r="E183" i="13"/>
  <c r="E187" i="13"/>
  <c r="E191" i="13"/>
  <c r="E195" i="13"/>
  <c r="E180" i="13"/>
  <c r="E184" i="13"/>
  <c r="E178" i="13"/>
  <c r="E194" i="13"/>
  <c r="E182" i="13"/>
  <c r="E188" i="13"/>
  <c r="E196" i="13"/>
  <c r="E186" i="13"/>
  <c r="E190" i="13"/>
  <c r="E198" i="13"/>
  <c r="E192" i="13"/>
  <c r="I177" i="13"/>
  <c r="I181" i="13"/>
  <c r="I185" i="13"/>
  <c r="I189" i="13"/>
  <c r="I193" i="13"/>
  <c r="I197" i="13"/>
  <c r="I179" i="13"/>
  <c r="I183" i="13"/>
  <c r="I187" i="13"/>
  <c r="I191" i="13"/>
  <c r="I195" i="13"/>
  <c r="I180" i="13"/>
  <c r="I184" i="13"/>
  <c r="I190" i="13"/>
  <c r="I198" i="13"/>
  <c r="I178" i="13"/>
  <c r="I192" i="13"/>
  <c r="I182" i="13"/>
  <c r="I194" i="13"/>
  <c r="I186" i="13"/>
  <c r="I188" i="13"/>
  <c r="I196" i="13"/>
  <c r="M177" i="13"/>
  <c r="M181" i="13"/>
  <c r="M185" i="13"/>
  <c r="M189" i="13"/>
  <c r="M193" i="13"/>
  <c r="M197" i="13"/>
  <c r="M179" i="13"/>
  <c r="M183" i="13"/>
  <c r="M187" i="13"/>
  <c r="M191" i="13"/>
  <c r="M195" i="13"/>
  <c r="M180" i="13"/>
  <c r="M184" i="13"/>
  <c r="M186" i="13"/>
  <c r="M194" i="13"/>
  <c r="M188" i="13"/>
  <c r="M196" i="13"/>
  <c r="M178" i="13"/>
  <c r="M190" i="13"/>
  <c r="M198" i="13"/>
  <c r="M182" i="13"/>
  <c r="M192" i="13"/>
  <c r="F138" i="14"/>
  <c r="F142" i="14"/>
  <c r="F146" i="14"/>
  <c r="F150" i="14"/>
  <c r="F135" i="14"/>
  <c r="F139" i="14"/>
  <c r="F143" i="14"/>
  <c r="F147" i="14"/>
  <c r="F136" i="14"/>
  <c r="F140" i="14"/>
  <c r="F144" i="14"/>
  <c r="F148" i="14"/>
  <c r="F137" i="14"/>
  <c r="F141" i="14"/>
  <c r="F145" i="14"/>
  <c r="F149" i="14"/>
  <c r="J180" i="13"/>
  <c r="J184" i="13"/>
  <c r="J188" i="13"/>
  <c r="J192" i="13"/>
  <c r="J196" i="13"/>
  <c r="J178" i="13"/>
  <c r="J182" i="13"/>
  <c r="J186" i="13"/>
  <c r="J190" i="13"/>
  <c r="J194" i="13"/>
  <c r="J198" i="13"/>
  <c r="J179" i="13"/>
  <c r="J183" i="13"/>
  <c r="J187" i="13"/>
  <c r="J185" i="13"/>
  <c r="J193" i="13"/>
  <c r="J195" i="13"/>
  <c r="J177" i="13"/>
  <c r="J189" i="13"/>
  <c r="J197" i="13"/>
  <c r="J181" i="13"/>
  <c r="J191" i="13"/>
  <c r="N139" i="12"/>
  <c r="K179" i="13"/>
  <c r="K183" i="13"/>
  <c r="K187" i="13"/>
  <c r="K191" i="13"/>
  <c r="K195" i="13"/>
  <c r="K177" i="13"/>
  <c r="K181" i="13"/>
  <c r="K185" i="13"/>
  <c r="K189" i="13"/>
  <c r="K193" i="13"/>
  <c r="K197" i="13"/>
  <c r="K178" i="13"/>
  <c r="K182" i="13"/>
  <c r="K186" i="13"/>
  <c r="K180" i="13"/>
  <c r="K188" i="13"/>
  <c r="K196" i="13"/>
  <c r="K184" i="13"/>
  <c r="K190" i="13"/>
  <c r="K198" i="13"/>
  <c r="K192" i="13"/>
  <c r="K194" i="13"/>
  <c r="G139" i="12"/>
  <c r="O139" i="12"/>
  <c r="H9" i="12"/>
  <c r="H9" i="14"/>
  <c r="H132" i="14" s="1"/>
  <c r="H9" i="13"/>
  <c r="H174" i="13" s="1"/>
  <c r="G11" i="22"/>
  <c r="G12" i="22" s="1"/>
  <c r="D9" i="12"/>
  <c r="D9" i="14"/>
  <c r="D9" i="13"/>
  <c r="C11" i="22"/>
  <c r="C12" i="22" s="1"/>
  <c r="O9" i="22"/>
  <c r="O11" i="22" s="1"/>
  <c r="O12" i="22" s="1"/>
  <c r="Q9" i="12" l="1"/>
  <c r="D139" i="12"/>
  <c r="H139" i="12"/>
  <c r="K286" i="13"/>
  <c r="K370" i="13"/>
  <c r="K360" i="13"/>
  <c r="K276" i="13"/>
  <c r="K293" i="13"/>
  <c r="K377" i="13"/>
  <c r="K277" i="13"/>
  <c r="K361" i="13"/>
  <c r="K283" i="13"/>
  <c r="K367" i="13"/>
  <c r="J361" i="13"/>
  <c r="J277" i="13"/>
  <c r="J291" i="13"/>
  <c r="J375" i="13"/>
  <c r="J279" i="13"/>
  <c r="J363" i="13"/>
  <c r="J286" i="13"/>
  <c r="J370" i="13"/>
  <c r="J292" i="13"/>
  <c r="J376" i="13"/>
  <c r="J276" i="13"/>
  <c r="J360" i="13"/>
  <c r="F272" i="14"/>
  <c r="F209" i="14"/>
  <c r="F271" i="14"/>
  <c r="F208" i="14"/>
  <c r="F207" i="14"/>
  <c r="F270" i="14"/>
  <c r="F210" i="14"/>
  <c r="F273" i="14"/>
  <c r="M362" i="13"/>
  <c r="M278" i="13"/>
  <c r="M292" i="13"/>
  <c r="M376" i="13"/>
  <c r="M280" i="13"/>
  <c r="M364" i="13"/>
  <c r="M283" i="13"/>
  <c r="M367" i="13"/>
  <c r="M289" i="13"/>
  <c r="M373" i="13"/>
  <c r="M273" i="13"/>
  <c r="M357" i="13"/>
  <c r="I290" i="13"/>
  <c r="I374" i="13"/>
  <c r="I294" i="13"/>
  <c r="I378" i="13"/>
  <c r="I291" i="13"/>
  <c r="I375" i="13"/>
  <c r="I275" i="13"/>
  <c r="I359" i="13"/>
  <c r="I281" i="13"/>
  <c r="I365" i="13"/>
  <c r="E294" i="13"/>
  <c r="E378" i="13"/>
  <c r="E284" i="13"/>
  <c r="E368" i="13"/>
  <c r="E280" i="13"/>
  <c r="E364" i="13"/>
  <c r="E283" i="13"/>
  <c r="E367" i="13"/>
  <c r="E289" i="13"/>
  <c r="E373" i="13"/>
  <c r="E273" i="13"/>
  <c r="E357" i="13"/>
  <c r="O294" i="13"/>
  <c r="O378" i="13"/>
  <c r="O364" i="13"/>
  <c r="O280" i="13"/>
  <c r="O282" i="13"/>
  <c r="O366" i="13"/>
  <c r="O289" i="13"/>
  <c r="O373" i="13"/>
  <c r="O273" i="13"/>
  <c r="O357" i="13"/>
  <c r="O279" i="13"/>
  <c r="O363" i="13"/>
  <c r="G360" i="13"/>
  <c r="G276" i="13"/>
  <c r="G288" i="13"/>
  <c r="G372" i="13"/>
  <c r="G274" i="13"/>
  <c r="G358" i="13"/>
  <c r="G281" i="13"/>
  <c r="G365" i="13"/>
  <c r="G287" i="13"/>
  <c r="G371" i="13"/>
  <c r="N291" i="13"/>
  <c r="N375" i="13"/>
  <c r="N365" i="13"/>
  <c r="N281" i="13"/>
  <c r="N283" i="13"/>
  <c r="N367" i="13"/>
  <c r="N290" i="13"/>
  <c r="N374" i="13"/>
  <c r="N274" i="13"/>
  <c r="N358" i="13"/>
  <c r="N280" i="13"/>
  <c r="N364" i="13"/>
  <c r="I222" i="14"/>
  <c r="I285" i="14"/>
  <c r="I221" i="14"/>
  <c r="I284" i="14"/>
  <c r="I220" i="14"/>
  <c r="I283" i="14"/>
  <c r="I219" i="14"/>
  <c r="I282" i="14"/>
  <c r="O271" i="14"/>
  <c r="O208" i="14"/>
  <c r="O270" i="14"/>
  <c r="O207" i="14"/>
  <c r="O210" i="14"/>
  <c r="O273" i="14"/>
  <c r="O209" i="14"/>
  <c r="O272" i="14"/>
  <c r="G271" i="14"/>
  <c r="G208" i="14"/>
  <c r="G270" i="14"/>
  <c r="G207" i="14"/>
  <c r="G210" i="14"/>
  <c r="G273" i="14"/>
  <c r="G209" i="14"/>
  <c r="G272" i="14"/>
  <c r="N221" i="14"/>
  <c r="N284" i="14"/>
  <c r="N220" i="14"/>
  <c r="N283" i="14"/>
  <c r="N219" i="14"/>
  <c r="N282" i="14"/>
  <c r="N222" i="14"/>
  <c r="N285" i="14"/>
  <c r="F289" i="13"/>
  <c r="F373" i="13"/>
  <c r="F293" i="13"/>
  <c r="F377" i="13"/>
  <c r="F275" i="13"/>
  <c r="F359" i="13"/>
  <c r="F282" i="13"/>
  <c r="F366" i="13"/>
  <c r="F288" i="13"/>
  <c r="F372" i="13"/>
  <c r="J276" i="14"/>
  <c r="J213" i="14"/>
  <c r="J275" i="14"/>
  <c r="J212" i="14"/>
  <c r="J211" i="14"/>
  <c r="J274" i="14"/>
  <c r="J214" i="14"/>
  <c r="J277" i="14"/>
  <c r="M277" i="14"/>
  <c r="M214" i="14"/>
  <c r="M276" i="14"/>
  <c r="M213" i="14"/>
  <c r="M212" i="14"/>
  <c r="M275" i="14"/>
  <c r="M211" i="14"/>
  <c r="M274" i="14"/>
  <c r="K220" i="14"/>
  <c r="K283" i="14"/>
  <c r="K282" i="14"/>
  <c r="K219" i="14"/>
  <c r="K222" i="14"/>
  <c r="K285" i="14"/>
  <c r="K221" i="14"/>
  <c r="K284" i="14"/>
  <c r="E222" i="14"/>
  <c r="E285" i="14"/>
  <c r="E221" i="14"/>
  <c r="E284" i="14"/>
  <c r="E220" i="14"/>
  <c r="E283" i="14"/>
  <c r="E219" i="14"/>
  <c r="E282" i="14"/>
  <c r="G144" i="12"/>
  <c r="G145" i="12"/>
  <c r="G149" i="12"/>
  <c r="G153" i="12"/>
  <c r="G157" i="12"/>
  <c r="G142" i="12"/>
  <c r="G146" i="12"/>
  <c r="G150" i="12"/>
  <c r="G154" i="12"/>
  <c r="G158" i="12"/>
  <c r="G147" i="12"/>
  <c r="G155" i="12"/>
  <c r="G152" i="12"/>
  <c r="G151" i="12"/>
  <c r="G143" i="12"/>
  <c r="G148" i="12"/>
  <c r="G156" i="12"/>
  <c r="K290" i="13"/>
  <c r="K374" i="13"/>
  <c r="K364" i="13"/>
  <c r="K280" i="13"/>
  <c r="K282" i="13"/>
  <c r="K366" i="13"/>
  <c r="K289" i="13"/>
  <c r="K373" i="13"/>
  <c r="K273" i="13"/>
  <c r="K357" i="13"/>
  <c r="K279" i="13"/>
  <c r="K363" i="13"/>
  <c r="J293" i="13"/>
  <c r="J377" i="13"/>
  <c r="J289" i="13"/>
  <c r="J373" i="13"/>
  <c r="J275" i="13"/>
  <c r="J359" i="13"/>
  <c r="J282" i="13"/>
  <c r="J366" i="13"/>
  <c r="J288" i="13"/>
  <c r="J372" i="13"/>
  <c r="F221" i="14"/>
  <c r="F284" i="14"/>
  <c r="F283" i="14"/>
  <c r="F220" i="14"/>
  <c r="F219" i="14"/>
  <c r="F282" i="14"/>
  <c r="F222" i="14"/>
  <c r="F285" i="14"/>
  <c r="M294" i="13"/>
  <c r="M378" i="13"/>
  <c r="M284" i="13"/>
  <c r="M368" i="13"/>
  <c r="M276" i="13"/>
  <c r="M360" i="13"/>
  <c r="M279" i="13"/>
  <c r="M363" i="13"/>
  <c r="M285" i="13"/>
  <c r="M369" i="13"/>
  <c r="I292" i="13"/>
  <c r="I376" i="13"/>
  <c r="I362" i="13"/>
  <c r="I278" i="13"/>
  <c r="I370" i="13"/>
  <c r="I286" i="13"/>
  <c r="I287" i="13"/>
  <c r="I371" i="13"/>
  <c r="I293" i="13"/>
  <c r="I377" i="13"/>
  <c r="I277" i="13"/>
  <c r="I361" i="13"/>
  <c r="E370" i="13"/>
  <c r="E286" i="13"/>
  <c r="E362" i="13"/>
  <c r="E278" i="13"/>
  <c r="E276" i="13"/>
  <c r="E360" i="13"/>
  <c r="E279" i="13"/>
  <c r="E363" i="13"/>
  <c r="E285" i="13"/>
  <c r="E369" i="13"/>
  <c r="O370" i="13"/>
  <c r="O286" i="13"/>
  <c r="O290" i="13"/>
  <c r="O374" i="13"/>
  <c r="O278" i="13"/>
  <c r="O362" i="13"/>
  <c r="O285" i="13"/>
  <c r="O369" i="13"/>
  <c r="O291" i="13"/>
  <c r="O375" i="13"/>
  <c r="O275" i="13"/>
  <c r="O359" i="13"/>
  <c r="G292" i="13"/>
  <c r="G376" i="13"/>
  <c r="G364" i="13"/>
  <c r="G280" i="13"/>
  <c r="G293" i="13"/>
  <c r="G377" i="13"/>
  <c r="G277" i="13"/>
  <c r="G361" i="13"/>
  <c r="G283" i="13"/>
  <c r="G367" i="13"/>
  <c r="N357" i="13"/>
  <c r="N273" i="13"/>
  <c r="N293" i="13"/>
  <c r="N377" i="13"/>
  <c r="N279" i="13"/>
  <c r="N363" i="13"/>
  <c r="N286" i="13"/>
  <c r="N370" i="13"/>
  <c r="N292" i="13"/>
  <c r="N376" i="13"/>
  <c r="N276" i="13"/>
  <c r="N360" i="13"/>
  <c r="I218" i="14"/>
  <c r="I281" i="14"/>
  <c r="I280" i="14"/>
  <c r="I217" i="14"/>
  <c r="I216" i="14"/>
  <c r="I279" i="14"/>
  <c r="I215" i="14"/>
  <c r="I278" i="14"/>
  <c r="L136" i="14"/>
  <c r="L140" i="14"/>
  <c r="L144" i="14"/>
  <c r="L148" i="14"/>
  <c r="L137" i="14"/>
  <c r="L141" i="14"/>
  <c r="L145" i="14"/>
  <c r="L149" i="14"/>
  <c r="L138" i="14"/>
  <c r="L142" i="14"/>
  <c r="L146" i="14"/>
  <c r="L150" i="14"/>
  <c r="L135" i="14"/>
  <c r="L139" i="14"/>
  <c r="L143" i="14"/>
  <c r="L147" i="14"/>
  <c r="O220" i="14"/>
  <c r="O283" i="14"/>
  <c r="O282" i="14"/>
  <c r="O219" i="14"/>
  <c r="O222" i="14"/>
  <c r="O285" i="14"/>
  <c r="O221" i="14"/>
  <c r="O284" i="14"/>
  <c r="G220" i="14"/>
  <c r="G283" i="14"/>
  <c r="G282" i="14"/>
  <c r="G219" i="14"/>
  <c r="G222" i="14"/>
  <c r="G285" i="14"/>
  <c r="G221" i="14"/>
  <c r="G284" i="14"/>
  <c r="N217" i="14"/>
  <c r="N280" i="14"/>
  <c r="N279" i="14"/>
  <c r="N216" i="14"/>
  <c r="N215" i="14"/>
  <c r="N278" i="14"/>
  <c r="N218" i="14"/>
  <c r="N281" i="14"/>
  <c r="F145" i="12"/>
  <c r="F142" i="12"/>
  <c r="F146" i="12"/>
  <c r="F150" i="12"/>
  <c r="F154" i="12"/>
  <c r="F158" i="12"/>
  <c r="F143" i="12"/>
  <c r="F147" i="12"/>
  <c r="F151" i="12"/>
  <c r="F155" i="12"/>
  <c r="F152" i="12"/>
  <c r="F149" i="12"/>
  <c r="F157" i="12"/>
  <c r="F144" i="12"/>
  <c r="F148" i="12"/>
  <c r="F156" i="12"/>
  <c r="F153" i="12"/>
  <c r="J145" i="12"/>
  <c r="J142" i="12"/>
  <c r="J146" i="12"/>
  <c r="J150" i="12"/>
  <c r="J154" i="12"/>
  <c r="J158" i="12"/>
  <c r="J143" i="12"/>
  <c r="J147" i="12"/>
  <c r="J151" i="12"/>
  <c r="J155" i="12"/>
  <c r="J148" i="12"/>
  <c r="J156" i="12"/>
  <c r="J153" i="12"/>
  <c r="J152" i="12"/>
  <c r="J144" i="12"/>
  <c r="J149" i="12"/>
  <c r="J157" i="12"/>
  <c r="F361" i="13"/>
  <c r="F277" i="13"/>
  <c r="F369" i="13"/>
  <c r="F285" i="13"/>
  <c r="F294" i="13"/>
  <c r="F378" i="13"/>
  <c r="F278" i="13"/>
  <c r="F362" i="13"/>
  <c r="F284" i="13"/>
  <c r="F368" i="13"/>
  <c r="I142" i="12"/>
  <c r="I146" i="12"/>
  <c r="I143" i="12"/>
  <c r="I147" i="12"/>
  <c r="I151" i="12"/>
  <c r="I155" i="12"/>
  <c r="I144" i="12"/>
  <c r="I148" i="12"/>
  <c r="I152" i="12"/>
  <c r="I156" i="12"/>
  <c r="I153" i="12"/>
  <c r="I150" i="12"/>
  <c r="I158" i="12"/>
  <c r="I145" i="12"/>
  <c r="I149" i="12"/>
  <c r="I157" i="12"/>
  <c r="I154" i="12"/>
  <c r="J272" i="14"/>
  <c r="J209" i="14"/>
  <c r="J271" i="14"/>
  <c r="J208" i="14"/>
  <c r="J207" i="14"/>
  <c r="J270" i="14"/>
  <c r="J210" i="14"/>
  <c r="J273" i="14"/>
  <c r="M273" i="14"/>
  <c r="M210" i="14"/>
  <c r="M272" i="14"/>
  <c r="M209" i="14"/>
  <c r="M208" i="14"/>
  <c r="M271" i="14"/>
  <c r="M207" i="14"/>
  <c r="M270" i="14"/>
  <c r="K144" i="12"/>
  <c r="K145" i="12"/>
  <c r="K149" i="12"/>
  <c r="K153" i="12"/>
  <c r="K157" i="12"/>
  <c r="K142" i="12"/>
  <c r="K146" i="12"/>
  <c r="K150" i="12"/>
  <c r="K154" i="12"/>
  <c r="K158" i="12"/>
  <c r="K143" i="12"/>
  <c r="K151" i="12"/>
  <c r="K148" i="12"/>
  <c r="K156" i="12"/>
  <c r="K147" i="12"/>
  <c r="K155" i="12"/>
  <c r="K152" i="12"/>
  <c r="E142" i="12"/>
  <c r="E146" i="12"/>
  <c r="E143" i="12"/>
  <c r="E147" i="12"/>
  <c r="E151" i="12"/>
  <c r="E155" i="12"/>
  <c r="E144" i="12"/>
  <c r="E148" i="12"/>
  <c r="E152" i="12"/>
  <c r="E156" i="12"/>
  <c r="E149" i="12"/>
  <c r="E157" i="12"/>
  <c r="E145" i="12"/>
  <c r="E154" i="12"/>
  <c r="E153" i="12"/>
  <c r="E150" i="12"/>
  <c r="E158" i="12"/>
  <c r="K279" i="14"/>
  <c r="K216" i="14"/>
  <c r="K278" i="14"/>
  <c r="K215" i="14"/>
  <c r="K218" i="14"/>
  <c r="K281" i="14"/>
  <c r="K217" i="14"/>
  <c r="K280" i="14"/>
  <c r="E218" i="14"/>
  <c r="E281" i="14"/>
  <c r="E280" i="14"/>
  <c r="E217" i="14"/>
  <c r="E216" i="14"/>
  <c r="E279" i="14"/>
  <c r="E215" i="14"/>
  <c r="E278" i="14"/>
  <c r="D174" i="13"/>
  <c r="Q9" i="13"/>
  <c r="H178" i="13"/>
  <c r="H182" i="13"/>
  <c r="H186" i="13"/>
  <c r="H190" i="13"/>
  <c r="H194" i="13"/>
  <c r="H198" i="13"/>
  <c r="H180" i="13"/>
  <c r="H184" i="13"/>
  <c r="H188" i="13"/>
  <c r="H192" i="13"/>
  <c r="H196" i="13"/>
  <c r="H177" i="13"/>
  <c r="H181" i="13"/>
  <c r="H185" i="13"/>
  <c r="H179" i="13"/>
  <c r="H195" i="13"/>
  <c r="H183" i="13"/>
  <c r="H189" i="13"/>
  <c r="H197" i="13"/>
  <c r="H187" i="13"/>
  <c r="H191" i="13"/>
  <c r="H193" i="13"/>
  <c r="Q9" i="14"/>
  <c r="D132" i="14"/>
  <c r="H136" i="14"/>
  <c r="H140" i="14"/>
  <c r="H144" i="14"/>
  <c r="H148" i="14"/>
  <c r="H137" i="14"/>
  <c r="H141" i="14"/>
  <c r="H145" i="14"/>
  <c r="H149" i="14"/>
  <c r="H138" i="14"/>
  <c r="H142" i="14"/>
  <c r="H146" i="14"/>
  <c r="H150" i="14"/>
  <c r="H135" i="14"/>
  <c r="H139" i="14"/>
  <c r="H143" i="14"/>
  <c r="H147" i="14"/>
  <c r="K288" i="13"/>
  <c r="K372" i="13"/>
  <c r="K292" i="13"/>
  <c r="K376" i="13"/>
  <c r="K278" i="13"/>
  <c r="K362" i="13"/>
  <c r="K285" i="13"/>
  <c r="K369" i="13"/>
  <c r="K291" i="13"/>
  <c r="K375" i="13"/>
  <c r="K275" i="13"/>
  <c r="K359" i="13"/>
  <c r="N145" i="12"/>
  <c r="N142" i="12"/>
  <c r="N146" i="12"/>
  <c r="N150" i="12"/>
  <c r="N154" i="12"/>
  <c r="N158" i="12"/>
  <c r="N143" i="12"/>
  <c r="N147" i="12"/>
  <c r="N151" i="12"/>
  <c r="N155" i="12"/>
  <c r="N144" i="12"/>
  <c r="N152" i="12"/>
  <c r="N149" i="12"/>
  <c r="N157" i="12"/>
  <c r="N148" i="12"/>
  <c r="N156" i="12"/>
  <c r="N153" i="12"/>
  <c r="J369" i="13"/>
  <c r="J285" i="13"/>
  <c r="J365" i="13"/>
  <c r="J281" i="13"/>
  <c r="J294" i="13"/>
  <c r="J378" i="13"/>
  <c r="J278" i="13"/>
  <c r="J362" i="13"/>
  <c r="J284" i="13"/>
  <c r="J368" i="13"/>
  <c r="F280" i="14"/>
  <c r="F217" i="14"/>
  <c r="F279" i="14"/>
  <c r="F216" i="14"/>
  <c r="F215" i="14"/>
  <c r="F278" i="14"/>
  <c r="F218" i="14"/>
  <c r="F281" i="14"/>
  <c r="M370" i="13"/>
  <c r="M286" i="13"/>
  <c r="M290" i="13"/>
  <c r="M374" i="13"/>
  <c r="M291" i="13"/>
  <c r="M375" i="13"/>
  <c r="M275" i="13"/>
  <c r="M359" i="13"/>
  <c r="M281" i="13"/>
  <c r="M365" i="13"/>
  <c r="I284" i="13"/>
  <c r="I368" i="13"/>
  <c r="I288" i="13"/>
  <c r="I372" i="13"/>
  <c r="I280" i="13"/>
  <c r="I364" i="13"/>
  <c r="I283" i="13"/>
  <c r="I367" i="13"/>
  <c r="I289" i="13"/>
  <c r="I373" i="13"/>
  <c r="I273" i="13"/>
  <c r="I357" i="13"/>
  <c r="E366" i="13"/>
  <c r="E282" i="13"/>
  <c r="E290" i="13"/>
  <c r="E374" i="13"/>
  <c r="E291" i="13"/>
  <c r="E375" i="13"/>
  <c r="E275" i="13"/>
  <c r="E359" i="13"/>
  <c r="E281" i="13"/>
  <c r="E365" i="13"/>
  <c r="O292" i="13"/>
  <c r="O376" i="13"/>
  <c r="O360" i="13"/>
  <c r="O276" i="13"/>
  <c r="O274" i="13"/>
  <c r="O358" i="13"/>
  <c r="O281" i="13"/>
  <c r="O365" i="13"/>
  <c r="O287" i="13"/>
  <c r="O371" i="13"/>
  <c r="G294" i="13"/>
  <c r="G378" i="13"/>
  <c r="G368" i="13"/>
  <c r="G284" i="13"/>
  <c r="G282" i="13"/>
  <c r="G366" i="13"/>
  <c r="G289" i="13"/>
  <c r="G373" i="13"/>
  <c r="G273" i="13"/>
  <c r="G357" i="13"/>
  <c r="G279" i="13"/>
  <c r="G363" i="13"/>
  <c r="N289" i="13"/>
  <c r="N373" i="13"/>
  <c r="N369" i="13"/>
  <c r="N285" i="13"/>
  <c r="N275" i="13"/>
  <c r="N359" i="13"/>
  <c r="N282" i="13"/>
  <c r="N366" i="13"/>
  <c r="N288" i="13"/>
  <c r="N372" i="13"/>
  <c r="I277" i="14"/>
  <c r="I214" i="14"/>
  <c r="I276" i="14"/>
  <c r="I213" i="14"/>
  <c r="I212" i="14"/>
  <c r="I275" i="14"/>
  <c r="I211" i="14"/>
  <c r="I274" i="14"/>
  <c r="L178" i="13"/>
  <c r="L182" i="13"/>
  <c r="L186" i="13"/>
  <c r="L190" i="13"/>
  <c r="L194" i="13"/>
  <c r="L198" i="13"/>
  <c r="L180" i="13"/>
  <c r="L184" i="13"/>
  <c r="L188" i="13"/>
  <c r="L192" i="13"/>
  <c r="L196" i="13"/>
  <c r="L177" i="13"/>
  <c r="L181" i="13"/>
  <c r="L185" i="13"/>
  <c r="L191" i="13"/>
  <c r="L179" i="13"/>
  <c r="L193" i="13"/>
  <c r="L183" i="13"/>
  <c r="L195" i="13"/>
  <c r="L187" i="13"/>
  <c r="L189" i="13"/>
  <c r="L197" i="13"/>
  <c r="O279" i="14"/>
  <c r="O216" i="14"/>
  <c r="O278" i="14"/>
  <c r="O215" i="14"/>
  <c r="O218" i="14"/>
  <c r="O281" i="14"/>
  <c r="O217" i="14"/>
  <c r="O280" i="14"/>
  <c r="G279" i="14"/>
  <c r="G216" i="14"/>
  <c r="G278" i="14"/>
  <c r="G215" i="14"/>
  <c r="G218" i="14"/>
  <c r="G281" i="14"/>
  <c r="G217" i="14"/>
  <c r="G280" i="14"/>
  <c r="N276" i="14"/>
  <c r="N213" i="14"/>
  <c r="N275" i="14"/>
  <c r="N212" i="14"/>
  <c r="N211" i="14"/>
  <c r="N274" i="14"/>
  <c r="N214" i="14"/>
  <c r="N277" i="14"/>
  <c r="F291" i="13"/>
  <c r="F375" i="13"/>
  <c r="F287" i="13"/>
  <c r="F371" i="13"/>
  <c r="F283" i="13"/>
  <c r="F367" i="13"/>
  <c r="F290" i="13"/>
  <c r="F374" i="13"/>
  <c r="F274" i="13"/>
  <c r="F358" i="13"/>
  <c r="F280" i="13"/>
  <c r="F364" i="13"/>
  <c r="J221" i="14"/>
  <c r="J284" i="14"/>
  <c r="J220" i="14"/>
  <c r="J283" i="14"/>
  <c r="J219" i="14"/>
  <c r="J282" i="14"/>
  <c r="J222" i="14"/>
  <c r="J285" i="14"/>
  <c r="M222" i="14"/>
  <c r="M285" i="14"/>
  <c r="M221" i="14"/>
  <c r="M284" i="14"/>
  <c r="M220" i="14"/>
  <c r="M283" i="14"/>
  <c r="M219" i="14"/>
  <c r="M282" i="14"/>
  <c r="K275" i="14"/>
  <c r="K212" i="14"/>
  <c r="K274" i="14"/>
  <c r="K211" i="14"/>
  <c r="K214" i="14"/>
  <c r="K277" i="14"/>
  <c r="K213" i="14"/>
  <c r="K276" i="14"/>
  <c r="E277" i="14"/>
  <c r="E214" i="14"/>
  <c r="E276" i="14"/>
  <c r="E213" i="14"/>
  <c r="E212" i="14"/>
  <c r="E275" i="14"/>
  <c r="E211" i="14"/>
  <c r="E274" i="14"/>
  <c r="O144" i="12"/>
  <c r="O145" i="12"/>
  <c r="O149" i="12"/>
  <c r="O153" i="12"/>
  <c r="O157" i="12"/>
  <c r="O142" i="12"/>
  <c r="O146" i="12"/>
  <c r="O150" i="12"/>
  <c r="O154" i="12"/>
  <c r="O158" i="12"/>
  <c r="O147" i="12"/>
  <c r="O155" i="12"/>
  <c r="O143" i="12"/>
  <c r="O152" i="12"/>
  <c r="O151" i="12"/>
  <c r="O148" i="12"/>
  <c r="O156" i="12"/>
  <c r="K294" i="13"/>
  <c r="K378" i="13"/>
  <c r="K368" i="13"/>
  <c r="K284" i="13"/>
  <c r="K274" i="13"/>
  <c r="K358" i="13"/>
  <c r="K281" i="13"/>
  <c r="K365" i="13"/>
  <c r="K287" i="13"/>
  <c r="K371" i="13"/>
  <c r="J287" i="13"/>
  <c r="J371" i="13"/>
  <c r="J357" i="13"/>
  <c r="J273" i="13"/>
  <c r="J283" i="13"/>
  <c r="J367" i="13"/>
  <c r="J290" i="13"/>
  <c r="J374" i="13"/>
  <c r="J274" i="13"/>
  <c r="J358" i="13"/>
  <c r="J280" i="13"/>
  <c r="J364" i="13"/>
  <c r="F276" i="14"/>
  <c r="F213" i="14"/>
  <c r="F275" i="14"/>
  <c r="F212" i="14"/>
  <c r="F211" i="14"/>
  <c r="F274" i="14"/>
  <c r="F214" i="14"/>
  <c r="F277" i="14"/>
  <c r="M288" i="13"/>
  <c r="M372" i="13"/>
  <c r="M358" i="13"/>
  <c r="M274" i="13"/>
  <c r="M366" i="13"/>
  <c r="M282" i="13"/>
  <c r="M287" i="13"/>
  <c r="M371" i="13"/>
  <c r="M293" i="13"/>
  <c r="M377" i="13"/>
  <c r="M277" i="13"/>
  <c r="M361" i="13"/>
  <c r="I366" i="13"/>
  <c r="I282" i="13"/>
  <c r="I358" i="13"/>
  <c r="I274" i="13"/>
  <c r="I276" i="13"/>
  <c r="I360" i="13"/>
  <c r="I279" i="13"/>
  <c r="I363" i="13"/>
  <c r="I285" i="13"/>
  <c r="I369" i="13"/>
  <c r="E288" i="13"/>
  <c r="E372" i="13"/>
  <c r="E292" i="13"/>
  <c r="E376" i="13"/>
  <c r="E358" i="13"/>
  <c r="E274" i="13"/>
  <c r="E287" i="13"/>
  <c r="E371" i="13"/>
  <c r="E293" i="13"/>
  <c r="E377" i="13"/>
  <c r="E277" i="13"/>
  <c r="E361" i="13"/>
  <c r="O368" i="13"/>
  <c r="O284" i="13"/>
  <c r="O288" i="13"/>
  <c r="O372" i="13"/>
  <c r="O293" i="13"/>
  <c r="O377" i="13"/>
  <c r="O277" i="13"/>
  <c r="O361" i="13"/>
  <c r="O283" i="13"/>
  <c r="O367" i="13"/>
  <c r="G286" i="13"/>
  <c r="G370" i="13"/>
  <c r="G290" i="13"/>
  <c r="G374" i="13"/>
  <c r="G278" i="13"/>
  <c r="G362" i="13"/>
  <c r="G285" i="13"/>
  <c r="G369" i="13"/>
  <c r="G291" i="13"/>
  <c r="G375" i="13"/>
  <c r="G275" i="13"/>
  <c r="G359" i="13"/>
  <c r="N287" i="13"/>
  <c r="N371" i="13"/>
  <c r="N361" i="13"/>
  <c r="N277" i="13"/>
  <c r="N294" i="13"/>
  <c r="N378" i="13"/>
  <c r="N278" i="13"/>
  <c r="N362" i="13"/>
  <c r="N284" i="13"/>
  <c r="N368" i="13"/>
  <c r="I273" i="14"/>
  <c r="I210" i="14"/>
  <c r="I272" i="14"/>
  <c r="I209" i="14"/>
  <c r="I208" i="14"/>
  <c r="I271" i="14"/>
  <c r="I207" i="14"/>
  <c r="I224" i="14" s="1"/>
  <c r="I270" i="14"/>
  <c r="L139" i="12"/>
  <c r="O275" i="14"/>
  <c r="O212" i="14"/>
  <c r="O274" i="14"/>
  <c r="O211" i="14"/>
  <c r="O214" i="14"/>
  <c r="O277" i="14"/>
  <c r="O213" i="14"/>
  <c r="O276" i="14"/>
  <c r="G275" i="14"/>
  <c r="G212" i="14"/>
  <c r="G274" i="14"/>
  <c r="G211" i="14"/>
  <c r="G214" i="14"/>
  <c r="G277" i="14"/>
  <c r="G213" i="14"/>
  <c r="G276" i="14"/>
  <c r="N272" i="14"/>
  <c r="N209" i="14"/>
  <c r="N271" i="14"/>
  <c r="N208" i="14"/>
  <c r="N207" i="14"/>
  <c r="N270" i="14"/>
  <c r="N210" i="14"/>
  <c r="N273" i="14"/>
  <c r="F365" i="13"/>
  <c r="F281" i="13"/>
  <c r="F357" i="13"/>
  <c r="F273" i="13"/>
  <c r="F279" i="13"/>
  <c r="F363" i="13"/>
  <c r="F286" i="13"/>
  <c r="F370" i="13"/>
  <c r="F292" i="13"/>
  <c r="F376" i="13"/>
  <c r="F276" i="13"/>
  <c r="F360" i="13"/>
  <c r="J217" i="14"/>
  <c r="J280" i="14"/>
  <c r="J279" i="14"/>
  <c r="J216" i="14"/>
  <c r="J215" i="14"/>
  <c r="J278" i="14"/>
  <c r="J218" i="14"/>
  <c r="J281" i="14"/>
  <c r="M218" i="14"/>
  <c r="M281" i="14"/>
  <c r="M280" i="14"/>
  <c r="M217" i="14"/>
  <c r="M216" i="14"/>
  <c r="M279" i="14"/>
  <c r="M215" i="14"/>
  <c r="M278" i="14"/>
  <c r="M142" i="12"/>
  <c r="M146" i="12"/>
  <c r="M143" i="12"/>
  <c r="M147" i="12"/>
  <c r="M151" i="12"/>
  <c r="M155" i="12"/>
  <c r="M144" i="12"/>
  <c r="M148" i="12"/>
  <c r="M152" i="12"/>
  <c r="M156" i="12"/>
  <c r="M149" i="12"/>
  <c r="M157" i="12"/>
  <c r="M154" i="12"/>
  <c r="M153" i="12"/>
  <c r="M145" i="12"/>
  <c r="M150" i="12"/>
  <c r="M158" i="12"/>
  <c r="K271" i="14"/>
  <c r="K208" i="14"/>
  <c r="K270" i="14"/>
  <c r="K207" i="14"/>
  <c r="K210" i="14"/>
  <c r="K273" i="14"/>
  <c r="K209" i="14"/>
  <c r="K272" i="14"/>
  <c r="E273" i="14"/>
  <c r="E210" i="14"/>
  <c r="E272" i="14"/>
  <c r="E209" i="14"/>
  <c r="E208" i="14"/>
  <c r="E271" i="14"/>
  <c r="E207" i="14"/>
  <c r="E270" i="14"/>
  <c r="E224" i="14" l="1"/>
  <c r="I229" i="14"/>
  <c r="O224" i="12"/>
  <c r="O290" i="12"/>
  <c r="O231" i="12"/>
  <c r="O297" i="12"/>
  <c r="O226" i="12"/>
  <c r="O292" i="12"/>
  <c r="O229" i="12"/>
  <c r="O295" i="12"/>
  <c r="L367" i="13"/>
  <c r="L283" i="13"/>
  <c r="L359" i="13"/>
  <c r="L275" i="13"/>
  <c r="L273" i="13"/>
  <c r="L357" i="13"/>
  <c r="L280" i="13"/>
  <c r="L364" i="13"/>
  <c r="L286" i="13"/>
  <c r="L370" i="13"/>
  <c r="N233" i="12"/>
  <c r="N299" i="12"/>
  <c r="N231" i="12"/>
  <c r="N297" i="12"/>
  <c r="N234" i="12"/>
  <c r="N300" i="12"/>
  <c r="N218" i="12"/>
  <c r="N284" i="12"/>
  <c r="H278" i="14"/>
  <c r="H215" i="14"/>
  <c r="H281" i="14"/>
  <c r="H218" i="14"/>
  <c r="H217" i="14"/>
  <c r="H280" i="14"/>
  <c r="H216" i="14"/>
  <c r="H279" i="14"/>
  <c r="H293" i="13"/>
  <c r="H377" i="13"/>
  <c r="H359" i="13"/>
  <c r="H275" i="13"/>
  <c r="H292" i="13"/>
  <c r="H376" i="13"/>
  <c r="H276" i="13"/>
  <c r="H360" i="13"/>
  <c r="H282" i="13"/>
  <c r="H366" i="13"/>
  <c r="D178" i="13"/>
  <c r="D182" i="13"/>
  <c r="D186" i="13"/>
  <c r="D190" i="13"/>
  <c r="D194" i="13"/>
  <c r="D198" i="13"/>
  <c r="Q174" i="13"/>
  <c r="D180" i="13"/>
  <c r="D184" i="13"/>
  <c r="D188" i="13"/>
  <c r="D192" i="13"/>
  <c r="D196" i="13"/>
  <c r="D177" i="13"/>
  <c r="D181" i="13"/>
  <c r="D185" i="13"/>
  <c r="D183" i="13"/>
  <c r="D191" i="13"/>
  <c r="D187" i="13"/>
  <c r="D193" i="13"/>
  <c r="D195" i="13"/>
  <c r="D179" i="13"/>
  <c r="D189" i="13"/>
  <c r="D197" i="13"/>
  <c r="E230" i="12"/>
  <c r="E296" i="12"/>
  <c r="E232" i="12"/>
  <c r="E298" i="12"/>
  <c r="E231" i="12"/>
  <c r="E297" i="12"/>
  <c r="E222" i="12"/>
  <c r="E288" i="12"/>
  <c r="K228" i="12"/>
  <c r="K294" i="12"/>
  <c r="K224" i="12"/>
  <c r="K290" i="12"/>
  <c r="K230" i="12"/>
  <c r="K296" i="12"/>
  <c r="K233" i="12"/>
  <c r="K299" i="12"/>
  <c r="K220" i="12"/>
  <c r="K286" i="12"/>
  <c r="M287" i="14"/>
  <c r="I299" i="12"/>
  <c r="I233" i="12"/>
  <c r="I226" i="12"/>
  <c r="I292" i="12"/>
  <c r="I224" i="12"/>
  <c r="I290" i="12"/>
  <c r="I223" i="12"/>
  <c r="I289" i="12"/>
  <c r="J286" i="12"/>
  <c r="J220" i="12"/>
  <c r="J224" i="12"/>
  <c r="J290" i="12"/>
  <c r="J219" i="12"/>
  <c r="J285" i="12"/>
  <c r="J222" i="12"/>
  <c r="J288" i="12"/>
  <c r="F298" i="12"/>
  <c r="F232" i="12"/>
  <c r="F225" i="12"/>
  <c r="F291" i="12"/>
  <c r="F223" i="12"/>
  <c r="F289" i="12"/>
  <c r="F226" i="12"/>
  <c r="F292" i="12"/>
  <c r="L278" i="14"/>
  <c r="L215" i="14"/>
  <c r="L281" i="14"/>
  <c r="L218" i="14"/>
  <c r="L217" i="14"/>
  <c r="L280" i="14"/>
  <c r="L216" i="14"/>
  <c r="L279" i="14"/>
  <c r="K296" i="13"/>
  <c r="G285" i="12"/>
  <c r="G219" i="12"/>
  <c r="G223" i="12"/>
  <c r="G289" i="12"/>
  <c r="G222" i="12"/>
  <c r="G288" i="12"/>
  <c r="G225" i="12"/>
  <c r="G291" i="12"/>
  <c r="G287" i="14"/>
  <c r="O287" i="14"/>
  <c r="O296" i="13"/>
  <c r="M296" i="13"/>
  <c r="H143" i="12"/>
  <c r="H144" i="12"/>
  <c r="H148" i="12"/>
  <c r="H152" i="12"/>
  <c r="H156" i="12"/>
  <c r="H145" i="12"/>
  <c r="H149" i="12"/>
  <c r="H153" i="12"/>
  <c r="H157" i="12"/>
  <c r="H142" i="12"/>
  <c r="H150" i="12"/>
  <c r="H158" i="12"/>
  <c r="H146" i="12"/>
  <c r="H147" i="12"/>
  <c r="H155" i="12"/>
  <c r="H154" i="12"/>
  <c r="H151" i="12"/>
  <c r="E229" i="14"/>
  <c r="M287" i="12"/>
  <c r="M221" i="12"/>
  <c r="M225" i="12"/>
  <c r="M291" i="12"/>
  <c r="M220" i="12"/>
  <c r="M286" i="12"/>
  <c r="M219" i="12"/>
  <c r="M285" i="12"/>
  <c r="K224" i="14"/>
  <c r="M295" i="12"/>
  <c r="M229" i="12"/>
  <c r="M232" i="12"/>
  <c r="M298" i="12"/>
  <c r="M231" i="12"/>
  <c r="M297" i="12"/>
  <c r="M222" i="12"/>
  <c r="M288" i="12"/>
  <c r="K287" i="14"/>
  <c r="M234" i="12"/>
  <c r="M300" i="12"/>
  <c r="M230" i="12"/>
  <c r="M296" i="12"/>
  <c r="M228" i="12"/>
  <c r="M294" i="12"/>
  <c r="M227" i="12"/>
  <c r="M293" i="12"/>
  <c r="M218" i="12"/>
  <c r="M284" i="12"/>
  <c r="J296" i="13"/>
  <c r="O293" i="12"/>
  <c r="O227" i="12"/>
  <c r="O223" i="12"/>
  <c r="O289" i="12"/>
  <c r="O222" i="12"/>
  <c r="O288" i="12"/>
  <c r="O225" i="12"/>
  <c r="O291" i="12"/>
  <c r="L291" i="13"/>
  <c r="L375" i="13"/>
  <c r="L287" i="13"/>
  <c r="L371" i="13"/>
  <c r="L292" i="13"/>
  <c r="L376" i="13"/>
  <c r="L276" i="13"/>
  <c r="L360" i="13"/>
  <c r="L282" i="13"/>
  <c r="L366" i="13"/>
  <c r="N229" i="12"/>
  <c r="N295" i="12"/>
  <c r="N225" i="12"/>
  <c r="N291" i="12"/>
  <c r="N227" i="12"/>
  <c r="N293" i="12"/>
  <c r="N230" i="12"/>
  <c r="N296" i="12"/>
  <c r="N221" i="12"/>
  <c r="N287" i="12"/>
  <c r="H274" i="14"/>
  <c r="H211" i="14"/>
  <c r="H277" i="14"/>
  <c r="H214" i="14"/>
  <c r="H213" i="14"/>
  <c r="H276" i="14"/>
  <c r="H212" i="14"/>
  <c r="H275" i="14"/>
  <c r="H289" i="13"/>
  <c r="H373" i="13"/>
  <c r="H285" i="13"/>
  <c r="H369" i="13"/>
  <c r="H281" i="13"/>
  <c r="H365" i="13"/>
  <c r="H288" i="13"/>
  <c r="H372" i="13"/>
  <c r="H294" i="13"/>
  <c r="H378" i="13"/>
  <c r="H278" i="13"/>
  <c r="H362" i="13"/>
  <c r="E234" i="12"/>
  <c r="E300" i="12"/>
  <c r="E287" i="12"/>
  <c r="E221" i="12"/>
  <c r="E228" i="12"/>
  <c r="E294" i="12"/>
  <c r="E227" i="12"/>
  <c r="E293" i="12"/>
  <c r="E218" i="12"/>
  <c r="E284" i="12"/>
  <c r="K297" i="12"/>
  <c r="K231" i="12"/>
  <c r="K227" i="12"/>
  <c r="K293" i="12"/>
  <c r="K226" i="12"/>
  <c r="K292" i="12"/>
  <c r="K229" i="12"/>
  <c r="K295" i="12"/>
  <c r="M224" i="14"/>
  <c r="I291" i="12"/>
  <c r="I225" i="12"/>
  <c r="I229" i="12"/>
  <c r="I295" i="12"/>
  <c r="I220" i="12"/>
  <c r="I286" i="12"/>
  <c r="I219" i="12"/>
  <c r="I285" i="12"/>
  <c r="J294" i="12"/>
  <c r="J228" i="12"/>
  <c r="J231" i="12"/>
  <c r="J297" i="12"/>
  <c r="J234" i="12"/>
  <c r="J300" i="12"/>
  <c r="J218" i="12"/>
  <c r="J284" i="12"/>
  <c r="F290" i="12"/>
  <c r="F224" i="12"/>
  <c r="F228" i="12"/>
  <c r="F294" i="12"/>
  <c r="F219" i="12"/>
  <c r="F285" i="12"/>
  <c r="F222" i="12"/>
  <c r="F288" i="12"/>
  <c r="L274" i="14"/>
  <c r="L211" i="14"/>
  <c r="L277" i="14"/>
  <c r="L214" i="14"/>
  <c r="L213" i="14"/>
  <c r="L276" i="14"/>
  <c r="L212" i="14"/>
  <c r="L275" i="14"/>
  <c r="N296" i="13"/>
  <c r="G293" i="12"/>
  <c r="G227" i="12"/>
  <c r="G234" i="12"/>
  <c r="G300" i="12"/>
  <c r="G284" i="12"/>
  <c r="G218" i="12"/>
  <c r="G221" i="12"/>
  <c r="G287" i="12"/>
  <c r="E380" i="13"/>
  <c r="F287" i="14"/>
  <c r="E287" i="14"/>
  <c r="M226" i="12"/>
  <c r="M292" i="12"/>
  <c r="M233" i="12"/>
  <c r="M299" i="12"/>
  <c r="M224" i="12"/>
  <c r="M290" i="12"/>
  <c r="M223" i="12"/>
  <c r="M289" i="12"/>
  <c r="F296" i="13"/>
  <c r="N287" i="14"/>
  <c r="L143" i="12"/>
  <c r="L144" i="12"/>
  <c r="L148" i="12"/>
  <c r="L152" i="12"/>
  <c r="L156" i="12"/>
  <c r="L145" i="12"/>
  <c r="L149" i="12"/>
  <c r="L153" i="12"/>
  <c r="L157" i="12"/>
  <c r="L154" i="12"/>
  <c r="L142" i="12"/>
  <c r="L151" i="12"/>
  <c r="L146" i="12"/>
  <c r="L150" i="12"/>
  <c r="L158" i="12"/>
  <c r="L147" i="12"/>
  <c r="L155" i="12"/>
  <c r="J380" i="13"/>
  <c r="O228" i="12"/>
  <c r="O294" i="12"/>
  <c r="O234" i="12"/>
  <c r="O300" i="12"/>
  <c r="O218" i="12"/>
  <c r="O284" i="12"/>
  <c r="O221" i="12"/>
  <c r="O287" i="12"/>
  <c r="L293" i="13"/>
  <c r="L377" i="13"/>
  <c r="L363" i="13"/>
  <c r="L279" i="13"/>
  <c r="L281" i="13"/>
  <c r="L365" i="13"/>
  <c r="L288" i="13"/>
  <c r="L372" i="13"/>
  <c r="L294" i="13"/>
  <c r="L378" i="13"/>
  <c r="L278" i="13"/>
  <c r="L362" i="13"/>
  <c r="G380" i="13"/>
  <c r="I380" i="13"/>
  <c r="N298" i="12"/>
  <c r="N232" i="12"/>
  <c r="N228" i="12"/>
  <c r="N294" i="12"/>
  <c r="N223" i="12"/>
  <c r="N289" i="12"/>
  <c r="N226" i="12"/>
  <c r="N292" i="12"/>
  <c r="H270" i="14"/>
  <c r="H207" i="14"/>
  <c r="H273" i="14"/>
  <c r="H210" i="14"/>
  <c r="H209" i="14"/>
  <c r="H272" i="14"/>
  <c r="H208" i="14"/>
  <c r="H271" i="14"/>
  <c r="H287" i="13"/>
  <c r="H371" i="13"/>
  <c r="H363" i="13"/>
  <c r="H279" i="13"/>
  <c r="H277" i="13"/>
  <c r="H361" i="13"/>
  <c r="H284" i="13"/>
  <c r="H368" i="13"/>
  <c r="H290" i="13"/>
  <c r="H374" i="13"/>
  <c r="H274" i="13"/>
  <c r="H358" i="13"/>
  <c r="E226" i="12"/>
  <c r="E292" i="12"/>
  <c r="E233" i="12"/>
  <c r="E299" i="12"/>
  <c r="E224" i="12"/>
  <c r="E290" i="12"/>
  <c r="E223" i="12"/>
  <c r="E289" i="12"/>
  <c r="K289" i="12"/>
  <c r="K223" i="12"/>
  <c r="K219" i="12"/>
  <c r="K285" i="12"/>
  <c r="K222" i="12"/>
  <c r="K288" i="12"/>
  <c r="K225" i="12"/>
  <c r="K291" i="12"/>
  <c r="J287" i="14"/>
  <c r="I221" i="12"/>
  <c r="I287" i="12"/>
  <c r="I232" i="12"/>
  <c r="I298" i="12"/>
  <c r="I231" i="12"/>
  <c r="I297" i="12"/>
  <c r="I222" i="12"/>
  <c r="I288" i="12"/>
  <c r="J233" i="12"/>
  <c r="J299" i="12"/>
  <c r="J229" i="12"/>
  <c r="J295" i="12"/>
  <c r="J227" i="12"/>
  <c r="J293" i="12"/>
  <c r="J230" i="12"/>
  <c r="J296" i="12"/>
  <c r="J221" i="12"/>
  <c r="J287" i="12"/>
  <c r="F220" i="12"/>
  <c r="F286" i="12"/>
  <c r="F231" i="12"/>
  <c r="F297" i="12"/>
  <c r="F234" i="12"/>
  <c r="F300" i="12"/>
  <c r="F218" i="12"/>
  <c r="F284" i="12"/>
  <c r="L270" i="14"/>
  <c r="L207" i="14"/>
  <c r="L273" i="14"/>
  <c r="L210" i="14"/>
  <c r="L209" i="14"/>
  <c r="L272" i="14"/>
  <c r="L208" i="14"/>
  <c r="L271" i="14"/>
  <c r="N380" i="13"/>
  <c r="G232" i="12"/>
  <c r="G298" i="12"/>
  <c r="G228" i="12"/>
  <c r="G294" i="12"/>
  <c r="G230" i="12"/>
  <c r="G296" i="12"/>
  <c r="G233" i="12"/>
  <c r="G299" i="12"/>
  <c r="G220" i="12"/>
  <c r="G286" i="12"/>
  <c r="E296" i="13"/>
  <c r="F224" i="14"/>
  <c r="D143" i="12"/>
  <c r="D147" i="12"/>
  <c r="D144" i="12"/>
  <c r="D148" i="12"/>
  <c r="D152" i="12"/>
  <c r="D156" i="12"/>
  <c r="Q139" i="12"/>
  <c r="D145" i="12"/>
  <c r="D149" i="12"/>
  <c r="D153" i="12"/>
  <c r="D157" i="12"/>
  <c r="D146" i="12"/>
  <c r="D154" i="12"/>
  <c r="D151" i="12"/>
  <c r="D150" i="12"/>
  <c r="D158" i="12"/>
  <c r="D142" i="12"/>
  <c r="D155" i="12"/>
  <c r="F380" i="13"/>
  <c r="N224" i="14"/>
  <c r="I287" i="14"/>
  <c r="O232" i="12"/>
  <c r="O298" i="12"/>
  <c r="O285" i="12"/>
  <c r="O219" i="12"/>
  <c r="O230" i="12"/>
  <c r="O296" i="12"/>
  <c r="O233" i="12"/>
  <c r="O299" i="12"/>
  <c r="O220" i="12"/>
  <c r="O286" i="12"/>
  <c r="L285" i="13"/>
  <c r="L369" i="13"/>
  <c r="L289" i="13"/>
  <c r="L373" i="13"/>
  <c r="L277" i="13"/>
  <c r="L361" i="13"/>
  <c r="L284" i="13"/>
  <c r="L368" i="13"/>
  <c r="L290" i="13"/>
  <c r="L374" i="13"/>
  <c r="L274" i="13"/>
  <c r="L358" i="13"/>
  <c r="G296" i="13"/>
  <c r="I296" i="13"/>
  <c r="N290" i="12"/>
  <c r="N224" i="12"/>
  <c r="N220" i="12"/>
  <c r="N286" i="12"/>
  <c r="N219" i="12"/>
  <c r="N285" i="12"/>
  <c r="N222" i="12"/>
  <c r="N288" i="12"/>
  <c r="H219" i="14"/>
  <c r="H282" i="14"/>
  <c r="H222" i="14"/>
  <c r="H285" i="14"/>
  <c r="H221" i="14"/>
  <c r="H284" i="14"/>
  <c r="H220" i="14"/>
  <c r="H283" i="14"/>
  <c r="D136" i="14"/>
  <c r="D140" i="14"/>
  <c r="D144" i="14"/>
  <c r="D148" i="14"/>
  <c r="D137" i="14"/>
  <c r="D141" i="14"/>
  <c r="D145" i="14"/>
  <c r="D149" i="14"/>
  <c r="Q132" i="14"/>
  <c r="D138" i="14"/>
  <c r="D142" i="14"/>
  <c r="D146" i="14"/>
  <c r="D150" i="14"/>
  <c r="D135" i="14"/>
  <c r="D139" i="14"/>
  <c r="D143" i="14"/>
  <c r="D147" i="14"/>
  <c r="H367" i="13"/>
  <c r="H283" i="13"/>
  <c r="H291" i="13"/>
  <c r="H375" i="13"/>
  <c r="H273" i="13"/>
  <c r="H357" i="13"/>
  <c r="H280" i="13"/>
  <c r="H364" i="13"/>
  <c r="H286" i="13"/>
  <c r="H370" i="13"/>
  <c r="E295" i="12"/>
  <c r="E229" i="12"/>
  <c r="E225" i="12"/>
  <c r="E291" i="12"/>
  <c r="E220" i="12"/>
  <c r="E286" i="12"/>
  <c r="E219" i="12"/>
  <c r="E285" i="12"/>
  <c r="K232" i="12"/>
  <c r="K298" i="12"/>
  <c r="K234" i="12"/>
  <c r="K300" i="12"/>
  <c r="K218" i="12"/>
  <c r="K284" i="12"/>
  <c r="K221" i="12"/>
  <c r="K287" i="12"/>
  <c r="J224" i="14"/>
  <c r="I230" i="12"/>
  <c r="I296" i="12"/>
  <c r="I234" i="12"/>
  <c r="I300" i="12"/>
  <c r="I228" i="12"/>
  <c r="I294" i="12"/>
  <c r="I227" i="12"/>
  <c r="I293" i="12"/>
  <c r="I218" i="12"/>
  <c r="I284" i="12"/>
  <c r="J225" i="12"/>
  <c r="J291" i="12"/>
  <c r="J232" i="12"/>
  <c r="J298" i="12"/>
  <c r="J223" i="12"/>
  <c r="J289" i="12"/>
  <c r="J226" i="12"/>
  <c r="J292" i="12"/>
  <c r="F229" i="12"/>
  <c r="F295" i="12"/>
  <c r="F233" i="12"/>
  <c r="F299" i="12"/>
  <c r="F227" i="12"/>
  <c r="F293" i="12"/>
  <c r="F230" i="12"/>
  <c r="F296" i="12"/>
  <c r="F221" i="12"/>
  <c r="F287" i="12"/>
  <c r="L219" i="14"/>
  <c r="L282" i="14"/>
  <c r="L222" i="14"/>
  <c r="L285" i="14"/>
  <c r="L221" i="14"/>
  <c r="L284" i="14"/>
  <c r="L220" i="14"/>
  <c r="L283" i="14"/>
  <c r="K380" i="13"/>
  <c r="G224" i="12"/>
  <c r="G290" i="12"/>
  <c r="G231" i="12"/>
  <c r="G297" i="12"/>
  <c r="G226" i="12"/>
  <c r="G292" i="12"/>
  <c r="G229" i="12"/>
  <c r="G295" i="12"/>
  <c r="G224" i="14"/>
  <c r="O224" i="14"/>
  <c r="O380" i="13"/>
  <c r="M380" i="13"/>
  <c r="K302" i="12" l="1"/>
  <c r="L6" i="18" s="1"/>
  <c r="Q150" i="12"/>
  <c r="D292" i="12"/>
  <c r="D226" i="12"/>
  <c r="Q157" i="12"/>
  <c r="D233" i="12"/>
  <c r="D299" i="12"/>
  <c r="Q144" i="12"/>
  <c r="D220" i="12"/>
  <c r="D286" i="12"/>
  <c r="E301" i="13"/>
  <c r="F302" i="12"/>
  <c r="G6" i="18" s="1"/>
  <c r="H224" i="14"/>
  <c r="L292" i="12"/>
  <c r="L226" i="12"/>
  <c r="L230" i="12"/>
  <c r="L296" i="12"/>
  <c r="L221" i="12"/>
  <c r="L287" i="12"/>
  <c r="L220" i="12"/>
  <c r="L286" i="12"/>
  <c r="G302" i="12"/>
  <c r="H6" i="18" s="1"/>
  <c r="N301" i="13"/>
  <c r="E302" i="12"/>
  <c r="F6" i="18" s="1"/>
  <c r="M236" i="12"/>
  <c r="H223" i="12"/>
  <c r="H289" i="12"/>
  <c r="H218" i="12"/>
  <c r="H284" i="12"/>
  <c r="H221" i="12"/>
  <c r="H287" i="12"/>
  <c r="H220" i="12"/>
  <c r="H286" i="12"/>
  <c r="Q195" i="13"/>
  <c r="D291" i="13"/>
  <c r="Q291" i="13" s="1"/>
  <c r="D375" i="13"/>
  <c r="Q375" i="13" s="1"/>
  <c r="D363" i="13"/>
  <c r="Q363" i="13" s="1"/>
  <c r="Q183" i="13"/>
  <c r="D279" i="13"/>
  <c r="Q279" i="13" s="1"/>
  <c r="Q196" i="13"/>
  <c r="D292" i="13"/>
  <c r="Q292" i="13" s="1"/>
  <c r="D376" i="13"/>
  <c r="Q376" i="13" s="1"/>
  <c r="D276" i="13"/>
  <c r="Q276" i="13" s="1"/>
  <c r="Q180" i="13"/>
  <c r="D360" i="13"/>
  <c r="Q360" i="13" s="1"/>
  <c r="Q190" i="13"/>
  <c r="D286" i="13"/>
  <c r="Q286" i="13" s="1"/>
  <c r="D370" i="13"/>
  <c r="Q370" i="13" s="1"/>
  <c r="L296" i="13"/>
  <c r="J229" i="14"/>
  <c r="Q147" i="14"/>
  <c r="D219" i="14"/>
  <c r="Q219" i="14" s="1"/>
  <c r="D282" i="14"/>
  <c r="Q282" i="14" s="1"/>
  <c r="Q150" i="14"/>
  <c r="D222" i="14"/>
  <c r="Q222" i="14" s="1"/>
  <c r="D285" i="14"/>
  <c r="Q285" i="14" s="1"/>
  <c r="Q137" i="14"/>
  <c r="D209" i="14"/>
  <c r="Q209" i="14" s="1"/>
  <c r="D272" i="14"/>
  <c r="Q272" i="14" s="1"/>
  <c r="Q136" i="14"/>
  <c r="D208" i="14"/>
  <c r="Q208" i="14" s="1"/>
  <c r="D271" i="14"/>
  <c r="Q271" i="14" s="1"/>
  <c r="G229" i="14"/>
  <c r="I236" i="12"/>
  <c r="H380" i="13"/>
  <c r="D274" i="14"/>
  <c r="Q274" i="14" s="1"/>
  <c r="Q139" i="14"/>
  <c r="D211" i="14"/>
  <c r="Q211" i="14" s="1"/>
  <c r="D277" i="14"/>
  <c r="Q277" i="14" s="1"/>
  <c r="Q142" i="14"/>
  <c r="D214" i="14"/>
  <c r="Q214" i="14" s="1"/>
  <c r="Q145" i="14"/>
  <c r="D217" i="14"/>
  <c r="Q217" i="14" s="1"/>
  <c r="D280" i="14"/>
  <c r="Q280" i="14" s="1"/>
  <c r="Q144" i="14"/>
  <c r="D216" i="14"/>
  <c r="Q216" i="14" s="1"/>
  <c r="D279" i="14"/>
  <c r="Q279" i="14" s="1"/>
  <c r="H296" i="13"/>
  <c r="D270" i="14"/>
  <c r="Q135" i="14"/>
  <c r="D207" i="14"/>
  <c r="D273" i="14"/>
  <c r="Q273" i="14" s="1"/>
  <c r="Q138" i="14"/>
  <c r="D210" i="14"/>
  <c r="Q210" i="14" s="1"/>
  <c r="Q141" i="14"/>
  <c r="D213" i="14"/>
  <c r="Q213" i="14" s="1"/>
  <c r="D276" i="14"/>
  <c r="Q276" i="14" s="1"/>
  <c r="Q140" i="14"/>
  <c r="D212" i="14"/>
  <c r="Q212" i="14" s="1"/>
  <c r="D275" i="14"/>
  <c r="Q275" i="14" s="1"/>
  <c r="G301" i="13"/>
  <c r="D231" i="12"/>
  <c r="D297" i="12"/>
  <c r="Q155" i="12"/>
  <c r="D227" i="12"/>
  <c r="D293" i="12"/>
  <c r="Q151" i="12"/>
  <c r="Q153" i="12"/>
  <c r="D229" i="12"/>
  <c r="D295" i="12"/>
  <c r="Q156" i="12"/>
  <c r="D232" i="12"/>
  <c r="D298" i="12"/>
  <c r="D223" i="12"/>
  <c r="D289" i="12"/>
  <c r="Q147" i="12"/>
  <c r="F236" i="12"/>
  <c r="H287" i="14"/>
  <c r="O302" i="12"/>
  <c r="P6" i="18" s="1"/>
  <c r="L231" i="12"/>
  <c r="L297" i="12"/>
  <c r="L222" i="12"/>
  <c r="L288" i="12"/>
  <c r="L233" i="12"/>
  <c r="L299" i="12"/>
  <c r="L232" i="12"/>
  <c r="L298" i="12"/>
  <c r="L219" i="12"/>
  <c r="L285" i="12"/>
  <c r="J302" i="12"/>
  <c r="K6" i="18" s="1"/>
  <c r="M229" i="14"/>
  <c r="E236" i="12"/>
  <c r="H227" i="12"/>
  <c r="H293" i="12"/>
  <c r="H288" i="12"/>
  <c r="H222" i="12"/>
  <c r="H233" i="12"/>
  <c r="H299" i="12"/>
  <c r="H232" i="12"/>
  <c r="H298" i="12"/>
  <c r="H219" i="12"/>
  <c r="H285" i="12"/>
  <c r="M301" i="13"/>
  <c r="Q197" i="13"/>
  <c r="D293" i="13"/>
  <c r="Q293" i="13" s="1"/>
  <c r="D377" i="13"/>
  <c r="Q377" i="13" s="1"/>
  <c r="D289" i="13"/>
  <c r="Q289" i="13" s="1"/>
  <c r="D373" i="13"/>
  <c r="Q373" i="13" s="1"/>
  <c r="Q193" i="13"/>
  <c r="Q185" i="13"/>
  <c r="D281" i="13"/>
  <c r="Q281" i="13" s="1"/>
  <c r="D365" i="13"/>
  <c r="Q365" i="13" s="1"/>
  <c r="Q192" i="13"/>
  <c r="D288" i="13"/>
  <c r="Q288" i="13" s="1"/>
  <c r="D372" i="13"/>
  <c r="Q372" i="13" s="1"/>
  <c r="Q186" i="13"/>
  <c r="D282" i="13"/>
  <c r="Q282" i="13" s="1"/>
  <c r="D366" i="13"/>
  <c r="Q366" i="13" s="1"/>
  <c r="D284" i="12"/>
  <c r="D218" i="12"/>
  <c r="Q142" i="12"/>
  <c r="Q154" i="12"/>
  <c r="D230" i="12"/>
  <c r="D296" i="12"/>
  <c r="Q149" i="12"/>
  <c r="D225" i="12"/>
  <c r="D291" i="12"/>
  <c r="Q152" i="12"/>
  <c r="D228" i="12"/>
  <c r="D294" i="12"/>
  <c r="Q143" i="12"/>
  <c r="D219" i="12"/>
  <c r="D285" i="12"/>
  <c r="L224" i="14"/>
  <c r="O236" i="12"/>
  <c r="L223" i="12"/>
  <c r="L289" i="12"/>
  <c r="L227" i="12"/>
  <c r="L293" i="12"/>
  <c r="L229" i="12"/>
  <c r="L295" i="12"/>
  <c r="L228" i="12"/>
  <c r="L294" i="12"/>
  <c r="J236" i="12"/>
  <c r="J301" i="13"/>
  <c r="K229" i="14"/>
  <c r="H296" i="12"/>
  <c r="H230" i="12"/>
  <c r="H234" i="12"/>
  <c r="H300" i="12"/>
  <c r="H229" i="12"/>
  <c r="H295" i="12"/>
  <c r="H228" i="12"/>
  <c r="H294" i="12"/>
  <c r="Q189" i="13"/>
  <c r="D285" i="13"/>
  <c r="Q285" i="13" s="1"/>
  <c r="D369" i="13"/>
  <c r="Q369" i="13" s="1"/>
  <c r="Q187" i="13"/>
  <c r="D367" i="13"/>
  <c r="Q367" i="13" s="1"/>
  <c r="D283" i="13"/>
  <c r="Q283" i="13" s="1"/>
  <c r="Q181" i="13"/>
  <c r="D277" i="13"/>
  <c r="Q277" i="13" s="1"/>
  <c r="D361" i="13"/>
  <c r="Q361" i="13" s="1"/>
  <c r="D284" i="13"/>
  <c r="Q284" i="13" s="1"/>
  <c r="Q188" i="13"/>
  <c r="D368" i="13"/>
  <c r="Q368" i="13" s="1"/>
  <c r="Q198" i="13"/>
  <c r="D294" i="13"/>
  <c r="Q294" i="13" s="1"/>
  <c r="D378" i="13"/>
  <c r="Q378" i="13" s="1"/>
  <c r="Q182" i="13"/>
  <c r="D278" i="13"/>
  <c r="Q278" i="13" s="1"/>
  <c r="D362" i="13"/>
  <c r="Q362" i="13" s="1"/>
  <c r="N302" i="12"/>
  <c r="O6" i="18" s="1"/>
  <c r="O229" i="14"/>
  <c r="I302" i="12"/>
  <c r="J6" i="18" s="1"/>
  <c r="K236" i="12"/>
  <c r="D278" i="14"/>
  <c r="Q278" i="14" s="1"/>
  <c r="Q143" i="14"/>
  <c r="D215" i="14"/>
  <c r="Q215" i="14" s="1"/>
  <c r="D281" i="14"/>
  <c r="Q281" i="14" s="1"/>
  <c r="Q146" i="14"/>
  <c r="D218" i="14"/>
  <c r="Q218" i="14" s="1"/>
  <c r="Q149" i="14"/>
  <c r="D221" i="14"/>
  <c r="Q221" i="14" s="1"/>
  <c r="D284" i="14"/>
  <c r="Q284" i="14" s="1"/>
  <c r="Q148" i="14"/>
  <c r="D220" i="14"/>
  <c r="Q220" i="14" s="1"/>
  <c r="D283" i="14"/>
  <c r="Q283" i="14" s="1"/>
  <c r="I301" i="13"/>
  <c r="N229" i="14"/>
  <c r="Q158" i="12"/>
  <c r="D300" i="12"/>
  <c r="D234" i="12"/>
  <c r="Q146" i="12"/>
  <c r="D222" i="12"/>
  <c r="D288" i="12"/>
  <c r="Q145" i="12"/>
  <c r="D221" i="12"/>
  <c r="Q221" i="12" s="1"/>
  <c r="D287" i="12"/>
  <c r="Q148" i="12"/>
  <c r="D224" i="12"/>
  <c r="D290" i="12"/>
  <c r="F229" i="14"/>
  <c r="L287" i="14"/>
  <c r="L300" i="12"/>
  <c r="L234" i="12"/>
  <c r="L218" i="12"/>
  <c r="L284" i="12"/>
  <c r="L225" i="12"/>
  <c r="L291" i="12"/>
  <c r="L224" i="12"/>
  <c r="L290" i="12"/>
  <c r="F301" i="13"/>
  <c r="G236" i="12"/>
  <c r="M302" i="12"/>
  <c r="N6" i="18" s="1"/>
  <c r="H231" i="12"/>
  <c r="H297" i="12"/>
  <c r="H226" i="12"/>
  <c r="H292" i="12"/>
  <c r="H225" i="12"/>
  <c r="H291" i="12"/>
  <c r="H224" i="12"/>
  <c r="H290" i="12"/>
  <c r="O301" i="13"/>
  <c r="K301" i="13"/>
  <c r="D359" i="13"/>
  <c r="Q359" i="13" s="1"/>
  <c r="D275" i="13"/>
  <c r="Q275" i="13" s="1"/>
  <c r="Q179" i="13"/>
  <c r="D371" i="13"/>
  <c r="Q371" i="13" s="1"/>
  <c r="D287" i="13"/>
  <c r="Q287" i="13" s="1"/>
  <c r="Q191" i="13"/>
  <c r="Q177" i="13"/>
  <c r="D273" i="13"/>
  <c r="D357" i="13"/>
  <c r="D280" i="13"/>
  <c r="Q280" i="13" s="1"/>
  <c r="Q184" i="13"/>
  <c r="D364" i="13"/>
  <c r="Q364" i="13" s="1"/>
  <c r="Q194" i="13"/>
  <c r="D290" i="13"/>
  <c r="Q290" i="13" s="1"/>
  <c r="D374" i="13"/>
  <c r="Q374" i="13" s="1"/>
  <c r="Q178" i="13"/>
  <c r="D274" i="13"/>
  <c r="Q274" i="13" s="1"/>
  <c r="D358" i="13"/>
  <c r="Q358" i="13" s="1"/>
  <c r="N236" i="12"/>
  <c r="L380" i="13"/>
  <c r="Q288" i="12" l="1"/>
  <c r="Q219" i="12"/>
  <c r="Q285" i="12"/>
  <c r="Q287" i="12"/>
  <c r="Q222" i="12"/>
  <c r="D296" i="13"/>
  <c r="Q273" i="13"/>
  <c r="Q296" i="13" s="1"/>
  <c r="Q301" i="13" s="1"/>
  <c r="L302" i="12"/>
  <c r="M6" i="18" s="1"/>
  <c r="Q290" i="12"/>
  <c r="L229" i="14"/>
  <c r="Q228" i="12"/>
  <c r="Q298" i="12"/>
  <c r="Q229" i="12"/>
  <c r="Q227" i="12"/>
  <c r="Q270" i="14"/>
  <c r="Q287" i="14" s="1"/>
  <c r="D287" i="14"/>
  <c r="Q286" i="12"/>
  <c r="Q233" i="12"/>
  <c r="N241" i="12"/>
  <c r="G241" i="12"/>
  <c r="L236" i="12"/>
  <c r="Q224" i="12"/>
  <c r="Q234" i="12"/>
  <c r="K241" i="12"/>
  <c r="O241" i="12"/>
  <c r="Q296" i="12"/>
  <c r="D236" i="12"/>
  <c r="Q218" i="12"/>
  <c r="Q232" i="12"/>
  <c r="H301" i="13"/>
  <c r="I241" i="12"/>
  <c r="L301" i="13"/>
  <c r="H302" i="12"/>
  <c r="I6" i="18" s="1"/>
  <c r="M241" i="12"/>
  <c r="Q220" i="12"/>
  <c r="Q300" i="12"/>
  <c r="Q291" i="12"/>
  <c r="Q230" i="12"/>
  <c r="D302" i="12"/>
  <c r="Q284" i="12"/>
  <c r="E241" i="12"/>
  <c r="F241" i="12"/>
  <c r="Q289" i="12"/>
  <c r="Q297" i="12"/>
  <c r="Q207" i="14"/>
  <c r="Q224" i="14" s="1"/>
  <c r="Q229" i="14" s="1"/>
  <c r="D224" i="14"/>
  <c r="H236" i="12"/>
  <c r="Q226" i="12"/>
  <c r="D380" i="13"/>
  <c r="Q357" i="13"/>
  <c r="Q380" i="13" s="1"/>
  <c r="J241" i="12"/>
  <c r="Q294" i="12"/>
  <c r="Q225" i="12"/>
  <c r="Q223" i="12"/>
  <c r="Q295" i="12"/>
  <c r="Q293" i="12"/>
  <c r="Q231" i="12"/>
  <c r="H229" i="14"/>
  <c r="Q299" i="12"/>
  <c r="Q292" i="12"/>
  <c r="H241" i="12" l="1"/>
  <c r="D229" i="14"/>
  <c r="E6" i="18"/>
  <c r="Q236" i="12"/>
  <c r="Q241" i="12" s="1"/>
  <c r="L241" i="12"/>
  <c r="D241" i="12"/>
  <c r="Q302" i="12"/>
  <c r="D301" i="13"/>
  <c r="R6" i="18" l="1"/>
</calcChain>
</file>

<file path=xl/comments1.xml><?xml version="1.0" encoding="utf-8"?>
<comments xmlns="http://schemas.openxmlformats.org/spreadsheetml/2006/main">
  <authors>
    <author>David Shehee</author>
  </authors>
  <commentList>
    <comment ref="D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8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8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9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K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L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N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O9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Changed the numbers back to a two year average.
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Permanganate feed for DBPs in 2016.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Permanganate feed for DBPs in 2016.</t>
        </r>
      </text>
    </comment>
    <comment ref="K11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Permanganate feed for DBPs in 2016.</t>
        </r>
      </text>
    </comment>
    <comment ref="L11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Permanganate feed for DBPs in 2016.</t>
        </r>
      </text>
    </comment>
    <comment ref="M11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Permanganate feed for DBPs in 2016.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J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K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L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M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N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  <comment ref="O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50% polyphosphate in 2016.</t>
        </r>
      </text>
    </comment>
  </commentList>
</comments>
</file>

<file path=xl/comments2.xml><?xml version="1.0" encoding="utf-8"?>
<comments xmlns="http://schemas.openxmlformats.org/spreadsheetml/2006/main">
  <authors>
    <author>David Shehee</author>
  </authors>
  <commentList>
    <comment ref="D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08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09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1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1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1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I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J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K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L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N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O12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a 2-year average for this chemical.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F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H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I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K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M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N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O13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over to mini bulk for safety.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From bulk load calculation. Started mini bulk in March.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From bulk load calculation. Started mini bulk in March.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From bulk load calculation. Started mini bulk in March.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E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H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I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J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K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L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M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N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O13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H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K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L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M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N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O137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F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H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I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J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K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L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M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N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  <comment ref="O14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Change to a 50/50 polyphosphate.</t>
        </r>
      </text>
    </comment>
  </commentList>
</comments>
</file>

<file path=xl/comments3.xml><?xml version="1.0" encoding="utf-8"?>
<comments xmlns="http://schemas.openxmlformats.org/spreadsheetml/2006/main">
  <authors>
    <author>David Shehee</author>
  </authors>
  <commentList>
    <comment ref="G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8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83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84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85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9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L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M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N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O9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Switched back to 2 year average for this chemical.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K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L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M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N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O101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H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L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M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O102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a 50/50 polyphosphate.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Now using 55 gallon drums. Used 330 LB number for January and February budgeting.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Now using 55 gallon drums. Used 330 LB number for January and February budgeting.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H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L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  <comment ref="O110" authorId="0">
      <text>
        <r>
          <rPr>
            <b/>
            <sz val="9"/>
            <color indexed="81"/>
            <rFont val="Tahoma"/>
            <family val="2"/>
          </rPr>
          <t>David Shehee:</t>
        </r>
        <r>
          <rPr>
            <sz val="9"/>
            <color indexed="81"/>
            <rFont val="Tahoma"/>
            <family val="2"/>
          </rPr>
          <t xml:space="preserve">
Switch to 50/50 polyphosphate.</t>
        </r>
      </text>
    </comment>
  </commentList>
</comments>
</file>

<file path=xl/sharedStrings.xml><?xml version="1.0" encoding="utf-8"?>
<sst xmlns="http://schemas.openxmlformats.org/spreadsheetml/2006/main" count="1251" uniqueCount="155">
  <si>
    <t>No_Project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</si>
  <si>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</si>
  <si>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</si>
  <si>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</si>
  <si>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</si>
  <si>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</si>
  <si>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</si>
  <si>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</si>
  <si>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</si>
  <si>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</si>
  <si>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</si>
  <si>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</si>
  <si>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</si>
  <si>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DECYTD</t>
  </si>
  <si>
    <t>System delivery gross</t>
  </si>
  <si>
    <t>E12_Kentucky American</t>
  </si>
  <si>
    <t xml:space="preserve">                    E120205_CEN-Admin &amp; Gen</t>
  </si>
  <si>
    <t xml:space="preserve">                    E123005_NRTH-Admin &amp; Gen</t>
  </si>
  <si>
    <t>CHM,AMMONIA,ANHYDROUS,100%,BULK</t>
  </si>
  <si>
    <t>CHM,AMMONIA,AQUA,19%,BULK</t>
  </si>
  <si>
    <t>CHM,CARBON,PAC LIGNITE,900LB</t>
  </si>
  <si>
    <t>CHM,CARBON,PAC WOOD BASED,750LB</t>
  </si>
  <si>
    <t>CHM,CHLORINE,100%,2000LB CYLINDER</t>
  </si>
  <si>
    <t>CHM,FERRIC,CHLORID,38%,BULK</t>
  </si>
  <si>
    <t>CHM,HFS ACID,23%,BULK</t>
  </si>
  <si>
    <t>CHM,HFS ACID,23%,MINI BULK</t>
  </si>
  <si>
    <t>CHM,PHOSPHATE,ORTH-PLY CARUS 8600,BULK</t>
  </si>
  <si>
    <t>CHM,PACL,DELPC2020, BULK</t>
  </si>
  <si>
    <t>CHM,POLYMER,CATIONC CEDRFLOC 524,BULK</t>
  </si>
  <si>
    <t>CHM,POLYMER,CATIONC CEDRFLOC 408,50LB</t>
  </si>
  <si>
    <t>CHM,POLYMER,SLUDGE CEDARFLOC 312,55GA</t>
  </si>
  <si>
    <t>CHM,POTASSIUM PERMANGANATE,100%,330LB</t>
  </si>
  <si>
    <t>CHM,POTASSIUM PERMANGANATE,100%,55LB</t>
  </si>
  <si>
    <t>CHM,SODIUM PERMANGANATE,20%,50GA</t>
  </si>
  <si>
    <t>CHM,SODIUM PERMANGANATE,20%,MINI BULK</t>
  </si>
  <si>
    <t>CHM,SODIUM CHLORIDE,90% PURE,50LB 704</t>
  </si>
  <si>
    <t>CHM,SODIUM HYDROXIDE,25%,BULK 403</t>
  </si>
  <si>
    <t>CHM,SODIUM HYDROXIDE,50%,BULK</t>
  </si>
  <si>
    <t>CHM,SODIUM THIOSULFATE,DRY,100%,50LB</t>
  </si>
  <si>
    <t>CHM,SODIUM THIOSULFATE,LIQUID,30%,BULK</t>
  </si>
  <si>
    <t>CHM,POLYMER,FILTER AID</t>
  </si>
  <si>
    <t>CHM,PHOSPHATE,ORTH-PLY CARUS 4100,BULK</t>
  </si>
  <si>
    <t>CHM,ALUM,CL HYDROX SULFAT,DLPAC812,BULK</t>
  </si>
  <si>
    <t>CHM,PHOSPHATE,ORTHO,POLY,CEDARCLEAR 417</t>
  </si>
  <si>
    <t>CHM,PHOS,ORTHO,POLY,CEDARCLEAR 417,TOTE</t>
  </si>
  <si>
    <t>CHM,PHOS,ORTH-PLY CARUS 8600,MINI BULK</t>
  </si>
  <si>
    <t>CHM,POLYMER,CATIONC CEDRFLOC524,MINIBULK</t>
  </si>
  <si>
    <t>2016 CHEMICALS BUDGET</t>
  </si>
  <si>
    <t>Part</t>
  </si>
  <si>
    <t>SD Allocated</t>
  </si>
  <si>
    <t>Chemical</t>
  </si>
  <si>
    <t>Number</t>
  </si>
  <si>
    <t>to Plant</t>
  </si>
  <si>
    <t>YTD</t>
  </si>
  <si>
    <t>Notes</t>
  </si>
  <si>
    <t>Budgeted 2015 District Total System Delivery in T-gal</t>
  </si>
  <si>
    <t>Actual 2014 District Total System Delivery in T-gal</t>
  </si>
  <si>
    <t>Actual 2013 District Total System Delivery in T-gal</t>
  </si>
  <si>
    <t>2014 Monthly Chemical Usage in Units:</t>
  </si>
  <si>
    <t>Actual 2014 Chemicals used in units (lbs./gal) by month</t>
  </si>
  <si>
    <t>Allocated 2014 System Delivery</t>
  </si>
  <si>
    <t>2013 Monthly Chemical Usage in Units:</t>
  </si>
  <si>
    <t>Actual 2013 Chemicals used in units (lbs./gal) by month</t>
  </si>
  <si>
    <t>Allocated 2013 System Delivery</t>
  </si>
  <si>
    <t>2-Year Average Chemical Usage in Units:</t>
  </si>
  <si>
    <t>2013/2014 average chemicals used in units (lbs./gal) by month</t>
  </si>
  <si>
    <t>2-Year Average Allocated System Delivery</t>
  </si>
  <si>
    <t>2013/2014 average system delivery allocated to plant by month</t>
  </si>
  <si>
    <t>Historical Dosage per T-Gal Produced:</t>
  </si>
  <si>
    <t>2-year average chemical usage in units / 2-year average allocated system delivery</t>
  </si>
  <si>
    <t>2016 BRIR Budgeted Dosage per T-Gal Produced:</t>
  </si>
  <si>
    <t>Historical Dosage per T-Gal Produced above with following modifications:</t>
  </si>
  <si>
    <t>2016 Operations Adjustments to Budgeted Dosage per T-Gal Produced:</t>
  </si>
  <si>
    <t>New Chemical #1</t>
  </si>
  <si>
    <t>If new chemical not used in 2013/2014 needs to be added, list chemical description and part number at left.</t>
  </si>
  <si>
    <t>New Chemical #2</t>
  </si>
  <si>
    <t>New Chemical #3</t>
  </si>
  <si>
    <t>2016 Final Adjusted Budgeted Dosage per T-Gal Produced:</t>
  </si>
  <si>
    <t>Final Budgeted Dosage per T-Gal after revisions input by Production Department</t>
  </si>
  <si>
    <t>Current Placeholder - will be updated when revenue budget is completed</t>
  </si>
  <si>
    <t>2016 Budgeted Chemical Usage in Units:</t>
  </si>
  <si>
    <t>Final 2016 Budgeted Chemicals in Units (lbs./gal.)</t>
  </si>
  <si>
    <t>2015 Actual Price per Unit:</t>
  </si>
  <si>
    <t>Actual current year price per unit incurred by facility</t>
  </si>
  <si>
    <t>If new chemical not used in 2013/2014 needs to be added, list chemical description and part number at left.  BRIR Group will input price per unit.</t>
  </si>
  <si>
    <t>2016 Price Increase (Decrease) per Supply Chain:</t>
  </si>
  <si>
    <t>2016 Price Increases per Guidance Provided by Supply Chain.</t>
  </si>
  <si>
    <t>If new chemical not used in 2013/2014 needs to be added, list chemical description and part number at left.  BRIR Group will input price increase.</t>
  </si>
  <si>
    <t>2016 Budget Price per Unit:</t>
  </si>
  <si>
    <t>2016 Budgeted Price per Chemical After Price Increase Assumption</t>
  </si>
  <si>
    <t>2016 Budget Expense in Dollars:</t>
  </si>
  <si>
    <t>2016 Budgeted Chemical Usage in Units multiplied by 2016 Budgeted Price per Unit</t>
  </si>
  <si>
    <t>KENTUCKY AMERICAN WATER</t>
  </si>
  <si>
    <t>CENTRAL DISTRICT - KENTUCKY RIVER STATION COST CENTER</t>
  </si>
  <si>
    <t>2015 Central District System Delivery - Budget</t>
  </si>
  <si>
    <t>2014 Central District System Delivery - Actual</t>
  </si>
  <si>
    <t>2013 Central District System Delivery - Actual</t>
  </si>
  <si>
    <t>Kentucky River Station (KRS) Plant:</t>
  </si>
  <si>
    <t>System delivery allocated to plant based on 2014 actuals - Central District has 3 plants</t>
  </si>
  <si>
    <t>Production Dept. Revisions to Budgeted Dosage in Rows 86-99 (Document explanation for adjustments):</t>
  </si>
  <si>
    <t>Total 2016 Cost Center Chemical Budget by Month (Compare to 2015 Budget and 2014 Actual Cost Below for Reasonableness)</t>
  </si>
  <si>
    <t>CENTRAL DISTRICT - KY RIVER STATION PLANT 2016 CHEMICAL BUDGET</t>
  </si>
  <si>
    <t>CENTRAL DISTRICT - KY RIVER STATION PLANT 2015 CHEMICAL BUDGET</t>
  </si>
  <si>
    <t>CENTRAL DISTRICT - KY RIVER STATION PLANT 2014 ACTUAL COST</t>
  </si>
  <si>
    <t>Dosages made 0 as this chemical is charged to waste disposal expense.</t>
  </si>
  <si>
    <t>Used 2014 dosages only as opposed to 2-year average, as it appears that system delivery mix between plants was materially different in 2013, creating discrepencies in dosages</t>
  </si>
  <si>
    <t>COST CENTER #120250</t>
  </si>
  <si>
    <t>CENTRAL DISTRICT - RICHMOND ROAD STATION COST CENTER</t>
  </si>
  <si>
    <t>COST CENTER #120251</t>
  </si>
  <si>
    <t>Richmond Road Station (RRS) Plant:</t>
  </si>
  <si>
    <t>Made dosages zero, as chemical usage is charged to waste disposal expense</t>
  </si>
  <si>
    <t>CENTRAL DISTRICT - RICH. ROAD STATION PLANT 2016 CHEMICAL BUDGET</t>
  </si>
  <si>
    <t>CENTRAL DISTRICT - RICH. ROAD STATION PLANT 2015 CHEMICAL BUDGET</t>
  </si>
  <si>
    <t>CENTRAL DISTRICT - RICH. ROAD STATION PLANT 2014 ACTUAL COST</t>
  </si>
  <si>
    <t>Note:  Approximately $55k of chemicals purchased form Aquatic Control, Inc. (Algimycin Application?) were paid on invoices and are not reflected in the above chemical usage amounts.</t>
  </si>
  <si>
    <t>CENTRAL DISTRICT - KRSII COST CENTER</t>
  </si>
  <si>
    <t>KRS II Plant:</t>
  </si>
  <si>
    <t>Made dosages zero as usage of this chemical is charged to waste disposal expense</t>
  </si>
  <si>
    <t>Used 2014 dosages only as opposed to 2-year average, as it appears that system delivery mix between plants was materially different in 2013, creating discrepencies in dosages.  Also split Dec dosages between Nov/Dec, as no chemical issuances recorded in SAP for Nov. 2014</t>
  </si>
  <si>
    <t>Production Dept. Revisions to Budgeted Dosage in Rows 82-94 (Document explanation for adjustments):</t>
  </si>
  <si>
    <t>CENTRAL DISTRICT - KRSII PLANT 2016 CHEMICAL BUDGET</t>
  </si>
  <si>
    <t>2016 BUDGET COMPARISON</t>
  </si>
  <si>
    <t>TO 2015 BUDGET AND 2014 ACTUAL</t>
  </si>
  <si>
    <t>Dec YTD</t>
  </si>
  <si>
    <t>Final State Base 2015 Chemical Budget</t>
  </si>
  <si>
    <t>Final State 2014 Actual Cost</t>
  </si>
  <si>
    <t>Production Dept. Revisions to Budgeted Dosage in Rows 106-124 (Document explanation for adjustments):</t>
  </si>
  <si>
    <t>Cost per 1000 gallons - 2016 Chemical Budget</t>
  </si>
  <si>
    <t>Cost per 1000 gallons - 2015 Chemical Budget</t>
  </si>
  <si>
    <t>Cost per 1000 gallons - 2014 Actual Cost</t>
  </si>
  <si>
    <t>CENTRAL DISTRICT - KRSII PLANT 2015 CHEMICAL BUDGET</t>
  </si>
  <si>
    <t>CENTRAL DISTRICT - KRSII PLANT 2014 ACTUAL COST</t>
  </si>
  <si>
    <t>Plan_PreClose</t>
  </si>
  <si>
    <t>Working</t>
  </si>
  <si>
    <t>Ortho/Poly 50/50</t>
  </si>
  <si>
    <t>Not Created</t>
  </si>
  <si>
    <t>50/50 Polyphosphate</t>
  </si>
  <si>
    <t>Not Obtained</t>
  </si>
  <si>
    <t xml:space="preserve">Left blank in template. </t>
  </si>
  <si>
    <t>Revenue Model Input</t>
  </si>
  <si>
    <t>Assumptions</t>
  </si>
  <si>
    <t>No Trading Partner</t>
  </si>
  <si>
    <t xml:space="preserve">     E12B_Kentucky Base</t>
  </si>
  <si>
    <t>Updated for 2016 Budgeted SD entered into hyperion as of May 29</t>
  </si>
  <si>
    <t>Draft State Base 2017 Chemical Budget</t>
  </si>
  <si>
    <t>2017 Central District System Delivery - Budget</t>
  </si>
  <si>
    <t>2017 Budgeted System Delivery</t>
  </si>
  <si>
    <t>2017 Budgeted Chemical Usage in Units:</t>
  </si>
  <si>
    <t>2017 Budget Price per Unit:</t>
  </si>
  <si>
    <t>2017 Budget Expense in Dollars:</t>
  </si>
  <si>
    <t>2017 Price Increase (Decrease) per Supply Chain:</t>
  </si>
  <si>
    <t>CENTRAL DISTRICT - RICH. ROAD STATION PLANT 2017 CHEMICAL BUDGET</t>
  </si>
  <si>
    <t>2017 Final Adjusted Budgeted Dosage per T-Gal Produced:</t>
  </si>
  <si>
    <t>2017 Operations Adjustments to Budgeted Dosage per T-Gal Produced:</t>
  </si>
  <si>
    <t>2017 BRIR Budgeted Dosage per T-Gal Produced: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</si>
</sst>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_);\(#,##0.0000\)"/>
    <numFmt numFmtId="165" formatCode="0.00000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NumberFormat="1" applyFont="1" applyFill="1" applyBorder="1" applyProtection="1">
      <protection locked="0"/>
    </xf>
    <xf numFmtId="39" fontId="1" fillId="0" borderId="1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3" fillId="0" borderId="0" xfId="0" applyFont="1"/>
    <xf numFmtId="3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9" fontId="0" fillId="0" borderId="0" xfId="0" applyNumberFormat="1" applyFont="1" applyAlignment="1">
      <alignment horizontal="right"/>
    </xf>
    <xf numFmtId="0" fontId="4" fillId="3" borderId="0" xfId="0" applyFont="1" applyFill="1"/>
    <xf numFmtId="3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9" fontId="0" fillId="4" borderId="0" xfId="0" applyNumberFormat="1" applyFill="1" applyAlignment="1">
      <alignment horizontal="center"/>
    </xf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37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/>
    <xf numFmtId="39" fontId="0" fillId="4" borderId="0" xfId="0" applyNumberFormat="1" applyFill="1"/>
    <xf numFmtId="10" fontId="0" fillId="4" borderId="0" xfId="0" applyNumberForma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39" fontId="2" fillId="3" borderId="2" xfId="0" applyNumberFormat="1" applyFont="1" applyFill="1" applyBorder="1"/>
    <xf numFmtId="39" fontId="0" fillId="2" borderId="0" xfId="0" applyNumberFormat="1" applyFill="1"/>
    <xf numFmtId="165" fontId="0" fillId="2" borderId="0" xfId="0" applyNumberFormat="1" applyFill="1"/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 horizontal="center"/>
    </xf>
    <xf numFmtId="10" fontId="0" fillId="0" borderId="0" xfId="0" applyNumberFormat="1" applyFill="1"/>
    <xf numFmtId="43" fontId="0" fillId="0" borderId="0" xfId="1" applyFont="1"/>
    <xf numFmtId="166" fontId="0" fillId="0" borderId="0" xfId="1" applyNumberFormat="1" applyFont="1"/>
    <xf numFmtId="43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1" fillId="0" borderId="1" xfId="0" quotePrefix="1" applyNumberFormat="1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partmental%20Folders\Finance\Reports\Month%20End%20(Regulated)\15\Chemicals%20Budget%20Testing\IL%202014%20Chemical%20Usage%20by%20Chemical%20by%20Mon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5%20Water%20Rate%20Case/Revenues/Weather%20Normalization/Production%20Costs/System%20Delivery_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te Summary"/>
      <sheetName val="2514-Champaign"/>
      <sheetName val="2515-Alton"/>
      <sheetName val="2524-Streator"/>
      <sheetName val="2525-Cairo"/>
      <sheetName val="2534-Sterling"/>
      <sheetName val="2535-Interurban"/>
      <sheetName val="2544-Pontiac"/>
      <sheetName val="2555-Pekin"/>
      <sheetName val="2565-Peoria"/>
      <sheetName val="2577-Lincoln"/>
      <sheetName val="2586-Chicago Metro"/>
      <sheetName val="2596-Chicago Sewer"/>
      <sheetName val="2013 Pivot Table"/>
      <sheetName val="2013 Usage Download"/>
      <sheetName val="2014 Pivot Table"/>
      <sheetName val="2014 Usage Download"/>
      <sheetName val="Part Number Lookup"/>
      <sheetName val="2015 Budget"/>
      <sheetName val="2014 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CHM,ALGICIDE,CUTRINE,300LB</v>
          </cell>
          <cell r="C2" t="str">
            <v>1200542</v>
          </cell>
        </row>
        <row r="3">
          <cell r="B3" t="str">
            <v>CHM,ALGICIDE,CUTRINE,300LB</v>
          </cell>
          <cell r="C3" t="str">
            <v>1200542</v>
          </cell>
        </row>
        <row r="4">
          <cell r="B4" t="str">
            <v>CHM,ALGICIDE,CUTRINE,300LB</v>
          </cell>
          <cell r="C4" t="str">
            <v>1200542</v>
          </cell>
        </row>
        <row r="5">
          <cell r="B5" t="str">
            <v>CHM,ALGICIDE,CUTRINE,300LB</v>
          </cell>
          <cell r="C5" t="str">
            <v>1200542</v>
          </cell>
        </row>
        <row r="6">
          <cell r="B6" t="str">
            <v>CHM,ALGICIDE,CUTRINE,55GA</v>
          </cell>
          <cell r="C6" t="str">
            <v>1200544</v>
          </cell>
        </row>
        <row r="7">
          <cell r="B7" t="str">
            <v>CHM,ALGICIDE,CUTRINE,55GA</v>
          </cell>
          <cell r="C7" t="str">
            <v>1200544</v>
          </cell>
        </row>
        <row r="8">
          <cell r="B8" t="str">
            <v>CHM,ALGICIDE,ALGIMYCIN,5GA</v>
          </cell>
          <cell r="C8" t="str">
            <v>1200545</v>
          </cell>
        </row>
        <row r="9">
          <cell r="B9" t="str">
            <v>CHM,ALUM,CHLOROHYDRT ALOX,24%,BULK</v>
          </cell>
          <cell r="C9" t="str">
            <v>1200547</v>
          </cell>
        </row>
        <row r="10">
          <cell r="B10" t="str">
            <v>CHM,ALUM,PLYMR PHI 23845,BULK</v>
          </cell>
          <cell r="C10" t="str">
            <v>1200548</v>
          </cell>
        </row>
        <row r="11">
          <cell r="B11" t="str">
            <v>CHM,ALUM,CL HYDROX SULFAT,BULK</v>
          </cell>
          <cell r="C11" t="str">
            <v>1200549</v>
          </cell>
        </row>
        <row r="12">
          <cell r="B12" t="str">
            <v>CHM,ALUM,CL HYDROX SULFAT,BULK</v>
          </cell>
          <cell r="C12" t="str">
            <v>1200549</v>
          </cell>
        </row>
        <row r="13">
          <cell r="B13" t="str">
            <v>CHM,ALUM,CL HYDROX SULFAT,BULK</v>
          </cell>
          <cell r="C13" t="str">
            <v>1200549</v>
          </cell>
        </row>
        <row r="14">
          <cell r="B14" t="str">
            <v>CHM,ALUM,SULFAT DRY,100%,50LB</v>
          </cell>
          <cell r="C14" t="str">
            <v>1200550</v>
          </cell>
        </row>
        <row r="15">
          <cell r="B15" t="str">
            <v>CHM,ALUM,SULFAT DRY,100%,50LB</v>
          </cell>
          <cell r="C15" t="str">
            <v>1200550</v>
          </cell>
        </row>
        <row r="16">
          <cell r="B16" t="str">
            <v>CHM,ALUM,SULFAT DRY,100%,50LB</v>
          </cell>
          <cell r="C16" t="str">
            <v>1200550</v>
          </cell>
        </row>
        <row r="17">
          <cell r="B17" t="str">
            <v>CHM,ALUM,SULFAT DRY,100%,50LB</v>
          </cell>
          <cell r="C17" t="str">
            <v>1200550</v>
          </cell>
        </row>
        <row r="18">
          <cell r="B18" t="str">
            <v>CHM,ALUM,SULFAT DRY,100%,50LB</v>
          </cell>
          <cell r="C18" t="str">
            <v>1200550</v>
          </cell>
        </row>
        <row r="19">
          <cell r="B19" t="str">
            <v>CHM,ALUM,SULFAT LIQUID,50%,55GA</v>
          </cell>
          <cell r="C19" t="str">
            <v>1200551</v>
          </cell>
        </row>
        <row r="20">
          <cell r="B20" t="str">
            <v>CHM,ALUM,SULFAT LIQUID,50%,55GA</v>
          </cell>
          <cell r="C20" t="str">
            <v>1200551</v>
          </cell>
        </row>
        <row r="21">
          <cell r="B21" t="str">
            <v>CHM,ALUM,SULFAT LIQUID,50%,BULK</v>
          </cell>
          <cell r="C21" t="str">
            <v>1200552</v>
          </cell>
        </row>
        <row r="22">
          <cell r="B22" t="str">
            <v>CHM,ALUM,SULFAT LIQUID,50%,BULK</v>
          </cell>
          <cell r="C22" t="str">
            <v>1200552</v>
          </cell>
        </row>
        <row r="23">
          <cell r="B23" t="str">
            <v>CHM,ALUM,SULFAT LIQUID,50%,BULK</v>
          </cell>
          <cell r="C23" t="str">
            <v>1200552</v>
          </cell>
        </row>
        <row r="24">
          <cell r="B24" t="str">
            <v>CHM,ALUM,SULFAT LIQUID,50%,BULK</v>
          </cell>
          <cell r="C24" t="str">
            <v>1200552</v>
          </cell>
        </row>
        <row r="25">
          <cell r="B25" t="str">
            <v>CHM,ALUM,SULFAT LIQUID,50%,BULK</v>
          </cell>
          <cell r="C25" t="str">
            <v>1200552</v>
          </cell>
        </row>
        <row r="26">
          <cell r="B26" t="str">
            <v>CHM,ALUM,SULFAT LIQUID,50%,BULK</v>
          </cell>
          <cell r="C26" t="str">
            <v>1200552</v>
          </cell>
        </row>
        <row r="27">
          <cell r="B27" t="str">
            <v>CHM,ALUM,SULFAT LIQUID,50%,BULK</v>
          </cell>
          <cell r="C27" t="str">
            <v>1200552</v>
          </cell>
        </row>
        <row r="28">
          <cell r="B28" t="str">
            <v>CHM,ALUM,SULFAT LIQUID,50%,BULK</v>
          </cell>
          <cell r="C28" t="str">
            <v>1200552</v>
          </cell>
        </row>
        <row r="29">
          <cell r="B29" t="str">
            <v>CHM,ALUM,SULFAT LIQUID,50%,BULK</v>
          </cell>
          <cell r="C29" t="str">
            <v>1200552</v>
          </cell>
        </row>
        <row r="30">
          <cell r="B30" t="str">
            <v>CHM,ALUM,SULFAT LIQUID,50%,BULK</v>
          </cell>
          <cell r="C30" t="str">
            <v>1200552</v>
          </cell>
        </row>
        <row r="31">
          <cell r="B31" t="str">
            <v>CHM,ALUM,SULFAT LIQUID,50%,BULK</v>
          </cell>
          <cell r="C31" t="str">
            <v>1200552</v>
          </cell>
        </row>
        <row r="32">
          <cell r="B32" t="str">
            <v>CHM,ALUM,SULFAT LIQUID,50%,BULK</v>
          </cell>
          <cell r="C32" t="str">
            <v>1200552</v>
          </cell>
        </row>
        <row r="33">
          <cell r="B33" t="str">
            <v>CHM,ALUM,SULFAT LIQUID,50%,BULK</v>
          </cell>
          <cell r="C33" t="str">
            <v>1200552</v>
          </cell>
        </row>
        <row r="34">
          <cell r="B34" t="str">
            <v>CHM,ALUM,SULFAT LIQUID,50%,BULK</v>
          </cell>
          <cell r="C34" t="str">
            <v>1200552</v>
          </cell>
        </row>
        <row r="35">
          <cell r="B35" t="str">
            <v>CHM,ALUM,SULFAT LIQUID,50%,BULK</v>
          </cell>
          <cell r="C35" t="str">
            <v>1200552</v>
          </cell>
        </row>
        <row r="36">
          <cell r="B36" t="str">
            <v>CHM,ALUM,SULFAT LIQUID,50%,BULK</v>
          </cell>
          <cell r="C36" t="str">
            <v>1200552</v>
          </cell>
        </row>
        <row r="37">
          <cell r="B37" t="str">
            <v>CHM,ALUM,SULFAT LIQUID,50%,BULK</v>
          </cell>
          <cell r="C37" t="str">
            <v>1200552</v>
          </cell>
        </row>
        <row r="38">
          <cell r="B38" t="str">
            <v>CHM,ALUM,SULFAT LIQUID,50%,BULK</v>
          </cell>
          <cell r="C38" t="str">
            <v>1200552</v>
          </cell>
        </row>
        <row r="39">
          <cell r="B39" t="str">
            <v>CHM,ALUM,SULFAT LIQUID,50%,BULK</v>
          </cell>
          <cell r="C39" t="str">
            <v>1200552</v>
          </cell>
        </row>
        <row r="40">
          <cell r="B40" t="str">
            <v>CHM,ALUM,SULFAT LIQUID,50%,BULK</v>
          </cell>
          <cell r="C40" t="str">
            <v>1200552</v>
          </cell>
        </row>
        <row r="41">
          <cell r="B41" t="str">
            <v>CHM,ALUM,SULFAT LIQUID,50%,BULK</v>
          </cell>
          <cell r="C41" t="str">
            <v>1200552</v>
          </cell>
        </row>
        <row r="42">
          <cell r="B42" t="str">
            <v>CHM,ALUM,SULFAT LIQUID,50%,BULK</v>
          </cell>
          <cell r="C42" t="str">
            <v>1200552</v>
          </cell>
        </row>
        <row r="43">
          <cell r="B43" t="str">
            <v>CHM,ALUM,SULFAT LIQUID,50%,BULK</v>
          </cell>
          <cell r="C43" t="str">
            <v>1200552</v>
          </cell>
        </row>
        <row r="44">
          <cell r="B44" t="str">
            <v>CHM,ALUM,SULFAT LIQUID,50%,BULK</v>
          </cell>
          <cell r="C44" t="str">
            <v>1200552</v>
          </cell>
        </row>
        <row r="45">
          <cell r="B45" t="str">
            <v>CHM,ALUM,SULFAT LIQUID,50%,BULK</v>
          </cell>
          <cell r="C45" t="str">
            <v>1200552</v>
          </cell>
        </row>
        <row r="46">
          <cell r="B46" t="str">
            <v>CHM,ALUM,SULFAT LIQUID,50%,BULK</v>
          </cell>
          <cell r="C46" t="str">
            <v>1200552</v>
          </cell>
        </row>
        <row r="47">
          <cell r="B47" t="str">
            <v>CHM,ALUM,SULFAT LIQUID,50%,BULK</v>
          </cell>
          <cell r="C47" t="str">
            <v>1200552</v>
          </cell>
        </row>
        <row r="48">
          <cell r="B48" t="str">
            <v>CHM,ALUM,SULFAT LIQUID,50%,BULK</v>
          </cell>
          <cell r="C48" t="str">
            <v>1200552</v>
          </cell>
        </row>
        <row r="49">
          <cell r="B49" t="str">
            <v>CHM,ALUM,SULFAT LIQUID,50%,BULK</v>
          </cell>
          <cell r="C49" t="str">
            <v>1200552</v>
          </cell>
        </row>
        <row r="50">
          <cell r="B50" t="str">
            <v>CHM,ALUM,SULFAT LIQUID,48%,5GA</v>
          </cell>
          <cell r="C50" t="str">
            <v>1200553</v>
          </cell>
        </row>
        <row r="51">
          <cell r="B51" t="str">
            <v>CHM,AMMONIA,ALGIMYCIN,100%,1000GA</v>
          </cell>
          <cell r="C51" t="str">
            <v>1200554</v>
          </cell>
        </row>
        <row r="52">
          <cell r="B52" t="str">
            <v>CHM,AMMONIA,ANHYDROUS,100%,100LB</v>
          </cell>
          <cell r="C52" t="str">
            <v>1200555</v>
          </cell>
        </row>
        <row r="53">
          <cell r="B53" t="str">
            <v>CHM,AMMONIA,ANHYDROUS,100%,100LB</v>
          </cell>
          <cell r="C53" t="str">
            <v>1200555</v>
          </cell>
        </row>
        <row r="54">
          <cell r="B54" t="str">
            <v>CHM,AMMONIA,ANHYDROUS,100%,100LB</v>
          </cell>
          <cell r="C54" t="str">
            <v>1200555</v>
          </cell>
        </row>
        <row r="55">
          <cell r="B55" t="str">
            <v>CHM,AMMONIA,ANHYDROUS,100%,100LB</v>
          </cell>
          <cell r="C55" t="str">
            <v>1200555</v>
          </cell>
        </row>
        <row r="56">
          <cell r="B56" t="str">
            <v>CHM,AMMONIA,ANHYDROUS,100%,150LB</v>
          </cell>
          <cell r="C56" t="str">
            <v>1200556</v>
          </cell>
        </row>
        <row r="57">
          <cell r="B57" t="str">
            <v>CHM,AMMONIA,ANHYDROUS,100%,150LB</v>
          </cell>
          <cell r="C57" t="str">
            <v>1200556</v>
          </cell>
        </row>
        <row r="58">
          <cell r="B58" t="str">
            <v>CHM,AMMONIA,ANHYDROUS,100%,150LB</v>
          </cell>
          <cell r="C58" t="str">
            <v>1200556</v>
          </cell>
        </row>
        <row r="59">
          <cell r="B59" t="str">
            <v>CHM,AMMONIA,ANHYDROUS,100%,150LB</v>
          </cell>
          <cell r="C59" t="str">
            <v>1200556</v>
          </cell>
        </row>
        <row r="60">
          <cell r="B60" t="str">
            <v>CHM,AMMONIA,ANHYDROUS,100%,150LB</v>
          </cell>
          <cell r="C60" t="str">
            <v>1200556</v>
          </cell>
        </row>
        <row r="61">
          <cell r="B61" t="str">
            <v>CHM,AMMONIA,ANHYDROUS,100%,150LB</v>
          </cell>
          <cell r="C61" t="str">
            <v>1200556</v>
          </cell>
        </row>
        <row r="62">
          <cell r="B62" t="str">
            <v>CHM,AMMONIA,ANHYDROUS,100%,BULK</v>
          </cell>
          <cell r="C62" t="str">
            <v>1200557</v>
          </cell>
        </row>
        <row r="63">
          <cell r="B63" t="str">
            <v>CHM,AMMONIA,ANHYDROUS,100%,BULK</v>
          </cell>
          <cell r="C63" t="str">
            <v>1200557</v>
          </cell>
        </row>
        <row r="64">
          <cell r="B64" t="str">
            <v>CHM,AMMONIA,ANHYDROUS,100%,BULK</v>
          </cell>
          <cell r="C64" t="str">
            <v>1200557</v>
          </cell>
        </row>
        <row r="65">
          <cell r="B65" t="str">
            <v>CHM,AMMONIA,ANHYDROUS,100%,BULK</v>
          </cell>
          <cell r="C65" t="str">
            <v>1200557</v>
          </cell>
        </row>
        <row r="66">
          <cell r="B66" t="str">
            <v>CHM,AMMONIA,ANHYDROUS,100%,BULK</v>
          </cell>
          <cell r="C66" t="str">
            <v>1200557</v>
          </cell>
        </row>
        <row r="67">
          <cell r="B67" t="str">
            <v>CHM,AMMONIA,ANHYDROUS,100%,BULK</v>
          </cell>
          <cell r="C67" t="str">
            <v>1200557</v>
          </cell>
        </row>
        <row r="68">
          <cell r="B68" t="str">
            <v>CHM,AMMONIA,ANHYDROUS,100%,BULK</v>
          </cell>
          <cell r="C68" t="str">
            <v>1200557</v>
          </cell>
        </row>
        <row r="69">
          <cell r="B69" t="str">
            <v>CHM,AMMONIA,ANHYDROUS,100%,BULK</v>
          </cell>
          <cell r="C69" t="str">
            <v>1200557</v>
          </cell>
        </row>
        <row r="70">
          <cell r="B70" t="str">
            <v>CHM,AMMONIA,ANHYDROUS,100%,BULK</v>
          </cell>
          <cell r="C70" t="str">
            <v>1200557</v>
          </cell>
        </row>
        <row r="71">
          <cell r="B71" t="str">
            <v>CHM,AMMONIA,ANHYDROUS,100%,BULK</v>
          </cell>
          <cell r="C71" t="str">
            <v>1200557</v>
          </cell>
        </row>
        <row r="72">
          <cell r="B72" t="str">
            <v>CHM,AMMONIUM SULFATE,GRANULAR,100%,50LB</v>
          </cell>
          <cell r="C72" t="str">
            <v>1200558</v>
          </cell>
        </row>
        <row r="73">
          <cell r="B73" t="str">
            <v>CHM,AMMONIUM SULFATE,GRANULAR,100%,50LB</v>
          </cell>
          <cell r="C73" t="str">
            <v>1200558</v>
          </cell>
        </row>
        <row r="74">
          <cell r="B74" t="str">
            <v>CHM,AMMONIUM SULFATE,GRANULAR,100%,50LB</v>
          </cell>
          <cell r="C74" t="str">
            <v>1200558</v>
          </cell>
        </row>
        <row r="75">
          <cell r="B75" t="str">
            <v>CHM,AMMONIUM SULFATE,LIQUID,30%,55GA</v>
          </cell>
          <cell r="C75" t="str">
            <v>1200559</v>
          </cell>
        </row>
        <row r="76">
          <cell r="B76" t="str">
            <v>CHM,AMMONIUM SULFATE,LIQUID,30%,55GA</v>
          </cell>
          <cell r="C76" t="str">
            <v>1200559</v>
          </cell>
        </row>
        <row r="77">
          <cell r="B77" t="str">
            <v>CHM,AMMONIUM SULFATE,LIQUID,30%,55GA</v>
          </cell>
          <cell r="C77" t="str">
            <v>1200559</v>
          </cell>
        </row>
        <row r="78">
          <cell r="B78" t="str">
            <v>CHM,AMMONIUM SULFATE,LIQUID,30%,55GA</v>
          </cell>
          <cell r="C78" t="str">
            <v>1200559</v>
          </cell>
        </row>
        <row r="79">
          <cell r="B79" t="str">
            <v>CHM,AMMONIUM SULFATE,LIQUID,30%,55GA</v>
          </cell>
          <cell r="C79" t="str">
            <v>1200559</v>
          </cell>
        </row>
        <row r="80">
          <cell r="B80" t="str">
            <v>CHM,AMMONIUM SULFATE,30%,TOTE</v>
          </cell>
          <cell r="C80" t="str">
            <v>1200560</v>
          </cell>
        </row>
        <row r="81">
          <cell r="B81" t="str">
            <v>CHM,AMMONIUM SULFATE,30%,TOTE</v>
          </cell>
          <cell r="C81" t="str">
            <v>1200560</v>
          </cell>
        </row>
        <row r="82">
          <cell r="B82" t="str">
            <v>CHM,AMMONIUM SULFATE,40%,BULK</v>
          </cell>
          <cell r="C82" t="str">
            <v>1200562</v>
          </cell>
        </row>
        <row r="83">
          <cell r="B83" t="str">
            <v>CHM,AMMONIUM SULFATE,40%,BULK</v>
          </cell>
          <cell r="C83" t="str">
            <v>1200562</v>
          </cell>
        </row>
        <row r="84">
          <cell r="B84" t="str">
            <v>CHM,AMMONIUM SULFATE,40%,BULK</v>
          </cell>
          <cell r="C84" t="str">
            <v>1200562</v>
          </cell>
        </row>
        <row r="85">
          <cell r="B85" t="str">
            <v>CHM,AMMONIUM SULFATE,40%,BULK</v>
          </cell>
          <cell r="C85" t="str">
            <v>1200562</v>
          </cell>
        </row>
        <row r="86">
          <cell r="B86" t="str">
            <v>CHM,AMMONIA,AQUA,30%,55GA</v>
          </cell>
          <cell r="C86" t="str">
            <v>1200565</v>
          </cell>
        </row>
        <row r="87">
          <cell r="B87" t="str">
            <v>CHM,AMMONIA,AQUA,30%,55GA</v>
          </cell>
          <cell r="C87" t="str">
            <v>1200565</v>
          </cell>
        </row>
        <row r="88">
          <cell r="B88" t="str">
            <v>CHM,AMMONIA,AQUA,30%,55GA</v>
          </cell>
          <cell r="C88" t="str">
            <v>1200565</v>
          </cell>
        </row>
        <row r="89">
          <cell r="B89" t="str">
            <v>CHM,AMMONIA,AQUA,19%,BULK</v>
          </cell>
          <cell r="C89" t="str">
            <v>1200566</v>
          </cell>
        </row>
        <row r="90">
          <cell r="B90" t="str">
            <v>CHM,AMMONIA,AQUA,19%,BULK</v>
          </cell>
          <cell r="C90" t="str">
            <v>1200566</v>
          </cell>
        </row>
        <row r="91">
          <cell r="B91" t="str">
            <v>CHM,AMMONIA,AQUA,19%,BULK</v>
          </cell>
          <cell r="C91" t="str">
            <v>1200566</v>
          </cell>
        </row>
        <row r="92">
          <cell r="B92" t="str">
            <v>CHM,AMMONIA,AQUA,19%,BULK</v>
          </cell>
          <cell r="C92" t="str">
            <v>1200566</v>
          </cell>
        </row>
        <row r="93">
          <cell r="B93" t="str">
            <v>CHM,AMMONIA,AQUA,19%,BULK</v>
          </cell>
          <cell r="C93" t="str">
            <v>1200566</v>
          </cell>
        </row>
        <row r="94">
          <cell r="B94" t="str">
            <v>CHM,AMMONIA,AQUA,19%,BULK</v>
          </cell>
          <cell r="C94" t="str">
            <v>1200566</v>
          </cell>
        </row>
        <row r="95">
          <cell r="B95" t="str">
            <v>CHM,AMMONIA,AQUA,19%,BULK</v>
          </cell>
          <cell r="C95" t="str">
            <v>1200566</v>
          </cell>
        </row>
        <row r="96">
          <cell r="B96" t="str">
            <v>CHM,AMMONIA,AQUA,19%,BULK</v>
          </cell>
          <cell r="C96" t="str">
            <v>1200566</v>
          </cell>
        </row>
        <row r="97">
          <cell r="B97" t="str">
            <v>CHM,AMMONIA,AQUA,19%,BULK</v>
          </cell>
          <cell r="C97" t="str">
            <v>1200566</v>
          </cell>
        </row>
        <row r="98">
          <cell r="B98" t="str">
            <v>CHM,AMMONIA,AQUA,19%,BULK</v>
          </cell>
          <cell r="C98" t="str">
            <v>1200566</v>
          </cell>
        </row>
        <row r="99">
          <cell r="B99" t="str">
            <v>CHM,AMMONIA,AQUA,19%,BULK</v>
          </cell>
          <cell r="C99" t="str">
            <v>1200566</v>
          </cell>
        </row>
        <row r="100">
          <cell r="B100" t="str">
            <v>CHM,AMMONIA,AQUA,19%,BULK</v>
          </cell>
          <cell r="C100" t="str">
            <v>1200566</v>
          </cell>
        </row>
        <row r="101">
          <cell r="B101" t="str">
            <v>CHM,AMMONIA,AQUA,19%,BULK</v>
          </cell>
          <cell r="C101" t="str">
            <v>1200566</v>
          </cell>
        </row>
        <row r="102">
          <cell r="B102" t="str">
            <v>CHM,AMMONIA,AQUA,19%,BULK</v>
          </cell>
          <cell r="C102" t="str">
            <v>1200566</v>
          </cell>
        </row>
        <row r="103">
          <cell r="B103" t="str">
            <v>CHM,AMMONIA,AQUA,19%,BULK</v>
          </cell>
          <cell r="C103" t="str">
            <v>1200566</v>
          </cell>
        </row>
        <row r="104">
          <cell r="B104" t="str">
            <v>CHM,AMMONIA,AQUA,19%,BULK</v>
          </cell>
          <cell r="C104" t="str">
            <v>1200566</v>
          </cell>
        </row>
        <row r="105">
          <cell r="B105" t="str">
            <v>CHM,AMMONIA,AQUA,19%,BULK</v>
          </cell>
          <cell r="C105" t="str">
            <v>1200566</v>
          </cell>
        </row>
        <row r="106">
          <cell r="B106" t="str">
            <v>CHM,AMMONIA,AQUA,19%,BULK</v>
          </cell>
          <cell r="C106" t="str">
            <v>1200566</v>
          </cell>
        </row>
        <row r="107">
          <cell r="B107" t="str">
            <v>CHM,AMMONIA,AQUA,19%,BULK</v>
          </cell>
          <cell r="C107" t="str">
            <v>1200566</v>
          </cell>
        </row>
        <row r="108">
          <cell r="B108" t="str">
            <v>CHM,AMMONIA,AQUA,19%,BULK</v>
          </cell>
          <cell r="C108" t="str">
            <v>1200566</v>
          </cell>
        </row>
        <row r="109">
          <cell r="B109" t="str">
            <v>CHM,AMMONIA,AQUA,29%,BULK</v>
          </cell>
          <cell r="C109" t="str">
            <v>1200567</v>
          </cell>
        </row>
        <row r="110">
          <cell r="B110" t="str">
            <v>CHM,AMMONIA,AQUA,29%,BULK</v>
          </cell>
          <cell r="C110" t="str">
            <v>1200567</v>
          </cell>
        </row>
        <row r="111">
          <cell r="B111" t="str">
            <v>CHM,AMMONIA,AQUA,29%,BULK</v>
          </cell>
          <cell r="C111" t="str">
            <v>1200567</v>
          </cell>
        </row>
        <row r="112">
          <cell r="B112" t="str">
            <v>CHM,AMMONIA,AQUA,19%,55GA</v>
          </cell>
          <cell r="C112" t="str">
            <v>1200569</v>
          </cell>
        </row>
        <row r="113">
          <cell r="B113" t="str">
            <v>CHM,CALCIUM,HYPO,100%,100LB</v>
          </cell>
          <cell r="C113" t="str">
            <v>1200570</v>
          </cell>
        </row>
        <row r="114">
          <cell r="B114" t="str">
            <v>CHM,CALCIUM,HYPO,100%,100LB</v>
          </cell>
          <cell r="C114" t="str">
            <v>1200570</v>
          </cell>
        </row>
        <row r="115">
          <cell r="B115" t="str">
            <v>CHM,CALCIUM,HYPO,100%,100LB</v>
          </cell>
          <cell r="C115" t="str">
            <v>1200570</v>
          </cell>
        </row>
        <row r="116">
          <cell r="B116" t="str">
            <v>CHM,CALCIUM,HYPO,100%,100LB</v>
          </cell>
          <cell r="C116" t="str">
            <v>1200570</v>
          </cell>
        </row>
        <row r="117">
          <cell r="B117" t="str">
            <v>CHM,CALCIUM,HYPO,100%,100LB</v>
          </cell>
          <cell r="C117" t="str">
            <v>1200570</v>
          </cell>
        </row>
        <row r="118">
          <cell r="B118" t="str">
            <v>CHM,CALCIUM,HYPO,100%,100LB</v>
          </cell>
          <cell r="C118" t="str">
            <v>1200570</v>
          </cell>
        </row>
        <row r="119">
          <cell r="B119" t="str">
            <v>CHM,CALCIUM,HYPO,65%,100LB</v>
          </cell>
          <cell r="C119" t="str">
            <v>1200573</v>
          </cell>
        </row>
        <row r="120">
          <cell r="B120" t="str">
            <v>CHM,CALCIUM,HYPO,65%,100LB</v>
          </cell>
          <cell r="C120" t="str">
            <v>1200573</v>
          </cell>
        </row>
        <row r="121">
          <cell r="B121" t="str">
            <v>CHM,CALCIUM,HYPO,65%,100LB</v>
          </cell>
          <cell r="C121" t="str">
            <v>1200573</v>
          </cell>
        </row>
        <row r="122">
          <cell r="B122" t="str">
            <v>CHM,CALCIUM,HYPO,65%,100LB</v>
          </cell>
          <cell r="C122" t="str">
            <v>1200573</v>
          </cell>
        </row>
        <row r="123">
          <cell r="B123" t="str">
            <v>CHM,CALCIUM,HYPO,65%,100LB</v>
          </cell>
          <cell r="C123" t="str">
            <v>1200573</v>
          </cell>
        </row>
        <row r="124">
          <cell r="B124" t="str">
            <v>CHM,CALCIUM,HYPO,65%,100LB</v>
          </cell>
          <cell r="C124" t="str">
            <v>1200573</v>
          </cell>
        </row>
        <row r="125">
          <cell r="B125" t="str">
            <v>CHM,CALCIUM,HYPO,65%,100LB</v>
          </cell>
          <cell r="C125" t="str">
            <v>1200573</v>
          </cell>
        </row>
        <row r="126">
          <cell r="B126" t="str">
            <v>CHM,CALCIUM,HYPO,65%,100LB</v>
          </cell>
          <cell r="C126" t="str">
            <v>1200573</v>
          </cell>
        </row>
        <row r="127">
          <cell r="B127" t="str">
            <v>CHM,CALCIUM,HYPO,65%,55LB</v>
          </cell>
          <cell r="C127" t="str">
            <v>1200574</v>
          </cell>
        </row>
        <row r="128">
          <cell r="B128" t="str">
            <v>CHM,CALCIUM,HYPO,65%,55LB</v>
          </cell>
          <cell r="C128" t="str">
            <v>1200574</v>
          </cell>
        </row>
        <row r="129">
          <cell r="B129" t="str">
            <v>CHM,CALCIUM,HYPO,65%,55LB</v>
          </cell>
          <cell r="C129" t="str">
            <v>1200574</v>
          </cell>
        </row>
        <row r="130">
          <cell r="B130" t="str">
            <v>CHM,CALCIUM,HYPO,65%,55LB</v>
          </cell>
          <cell r="C130" t="str">
            <v>1200574</v>
          </cell>
        </row>
        <row r="131">
          <cell r="B131" t="str">
            <v>CHM,CRBN,PAC BITUMIN,1100LB</v>
          </cell>
          <cell r="C131" t="str">
            <v>1200576</v>
          </cell>
        </row>
        <row r="132">
          <cell r="B132" t="str">
            <v>CHM,CRBN,PAC BITUMIN 500 IODINE,50LB</v>
          </cell>
          <cell r="C132" t="str">
            <v>1200577</v>
          </cell>
        </row>
        <row r="133">
          <cell r="B133" t="str">
            <v>CHM,CRBN,PAC BITUMIN 500 IODINE,50LB</v>
          </cell>
          <cell r="C133" t="str">
            <v>1200577</v>
          </cell>
        </row>
        <row r="134">
          <cell r="B134" t="str">
            <v>CHM,CRBN,PAC BITUMIN 500 IODINE,50LB</v>
          </cell>
          <cell r="C134" t="str">
            <v>1200577</v>
          </cell>
        </row>
        <row r="135">
          <cell r="B135" t="str">
            <v>CHM,CRBN,PAC BITUMIN 500 IODINE,50LB</v>
          </cell>
          <cell r="C135" t="str">
            <v>1200577</v>
          </cell>
        </row>
        <row r="136">
          <cell r="B136" t="str">
            <v>CHM,CRBN,PAC BITUMIN 500 IODINE,50LB</v>
          </cell>
          <cell r="C136" t="str">
            <v>1200577</v>
          </cell>
        </row>
        <row r="137">
          <cell r="B137" t="str">
            <v>CHM,CRBN,PAC BITUMIN 500 IODINE,50LB</v>
          </cell>
          <cell r="C137" t="str">
            <v>1200577</v>
          </cell>
        </row>
        <row r="138">
          <cell r="B138" t="str">
            <v>CHM,CRBN,PAC BITUMIN 500 IODINE,50LB</v>
          </cell>
          <cell r="C138" t="str">
            <v>1200577</v>
          </cell>
        </row>
        <row r="139">
          <cell r="B139" t="str">
            <v>CHM,CRBN,PAC BITUMIN 500 IODINE,50LB</v>
          </cell>
          <cell r="C139" t="str">
            <v>1200577</v>
          </cell>
        </row>
        <row r="140">
          <cell r="B140" t="str">
            <v>CHM,CRBN,PAC BITUMIN 500 IODINE,50LB</v>
          </cell>
          <cell r="C140" t="str">
            <v>1200577</v>
          </cell>
        </row>
        <row r="141">
          <cell r="B141" t="str">
            <v>CHM,CRBN,PAC BITUMIN 500 IODINE,50LB</v>
          </cell>
          <cell r="C141" t="str">
            <v>1200577</v>
          </cell>
        </row>
        <row r="142">
          <cell r="B142" t="str">
            <v>CHM,CRBN,PAC BITUMIN 500 IODINE,50LB</v>
          </cell>
          <cell r="C142" t="str">
            <v>1200577</v>
          </cell>
        </row>
        <row r="143">
          <cell r="B143" t="str">
            <v>CHM,CRBN,PAC BITUMIN 500 IODINE,50LB</v>
          </cell>
          <cell r="C143" t="str">
            <v>1200577</v>
          </cell>
        </row>
        <row r="144">
          <cell r="B144" t="str">
            <v>CHM,CRBN,PAC BITUMIN 500 IODINE,50LB</v>
          </cell>
          <cell r="C144" t="str">
            <v>1200577</v>
          </cell>
        </row>
        <row r="145">
          <cell r="B145" t="str">
            <v>CHM,CRBN,PAC BITUMIN 500 IODINE,50LB</v>
          </cell>
          <cell r="C145" t="str">
            <v>1200577</v>
          </cell>
        </row>
        <row r="146">
          <cell r="B146" t="str">
            <v>CHM,CRBN,PAC BITUMIN 500 IODINE,50LB</v>
          </cell>
          <cell r="C146" t="str">
            <v>1200577</v>
          </cell>
        </row>
        <row r="147">
          <cell r="B147" t="str">
            <v>CHM,CRBN,PAC BITUMIN 500 IODINE,50LB</v>
          </cell>
          <cell r="C147" t="str">
            <v>1200577</v>
          </cell>
        </row>
        <row r="148">
          <cell r="B148" t="str">
            <v>CHM,CRBN,PAC BITUMIN 500 IODINE,50LB</v>
          </cell>
          <cell r="C148" t="str">
            <v>1200577</v>
          </cell>
        </row>
        <row r="149">
          <cell r="B149" t="str">
            <v>CHM,CRBN,PAC BITUMIN 500 IODINE,50LB</v>
          </cell>
          <cell r="C149" t="str">
            <v>1200577</v>
          </cell>
        </row>
        <row r="150">
          <cell r="B150" t="str">
            <v>CHM,CRBN,PAC BITUMIN 500 IODINE,50LB</v>
          </cell>
          <cell r="C150" t="str">
            <v>1200577</v>
          </cell>
        </row>
        <row r="151">
          <cell r="B151" t="str">
            <v>CHM,CRBN,PAC BITUMIN 500 IODINE,50LB</v>
          </cell>
          <cell r="C151" t="str">
            <v>1200577</v>
          </cell>
        </row>
        <row r="152">
          <cell r="B152" t="str">
            <v>CHM,CRBN,PAC BITUMIN 500 IODINE,50LB</v>
          </cell>
          <cell r="C152" t="str">
            <v>1200577</v>
          </cell>
        </row>
        <row r="153">
          <cell r="B153" t="str">
            <v>CHM,CRBN,PAC BITUMIN 500 IODINE,50LB</v>
          </cell>
          <cell r="C153" t="str">
            <v>1200577</v>
          </cell>
        </row>
        <row r="154">
          <cell r="B154" t="str">
            <v>CHM,CRBN,PAC BITUMIN 500 IODINE,50LB</v>
          </cell>
          <cell r="C154" t="str">
            <v>1200577</v>
          </cell>
        </row>
        <row r="155">
          <cell r="B155" t="str">
            <v>CHM,CRBN,PAC BITUMIN 500 IODINE,50LB</v>
          </cell>
          <cell r="C155" t="str">
            <v>1200577</v>
          </cell>
        </row>
        <row r="156">
          <cell r="B156" t="str">
            <v>CHM,CRBN,PAC BITUMIN 500 IODINE,50LB</v>
          </cell>
          <cell r="C156" t="str">
            <v>1200577</v>
          </cell>
        </row>
        <row r="157">
          <cell r="B157" t="str">
            <v>CHM,CRBN,PAC BITUMIN 500 IODINE,50LB</v>
          </cell>
          <cell r="C157" t="str">
            <v>1200577</v>
          </cell>
        </row>
        <row r="158">
          <cell r="B158" t="str">
            <v>CHM,CRBN,PAC BITUMIN 500 IODINE,50LB</v>
          </cell>
          <cell r="C158" t="str">
            <v>1200577</v>
          </cell>
        </row>
        <row r="159">
          <cell r="B159" t="str">
            <v>CHM,CRBN,PAC BITUMIN 500 IODINE,50LB</v>
          </cell>
          <cell r="C159" t="str">
            <v>1200577</v>
          </cell>
        </row>
        <row r="160">
          <cell r="B160" t="str">
            <v>CHM,CRBN,PAC BITUMIN 500 IODINE,50LB</v>
          </cell>
          <cell r="C160" t="str">
            <v>1200577</v>
          </cell>
        </row>
        <row r="161">
          <cell r="B161" t="str">
            <v>CHM,CRBN,PAC BITUMIN 500 IODINE,50LB</v>
          </cell>
          <cell r="C161" t="str">
            <v>1200577</v>
          </cell>
        </row>
        <row r="162">
          <cell r="B162" t="str">
            <v>CHM,CRBN,PAC BITUMIN 500 IODINE,50LB</v>
          </cell>
          <cell r="C162" t="str">
            <v>1200577</v>
          </cell>
        </row>
        <row r="163">
          <cell r="B163" t="str">
            <v>CHM,CRBN,PAC BITUMIN 500 IODINE,50LB</v>
          </cell>
          <cell r="C163" t="str">
            <v>1200577</v>
          </cell>
        </row>
        <row r="164">
          <cell r="B164" t="str">
            <v>CHM,CRBN,PAC BITUMIN 500 IODINE,50LB</v>
          </cell>
          <cell r="C164" t="str">
            <v>1200577</v>
          </cell>
        </row>
        <row r="165">
          <cell r="B165" t="str">
            <v>CHM,CRBN,PAC BITUMIN 500 IODINE,50LB</v>
          </cell>
          <cell r="C165" t="str">
            <v>1200577</v>
          </cell>
        </row>
        <row r="166">
          <cell r="B166" t="str">
            <v>CHM,CRBN,PAC BITUMIN 500 IODINE,BULK</v>
          </cell>
          <cell r="C166" t="str">
            <v>1200578</v>
          </cell>
        </row>
        <row r="167">
          <cell r="B167" t="str">
            <v>CHM,CRBN,PAC BITUMIN 500 IODINE,BULK</v>
          </cell>
          <cell r="C167" t="str">
            <v>1200578</v>
          </cell>
        </row>
        <row r="168">
          <cell r="B168" t="str">
            <v>CHM,CRBN,PAC BITUMIN 500 IODINE,BULK</v>
          </cell>
          <cell r="C168" t="str">
            <v>1200578</v>
          </cell>
        </row>
        <row r="169">
          <cell r="B169" t="str">
            <v>CHM,CRBN,PAC BITUMIN 500 IODINE,BULK</v>
          </cell>
          <cell r="C169" t="str">
            <v>1200578</v>
          </cell>
        </row>
        <row r="170">
          <cell r="B170" t="str">
            <v>CHM,CRBN,PAC BITUMIN 500 IODINE,BULK</v>
          </cell>
          <cell r="C170" t="str">
            <v>1200578</v>
          </cell>
        </row>
        <row r="171">
          <cell r="B171" t="str">
            <v>CHM,CRBN,PAC BITUMIN 500 IODINE,BULK</v>
          </cell>
          <cell r="C171" t="str">
            <v>1200578</v>
          </cell>
        </row>
        <row r="172">
          <cell r="B172" t="str">
            <v>CHM,CRBN,PAC BITUMIN 500 IODINE,BULK</v>
          </cell>
          <cell r="C172" t="str">
            <v>1200578</v>
          </cell>
        </row>
        <row r="173">
          <cell r="B173" t="str">
            <v>CHM,CRBN,PAC BITUMIN 500 IODINE,BULK</v>
          </cell>
          <cell r="C173" t="str">
            <v>1200578</v>
          </cell>
        </row>
        <row r="174">
          <cell r="B174" t="str">
            <v>CHM,CRBN,PAC BITUMIN 500 IODINE,BULK</v>
          </cell>
          <cell r="C174" t="str">
            <v>1200578</v>
          </cell>
        </row>
        <row r="175">
          <cell r="B175" t="str">
            <v>CHM,CRBN,PAC BITUMIN 500 IODINE,BULK</v>
          </cell>
          <cell r="C175" t="str">
            <v>1200578</v>
          </cell>
        </row>
        <row r="176">
          <cell r="B176" t="str">
            <v>CHM,CRBN,PAC BITUMIN 500 IODINE,BULK</v>
          </cell>
          <cell r="C176" t="str">
            <v>1200578</v>
          </cell>
        </row>
        <row r="177">
          <cell r="B177" t="str">
            <v>CHM,CRBN,PAC BITUMIN 500 IODINE,BULK</v>
          </cell>
          <cell r="C177" t="str">
            <v>1200578</v>
          </cell>
        </row>
        <row r="178">
          <cell r="B178" t="str">
            <v>CHM,CRBN,PAC BITUMIN 500 IODINE,BULK</v>
          </cell>
          <cell r="C178" t="str">
            <v>1200578</v>
          </cell>
        </row>
        <row r="179">
          <cell r="B179" t="str">
            <v>CHM,CRBN,PAC BITUMIN 500 IODINE,BULK</v>
          </cell>
          <cell r="C179" t="str">
            <v>1200578</v>
          </cell>
        </row>
        <row r="180">
          <cell r="B180" t="str">
            <v>CHM,CRBN,PAC BITUMIN 500 IODINE,1000LB</v>
          </cell>
          <cell r="C180" t="str">
            <v>1200579</v>
          </cell>
        </row>
        <row r="181">
          <cell r="B181" t="str">
            <v>CHM,CRBN,PAC BITUMIN 500 IODINE,1000LB</v>
          </cell>
          <cell r="C181" t="str">
            <v>1200579</v>
          </cell>
        </row>
        <row r="182">
          <cell r="B182" t="str">
            <v>CHM,CRBN,PAC BITUMIN 500 IODINE,1000LB</v>
          </cell>
          <cell r="C182" t="str">
            <v>1200579</v>
          </cell>
        </row>
        <row r="183">
          <cell r="B183" t="str">
            <v>CHM,CRBN,PAC BITUMIN 500 IODINE,1000LB</v>
          </cell>
          <cell r="C183" t="str">
            <v>1200579</v>
          </cell>
        </row>
        <row r="184">
          <cell r="B184" t="str">
            <v>CHM,CRBN,PAC BITUMIN 500 IODINE,1000LB</v>
          </cell>
          <cell r="C184" t="str">
            <v>1200579</v>
          </cell>
        </row>
        <row r="185">
          <cell r="B185" t="str">
            <v>CHM,CRBN,PAC BITUMIN 500 IODINE,1000LB</v>
          </cell>
          <cell r="C185" t="str">
            <v>1200579</v>
          </cell>
        </row>
        <row r="186">
          <cell r="B186" t="str">
            <v>CHM,CRBN,PAC BITUMIN 500 IODINE,1000LB</v>
          </cell>
          <cell r="C186" t="str">
            <v>1200579</v>
          </cell>
        </row>
        <row r="187">
          <cell r="B187" t="str">
            <v>OBS,CHM,CRBN,PAC LIGNITE,100LB</v>
          </cell>
          <cell r="C187" t="str">
            <v>1200580</v>
          </cell>
        </row>
        <row r="188">
          <cell r="B188" t="str">
            <v>OBS,CHM,CRBN,PAC LIGNITE,100LB</v>
          </cell>
          <cell r="C188" t="str">
            <v>1200580</v>
          </cell>
        </row>
        <row r="189">
          <cell r="B189" t="str">
            <v>OBS,CHM,CRBN,PAC LIGNITE,100LB</v>
          </cell>
          <cell r="C189" t="str">
            <v>1200580</v>
          </cell>
        </row>
        <row r="190">
          <cell r="B190" t="str">
            <v>OBS,CHM,CRBN,PAC LIGNITE,100LB</v>
          </cell>
          <cell r="C190" t="str">
            <v>1200580</v>
          </cell>
        </row>
        <row r="191">
          <cell r="B191" t="str">
            <v>CHM,CARBON,PAC LIGNITE,40LB</v>
          </cell>
          <cell r="C191" t="str">
            <v>1200583</v>
          </cell>
        </row>
        <row r="192">
          <cell r="B192" t="str">
            <v>CHM,CARBON,PAC LIGNITE,40LB</v>
          </cell>
          <cell r="C192" t="str">
            <v>1200583</v>
          </cell>
        </row>
        <row r="193">
          <cell r="B193" t="str">
            <v>CHM,CARBON,PAC LIGNITE,40LB</v>
          </cell>
          <cell r="C193" t="str">
            <v>1200583</v>
          </cell>
        </row>
        <row r="194">
          <cell r="B194" t="str">
            <v>CHM,CARBON,PAC LIGNITE,40LB</v>
          </cell>
          <cell r="C194" t="str">
            <v>1200583</v>
          </cell>
        </row>
        <row r="195">
          <cell r="B195" t="str">
            <v>CHM,CARBON,PAC LIGNITE,40LB</v>
          </cell>
          <cell r="C195" t="str">
            <v>1200583</v>
          </cell>
        </row>
        <row r="196">
          <cell r="B196" t="str">
            <v>CHM,CARBON,PAC LIGNITE,40LB</v>
          </cell>
          <cell r="C196" t="str">
            <v>1200583</v>
          </cell>
        </row>
        <row r="197">
          <cell r="B197" t="str">
            <v>CHM,CARBON,PAC LIGNITE,40LB</v>
          </cell>
          <cell r="C197" t="str">
            <v>1200583</v>
          </cell>
        </row>
        <row r="198">
          <cell r="B198" t="str">
            <v>CHM,CARBON,PAC LIGNITE,40LB</v>
          </cell>
          <cell r="C198" t="str">
            <v>1200583</v>
          </cell>
        </row>
        <row r="199">
          <cell r="B199" t="str">
            <v>CHM,CARBON,PAC LIGNITE,40LB</v>
          </cell>
          <cell r="C199" t="str">
            <v>1200583</v>
          </cell>
        </row>
        <row r="200">
          <cell r="B200" t="str">
            <v>CHM,CARBON,PAC LIGNITE,40LB</v>
          </cell>
          <cell r="C200" t="str">
            <v>1200583</v>
          </cell>
        </row>
        <row r="201">
          <cell r="B201" t="str">
            <v>CHM,CARBON,PAC LIGNITE,40LB</v>
          </cell>
          <cell r="C201" t="str">
            <v>1200583</v>
          </cell>
        </row>
        <row r="202">
          <cell r="B202" t="str">
            <v>CHM,CARBON,PAC LIGNITE,40LB</v>
          </cell>
          <cell r="C202" t="str">
            <v>1200583</v>
          </cell>
        </row>
        <row r="203">
          <cell r="B203" t="str">
            <v>CHM,CARBON,PAC LIGNITE,40LB</v>
          </cell>
          <cell r="C203" t="str">
            <v>1200583</v>
          </cell>
        </row>
        <row r="204">
          <cell r="B204" t="str">
            <v>CHM,CARBON,PAC LIGNITE,40LB</v>
          </cell>
          <cell r="C204" t="str">
            <v>1200583</v>
          </cell>
        </row>
        <row r="205">
          <cell r="B205" t="str">
            <v>CHM,CARBON,PAC LIGNITE,40LB</v>
          </cell>
          <cell r="C205" t="str">
            <v>1200583</v>
          </cell>
        </row>
        <row r="206">
          <cell r="B206" t="str">
            <v>CHM,CARBON,PAC LIGNITE,40LB</v>
          </cell>
          <cell r="C206" t="str">
            <v>1200583</v>
          </cell>
        </row>
        <row r="207">
          <cell r="B207" t="str">
            <v>CHM,CARBON,PAC LIGNITE,40LB</v>
          </cell>
          <cell r="C207" t="str">
            <v>1200583</v>
          </cell>
        </row>
        <row r="208">
          <cell r="B208" t="str">
            <v>CHM,CARBON,PAC LIGNITE,40LB</v>
          </cell>
          <cell r="C208" t="str">
            <v>1200583</v>
          </cell>
        </row>
        <row r="209">
          <cell r="B209" t="str">
            <v>CHM,CARBON,PAC LIGNITE,40LB</v>
          </cell>
          <cell r="C209" t="str">
            <v>1200583</v>
          </cell>
        </row>
        <row r="210">
          <cell r="B210" t="str">
            <v>CHM,CARBON,PAC LIGNITE,50LB</v>
          </cell>
          <cell r="C210" t="str">
            <v>1200584</v>
          </cell>
        </row>
        <row r="211">
          <cell r="B211" t="str">
            <v>CHM,CARBON,PAC LIGNITE,50LB</v>
          </cell>
          <cell r="C211" t="str">
            <v>1200584</v>
          </cell>
        </row>
        <row r="212">
          <cell r="B212" t="str">
            <v>CHM,CARBON,PAC LIGNITE,50LB</v>
          </cell>
          <cell r="C212" t="str">
            <v>1200584</v>
          </cell>
        </row>
        <row r="213">
          <cell r="B213" t="str">
            <v>CHM,CARBON,PAC LIGNITE,50LB</v>
          </cell>
          <cell r="C213" t="str">
            <v>1200584</v>
          </cell>
        </row>
        <row r="214">
          <cell r="B214" t="str">
            <v>CHM,CARBON,PAC LIGNITE,50LB</v>
          </cell>
          <cell r="C214" t="str">
            <v>1200584</v>
          </cell>
        </row>
        <row r="215">
          <cell r="B215" t="str">
            <v>CHM,CARBON,PAC LIGNITE,50LB</v>
          </cell>
          <cell r="C215" t="str">
            <v>1200584</v>
          </cell>
        </row>
        <row r="216">
          <cell r="B216" t="str">
            <v>CHM,CARBON,PAC LIGNITE,50LB</v>
          </cell>
          <cell r="C216" t="str">
            <v>1200584</v>
          </cell>
        </row>
        <row r="217">
          <cell r="B217" t="str">
            <v>CHM,CARBON,PAC LIGNITE,50LB</v>
          </cell>
          <cell r="C217" t="str">
            <v>1200584</v>
          </cell>
        </row>
        <row r="218">
          <cell r="B218" t="str">
            <v>CHM,CARBON,PAC LIGNITE,900LB</v>
          </cell>
          <cell r="C218" t="str">
            <v>1200585</v>
          </cell>
        </row>
        <row r="219">
          <cell r="B219" t="str">
            <v>CHM,CARBON,PAC LIGNITE,900LB</v>
          </cell>
          <cell r="C219" t="str">
            <v>1200585</v>
          </cell>
        </row>
        <row r="220">
          <cell r="B220" t="str">
            <v>CHM,CARBON,PAC LIGNITE,900LB</v>
          </cell>
          <cell r="C220" t="str">
            <v>1200585</v>
          </cell>
        </row>
        <row r="221">
          <cell r="B221" t="str">
            <v>CHM,CARBON,PAC LIGNITE,BULK</v>
          </cell>
          <cell r="C221" t="str">
            <v>1200586</v>
          </cell>
        </row>
        <row r="222">
          <cell r="B222" t="str">
            <v>CHM,CARBON,PAC LIGNITE,BULK</v>
          </cell>
          <cell r="C222" t="str">
            <v>1200586</v>
          </cell>
        </row>
        <row r="223">
          <cell r="B223" t="str">
            <v>CHM,CARBON,PAC LIGNITE,BULK</v>
          </cell>
          <cell r="C223" t="str">
            <v>1200586</v>
          </cell>
        </row>
        <row r="224">
          <cell r="B224" t="str">
            <v>CHM,CARBON,PAC LIGNITE,BULK</v>
          </cell>
          <cell r="C224" t="str">
            <v>1200586</v>
          </cell>
        </row>
        <row r="225">
          <cell r="B225" t="str">
            <v>CHM,CARBON,PAC LIGNITE,BULK</v>
          </cell>
          <cell r="C225" t="str">
            <v>1200586</v>
          </cell>
        </row>
        <row r="226">
          <cell r="B226" t="str">
            <v>CHM,CARBON,PAC LIGNITE,BULK</v>
          </cell>
          <cell r="C226" t="str">
            <v>1200586</v>
          </cell>
        </row>
        <row r="227">
          <cell r="B227" t="str">
            <v>CHM,CARBON,PAC LIGNITE,BULK</v>
          </cell>
          <cell r="C227" t="str">
            <v>1200586</v>
          </cell>
        </row>
        <row r="228">
          <cell r="B228" t="str">
            <v>CHM,CARBON,PAC LIGNITE,BULK</v>
          </cell>
          <cell r="C228" t="str">
            <v>1200586</v>
          </cell>
        </row>
        <row r="229">
          <cell r="B229" t="str">
            <v>CHM,CARBON,PAC LIGNITE,BULK</v>
          </cell>
          <cell r="C229" t="str">
            <v>1200586</v>
          </cell>
        </row>
        <row r="230">
          <cell r="B230" t="str">
            <v>CHM,CARBON,PAC LIGNITE,BULK</v>
          </cell>
          <cell r="C230" t="str">
            <v>1200586</v>
          </cell>
        </row>
        <row r="231">
          <cell r="B231" t="str">
            <v>CHM,CARBON,PAC LIGNITE,BULK</v>
          </cell>
          <cell r="C231" t="str">
            <v>1200586</v>
          </cell>
        </row>
        <row r="232">
          <cell r="B232" t="str">
            <v>CHM,CARBON,PAC LIGNITE,BULK</v>
          </cell>
          <cell r="C232" t="str">
            <v>1200586</v>
          </cell>
        </row>
        <row r="233">
          <cell r="B233" t="str">
            <v>CHM,CARBON,PAC LIGNITE,BULK</v>
          </cell>
          <cell r="C233" t="str">
            <v>1200586</v>
          </cell>
        </row>
        <row r="234">
          <cell r="B234" t="str">
            <v>CHM,CARBON,PAC LIGNITE,BULK</v>
          </cell>
          <cell r="C234" t="str">
            <v>1200586</v>
          </cell>
        </row>
        <row r="235">
          <cell r="B235" t="str">
            <v>CHM,CARBON,PAC LIGNITE,BULK</v>
          </cell>
          <cell r="C235" t="str">
            <v>1200586</v>
          </cell>
        </row>
        <row r="236">
          <cell r="B236" t="str">
            <v>CHM,CARBON,PAC HYDRODARCO B,40LB</v>
          </cell>
          <cell r="C236" t="str">
            <v>1200587</v>
          </cell>
        </row>
        <row r="237">
          <cell r="B237" t="str">
            <v>CHM,CARBON,PAC HYDRODARCO B,40LB</v>
          </cell>
          <cell r="C237" t="str">
            <v>1200587</v>
          </cell>
        </row>
        <row r="238">
          <cell r="B238" t="str">
            <v>CHM,CARBON,PAC WOOD BASED,750LB</v>
          </cell>
          <cell r="C238" t="str">
            <v>1200588</v>
          </cell>
        </row>
        <row r="239">
          <cell r="B239" t="str">
            <v>CHM,CARBON,PAC WOOD BASED,750LB</v>
          </cell>
          <cell r="C239" t="str">
            <v>1200588</v>
          </cell>
        </row>
        <row r="240">
          <cell r="B240" t="str">
            <v>CHM,CARBON,PAC WOOD BASED,750LB</v>
          </cell>
          <cell r="C240" t="str">
            <v>1200588</v>
          </cell>
        </row>
        <row r="241">
          <cell r="B241" t="str">
            <v>CHM,CARBON,PAC WOOD BASED,45LB</v>
          </cell>
          <cell r="C241" t="str">
            <v>1200590</v>
          </cell>
        </row>
        <row r="242">
          <cell r="B242" t="str">
            <v>CHM,CARBON,PAC WOOD BASED,45LB</v>
          </cell>
          <cell r="C242" t="str">
            <v>1200590</v>
          </cell>
        </row>
        <row r="243">
          <cell r="B243" t="str">
            <v>CHM,CARBON,PAC WOOD BASED,45LB</v>
          </cell>
          <cell r="C243" t="str">
            <v>1200590</v>
          </cell>
        </row>
        <row r="244">
          <cell r="B244" t="str">
            <v>CHM,CARBON,PAC HYDRODARCO W,BULK</v>
          </cell>
          <cell r="C244" t="str">
            <v>1200591</v>
          </cell>
        </row>
        <row r="245">
          <cell r="B245" t="str">
            <v>CHM,CARBON DIOXIDE,100%,BULK</v>
          </cell>
          <cell r="C245" t="str">
            <v>1200593</v>
          </cell>
        </row>
        <row r="246">
          <cell r="B246" t="str">
            <v>CHM,CARBON DIOXIDE,100%,BULK</v>
          </cell>
          <cell r="C246" t="str">
            <v>1200593</v>
          </cell>
        </row>
        <row r="247">
          <cell r="B247" t="str">
            <v>CHM,CARBON DIOXIDE,100%,BULK</v>
          </cell>
          <cell r="C247" t="str">
            <v>1200593</v>
          </cell>
        </row>
        <row r="248">
          <cell r="B248" t="str">
            <v>CHM,CARBON DIOXIDE,100%,BULK</v>
          </cell>
          <cell r="C248" t="str">
            <v>1200593</v>
          </cell>
        </row>
        <row r="249">
          <cell r="B249" t="str">
            <v>CHM,CARBON DIOXIDE,100%,BULK</v>
          </cell>
          <cell r="C249" t="str">
            <v>1200593</v>
          </cell>
        </row>
        <row r="250">
          <cell r="B250" t="str">
            <v>CHM,CARBON DIOXIDE,100%,BULK</v>
          </cell>
          <cell r="C250" t="str">
            <v>1200593</v>
          </cell>
        </row>
        <row r="251">
          <cell r="B251" t="str">
            <v>CHM,CARBON DIOXIDE,100%,BULK</v>
          </cell>
          <cell r="C251" t="str">
            <v>1200593</v>
          </cell>
        </row>
        <row r="252">
          <cell r="B252" t="str">
            <v>CHM,CARBON DIOXIDE,100%,BULK</v>
          </cell>
          <cell r="C252" t="str">
            <v>1200593</v>
          </cell>
        </row>
        <row r="253">
          <cell r="B253" t="str">
            <v>CHM,CHLORINE,100%,100LB CYLINDER</v>
          </cell>
          <cell r="C253" t="str">
            <v>1200595</v>
          </cell>
        </row>
        <row r="254">
          <cell r="B254" t="str">
            <v>CHM,CHLORINE,100%,100LB CYLINDER</v>
          </cell>
          <cell r="C254" t="str">
            <v>1200595</v>
          </cell>
        </row>
        <row r="255">
          <cell r="B255" t="str">
            <v>CHM,CHLORINE,100%,100LB CYLINDER</v>
          </cell>
          <cell r="C255" t="str">
            <v>1200595</v>
          </cell>
        </row>
        <row r="256">
          <cell r="B256" t="str">
            <v>CHM,CHLORINE,100%,150LB CYLINDER</v>
          </cell>
          <cell r="C256" t="str">
            <v>1200596</v>
          </cell>
        </row>
        <row r="257">
          <cell r="B257" t="str">
            <v>CHM,CHLORINE,100%,150LB CYLINDER</v>
          </cell>
          <cell r="C257" t="str">
            <v>1200596</v>
          </cell>
        </row>
        <row r="258">
          <cell r="B258" t="str">
            <v>CHM,CHLORINE,100%,150LB CYLINDER</v>
          </cell>
          <cell r="C258" t="str">
            <v>1200596</v>
          </cell>
        </row>
        <row r="259">
          <cell r="B259" t="str">
            <v>CHM,CHLORINE,100%,150LB CYLINDER</v>
          </cell>
          <cell r="C259" t="str">
            <v>1200596</v>
          </cell>
        </row>
        <row r="260">
          <cell r="B260" t="str">
            <v>CHM,CHLORINE,100%,150LB CYLINDER</v>
          </cell>
          <cell r="C260" t="str">
            <v>1200596</v>
          </cell>
        </row>
        <row r="261">
          <cell r="B261" t="str">
            <v>CHM,CHLORINE,100%,150LB CYLINDER</v>
          </cell>
          <cell r="C261" t="str">
            <v>1200596</v>
          </cell>
        </row>
        <row r="262">
          <cell r="B262" t="str">
            <v>CHM,CHLORINE,100%,150LB CYLINDER</v>
          </cell>
          <cell r="C262" t="str">
            <v>1200596</v>
          </cell>
        </row>
        <row r="263">
          <cell r="B263" t="str">
            <v>CHM,CHLORINE,100%,150LB CYLINDER</v>
          </cell>
          <cell r="C263" t="str">
            <v>1200596</v>
          </cell>
        </row>
        <row r="264">
          <cell r="B264" t="str">
            <v>CHM,CHLORINE,100%,150LB CYLINDER</v>
          </cell>
          <cell r="C264" t="str">
            <v>1200596</v>
          </cell>
        </row>
        <row r="265">
          <cell r="B265" t="str">
            <v>CHM,CHLORINE,100%,150LB CYLINDER</v>
          </cell>
          <cell r="C265" t="str">
            <v>1200596</v>
          </cell>
        </row>
        <row r="266">
          <cell r="B266" t="str">
            <v>CHM,CHLORINE,100%,150LB CYLINDER</v>
          </cell>
          <cell r="C266" t="str">
            <v>1200596</v>
          </cell>
        </row>
        <row r="267">
          <cell r="B267" t="str">
            <v>CHM,CHLORINE,100%,150LB CYLINDER</v>
          </cell>
          <cell r="C267" t="str">
            <v>1200596</v>
          </cell>
        </row>
        <row r="268">
          <cell r="B268" t="str">
            <v>CHM,CHLORINE,100%,150LB CYLINDER</v>
          </cell>
          <cell r="C268" t="str">
            <v>1200596</v>
          </cell>
        </row>
        <row r="269">
          <cell r="B269" t="str">
            <v>CHM,CHLORINE,100%,150LB CYLINDER</v>
          </cell>
          <cell r="C269" t="str">
            <v>1200596</v>
          </cell>
        </row>
        <row r="270">
          <cell r="B270" t="str">
            <v>CHM,CHLORINE,100%,150LB CYLINDER</v>
          </cell>
          <cell r="C270" t="str">
            <v>1200596</v>
          </cell>
        </row>
        <row r="271">
          <cell r="B271" t="str">
            <v>CHM,CHLORINE,100%,150LB CYLINDER</v>
          </cell>
          <cell r="C271" t="str">
            <v>1200596</v>
          </cell>
        </row>
        <row r="272">
          <cell r="B272" t="str">
            <v>CHM,CHLORINE,100%,150LB CYLINDER</v>
          </cell>
          <cell r="C272" t="str">
            <v>1200596</v>
          </cell>
        </row>
        <row r="273">
          <cell r="B273" t="str">
            <v>CHM,CHLORINE,100%,150LB CYLINDER</v>
          </cell>
          <cell r="C273" t="str">
            <v>1200596</v>
          </cell>
        </row>
        <row r="274">
          <cell r="B274" t="str">
            <v>CHM,CHLORINE,100%,150LB CYLINDER</v>
          </cell>
          <cell r="C274" t="str">
            <v>1200596</v>
          </cell>
        </row>
        <row r="275">
          <cell r="B275" t="str">
            <v>CHM,CHLORINE,100%,150LB CYLINDER</v>
          </cell>
          <cell r="C275" t="str">
            <v>1200596</v>
          </cell>
        </row>
        <row r="276">
          <cell r="B276" t="str">
            <v>CHM,CHLORINE,100%,150LB CYLINDER</v>
          </cell>
          <cell r="C276" t="str">
            <v>1200596</v>
          </cell>
        </row>
        <row r="277">
          <cell r="B277" t="str">
            <v>CHM,CHLORINE,100%,150LB CYLINDER</v>
          </cell>
          <cell r="C277" t="str">
            <v>1200596</v>
          </cell>
        </row>
        <row r="278">
          <cell r="B278" t="str">
            <v>CHM,CHLORINE,100%,150LB CYLINDER</v>
          </cell>
          <cell r="C278" t="str">
            <v>1200596</v>
          </cell>
        </row>
        <row r="279">
          <cell r="B279" t="str">
            <v>CHM,CHLORINE,100%,150LB CYLINDER</v>
          </cell>
          <cell r="C279" t="str">
            <v>1200596</v>
          </cell>
        </row>
        <row r="280">
          <cell r="B280" t="str">
            <v>CHM,CHLORINE,100%,150LB CYLINDER</v>
          </cell>
          <cell r="C280" t="str">
            <v>1200596</v>
          </cell>
        </row>
        <row r="281">
          <cell r="B281" t="str">
            <v>CHM,CHLORINE,100%,150LB CYLINDER</v>
          </cell>
          <cell r="C281" t="str">
            <v>1200596</v>
          </cell>
        </row>
        <row r="282">
          <cell r="B282" t="str">
            <v>CHM,CHLORINE,100%,150LB CYLINDER</v>
          </cell>
          <cell r="C282" t="str">
            <v>1200596</v>
          </cell>
        </row>
        <row r="283">
          <cell r="B283" t="str">
            <v>CHM,CHLORINE,100%,150LB CYLINDER</v>
          </cell>
          <cell r="C283" t="str">
            <v>1200596</v>
          </cell>
        </row>
        <row r="284">
          <cell r="B284" t="str">
            <v>CHM,CHLORINE,100%,150LB CYLINDER</v>
          </cell>
          <cell r="C284" t="str">
            <v>1200596</v>
          </cell>
        </row>
        <row r="285">
          <cell r="B285" t="str">
            <v>CHM,CHLORINE,100%,150LB CYLINDER</v>
          </cell>
          <cell r="C285" t="str">
            <v>1200596</v>
          </cell>
        </row>
        <row r="286">
          <cell r="B286" t="str">
            <v>CHM,CHLORINE,100%,150LB CYLINDER</v>
          </cell>
          <cell r="C286" t="str">
            <v>1200596</v>
          </cell>
        </row>
        <row r="287">
          <cell r="B287" t="str">
            <v>CHM,CHLORINE,100%,150LB CYLINDER</v>
          </cell>
          <cell r="C287" t="str">
            <v>1200596</v>
          </cell>
        </row>
        <row r="288">
          <cell r="B288" t="str">
            <v>CHM,CHLORINE,100%,150LB CYLINDER</v>
          </cell>
          <cell r="C288" t="str">
            <v>1200596</v>
          </cell>
        </row>
        <row r="289">
          <cell r="B289" t="str">
            <v>CHM,CHLORINE,100%,150LB CYLINDER</v>
          </cell>
          <cell r="C289" t="str">
            <v>1200596</v>
          </cell>
        </row>
        <row r="290">
          <cell r="B290" t="str">
            <v>CHM,CHLORINE,100%,150LB CYLINDER</v>
          </cell>
          <cell r="C290" t="str">
            <v>1200596</v>
          </cell>
        </row>
        <row r="291">
          <cell r="B291" t="str">
            <v>CHM,CHLORINE,100%,150LB CYLINDER</v>
          </cell>
          <cell r="C291" t="str">
            <v>1200596</v>
          </cell>
        </row>
        <row r="292">
          <cell r="B292" t="str">
            <v>CHM,CHLORINE,100%,150LB CYLINDER</v>
          </cell>
          <cell r="C292" t="str">
            <v>1200596</v>
          </cell>
        </row>
        <row r="293">
          <cell r="B293" t="str">
            <v>CHM,CHLORINE,100%,150LB CYLINDER</v>
          </cell>
          <cell r="C293" t="str">
            <v>1200596</v>
          </cell>
        </row>
        <row r="294">
          <cell r="B294" t="str">
            <v>CHM,CHLORINE,100%,150LB CYLINDER</v>
          </cell>
          <cell r="C294" t="str">
            <v>1200596</v>
          </cell>
        </row>
        <row r="295">
          <cell r="B295" t="str">
            <v>CHM,CHLORINE,100%,150LB CYLINDER</v>
          </cell>
          <cell r="C295" t="str">
            <v>1200596</v>
          </cell>
        </row>
        <row r="296">
          <cell r="B296" t="str">
            <v>CHM,CHLORINE,100%,150LB CYLINDER</v>
          </cell>
          <cell r="C296" t="str">
            <v>1200596</v>
          </cell>
        </row>
        <row r="297">
          <cell r="B297" t="str">
            <v>CHM,CHLORINE,100%,150LB CYLINDER</v>
          </cell>
          <cell r="C297" t="str">
            <v>1200596</v>
          </cell>
        </row>
        <row r="298">
          <cell r="B298" t="str">
            <v>CHM,CHLORINE,100%,150LB CYLINDER</v>
          </cell>
          <cell r="C298" t="str">
            <v>1200596</v>
          </cell>
        </row>
        <row r="299">
          <cell r="B299" t="str">
            <v>CHM,CHLORINE,100%,150LB CYLINDER</v>
          </cell>
          <cell r="C299" t="str">
            <v>1200596</v>
          </cell>
        </row>
        <row r="300">
          <cell r="B300" t="str">
            <v>CHM,CHLORINE,100%,150LB CYLINDER</v>
          </cell>
          <cell r="C300" t="str">
            <v>1200596</v>
          </cell>
        </row>
        <row r="301">
          <cell r="B301" t="str">
            <v>CHM,CHLORINE,100%,150LB CYLINDER</v>
          </cell>
          <cell r="C301" t="str">
            <v>1200596</v>
          </cell>
        </row>
        <row r="302">
          <cell r="B302" t="str">
            <v>CHM,CHLORINE,100%,150LB CYLINDER</v>
          </cell>
          <cell r="C302" t="str">
            <v>1200596</v>
          </cell>
        </row>
        <row r="303">
          <cell r="B303" t="str">
            <v>CHM,CHLORINE,100%,150LB CYLINDER</v>
          </cell>
          <cell r="C303" t="str">
            <v>1200596</v>
          </cell>
        </row>
        <row r="304">
          <cell r="B304" t="str">
            <v>CHM,CHLORINE,100%,150LB CYLINDER</v>
          </cell>
          <cell r="C304" t="str">
            <v>1200596</v>
          </cell>
        </row>
        <row r="305">
          <cell r="B305" t="str">
            <v>CHM,CHLORINE,100%,150LB CYLINDER</v>
          </cell>
          <cell r="C305" t="str">
            <v>1200596</v>
          </cell>
        </row>
        <row r="306">
          <cell r="B306" t="str">
            <v>CHM,CHLORINE,100%,150LB CYLINDER</v>
          </cell>
          <cell r="C306" t="str">
            <v>1200596</v>
          </cell>
        </row>
        <row r="307">
          <cell r="B307" t="str">
            <v>CHM,CHLORINE,100%,150LB CYLINDER</v>
          </cell>
          <cell r="C307" t="str">
            <v>1200596</v>
          </cell>
        </row>
        <row r="308">
          <cell r="B308" t="str">
            <v>CHM,CHLORINE,100%,150LB CYLINDER</v>
          </cell>
          <cell r="C308" t="str">
            <v>1200596</v>
          </cell>
        </row>
        <row r="309">
          <cell r="B309" t="str">
            <v>CHM,CHLORINE,100%,150LB CYLINDER</v>
          </cell>
          <cell r="C309" t="str">
            <v>1200596</v>
          </cell>
        </row>
        <row r="310">
          <cell r="B310" t="str">
            <v>CHM,CHLORINE,100%,150LB CYLINDER</v>
          </cell>
          <cell r="C310" t="str">
            <v>1200596</v>
          </cell>
        </row>
        <row r="311">
          <cell r="B311" t="str">
            <v>CHM,CHLORINE,100%,150LB CYLINDER</v>
          </cell>
          <cell r="C311" t="str">
            <v>1200596</v>
          </cell>
        </row>
        <row r="312">
          <cell r="B312" t="str">
            <v>CHM,CHLORINE,100%,150LB CYLINDER</v>
          </cell>
          <cell r="C312" t="str">
            <v>1200596</v>
          </cell>
        </row>
        <row r="313">
          <cell r="B313" t="str">
            <v>CHM,CHLORINE,100%,150LB CYLINDER</v>
          </cell>
          <cell r="C313" t="str">
            <v>1200596</v>
          </cell>
        </row>
        <row r="314">
          <cell r="B314" t="str">
            <v>CHM,CHLORINE,100%,150LB CYLINDER</v>
          </cell>
          <cell r="C314" t="str">
            <v>1200596</v>
          </cell>
        </row>
        <row r="315">
          <cell r="B315" t="str">
            <v>CHM,CHLORINE,100%,150LB CYLINDER</v>
          </cell>
          <cell r="C315" t="str">
            <v>1200596</v>
          </cell>
        </row>
        <row r="316">
          <cell r="B316" t="str">
            <v>CHM,CHLORINE,100%,150LB CYLINDER</v>
          </cell>
          <cell r="C316" t="str">
            <v>1200596</v>
          </cell>
        </row>
        <row r="317">
          <cell r="B317" t="str">
            <v>CHM,CHLORINE,100%,150LB CYLINDER</v>
          </cell>
          <cell r="C317" t="str">
            <v>1200596</v>
          </cell>
        </row>
        <row r="318">
          <cell r="B318" t="str">
            <v>CHM,CHLORINE,100%,150LB CYLINDER</v>
          </cell>
          <cell r="C318" t="str">
            <v>1200596</v>
          </cell>
        </row>
        <row r="319">
          <cell r="B319" t="str">
            <v>CHM,CHLORINE,100%,150LB CYLINDER</v>
          </cell>
          <cell r="C319" t="str">
            <v>1200596</v>
          </cell>
        </row>
        <row r="320">
          <cell r="B320" t="str">
            <v>CHM,CHLORINE,100%,150LB CYLINDER</v>
          </cell>
          <cell r="C320" t="str">
            <v>1200596</v>
          </cell>
        </row>
        <row r="321">
          <cell r="B321" t="str">
            <v>CHM,CHLORINE,100%,150LB CYLINDER</v>
          </cell>
          <cell r="C321" t="str">
            <v>1200596</v>
          </cell>
        </row>
        <row r="322">
          <cell r="B322" t="str">
            <v>CHM,CHLORINE,100%,150LB CYLINDER</v>
          </cell>
          <cell r="C322" t="str">
            <v>1200596</v>
          </cell>
        </row>
        <row r="323">
          <cell r="B323" t="str">
            <v>CHM,CHLORINE,100%,150LB CYLINDER</v>
          </cell>
          <cell r="C323" t="str">
            <v>1200596</v>
          </cell>
        </row>
        <row r="324">
          <cell r="B324" t="str">
            <v>CHM,CHLORINE,100%,150LB CYLINDER</v>
          </cell>
          <cell r="C324" t="str">
            <v>1200596</v>
          </cell>
        </row>
        <row r="325">
          <cell r="B325" t="str">
            <v>CHM,CHLORINE,100%,150LB CYLINDER</v>
          </cell>
          <cell r="C325" t="str">
            <v>1200596</v>
          </cell>
        </row>
        <row r="326">
          <cell r="B326" t="str">
            <v>CHM,CHLORINE,100%,150LB CYLINDER</v>
          </cell>
          <cell r="C326" t="str">
            <v>1200596</v>
          </cell>
        </row>
        <row r="327">
          <cell r="B327" t="str">
            <v>CHM,CHLORINE,100%,150LB CYLINDER</v>
          </cell>
          <cell r="C327" t="str">
            <v>1200596</v>
          </cell>
        </row>
        <row r="328">
          <cell r="B328" t="str">
            <v>CHM,CHLORINE,100%,150LB CYLINDER</v>
          </cell>
          <cell r="C328" t="str">
            <v>1200596</v>
          </cell>
        </row>
        <row r="329">
          <cell r="B329" t="str">
            <v>CHM,CHLORINE,100%,2000LB CYLINDER</v>
          </cell>
          <cell r="C329" t="str">
            <v>1200597</v>
          </cell>
        </row>
        <row r="330">
          <cell r="B330" t="str">
            <v>CHM,CHLORINE,100%,2000LB CYLINDER</v>
          </cell>
          <cell r="C330" t="str">
            <v>1200597</v>
          </cell>
        </row>
        <row r="331">
          <cell r="B331" t="str">
            <v>CHM,CHLORINE,100%,2000LB CYLINDER</v>
          </cell>
          <cell r="C331" t="str">
            <v>1200597</v>
          </cell>
        </row>
        <row r="332">
          <cell r="B332" t="str">
            <v>CHM,CHLORINE,100%,2000LB CYLINDER</v>
          </cell>
          <cell r="C332" t="str">
            <v>1200597</v>
          </cell>
        </row>
        <row r="333">
          <cell r="B333" t="str">
            <v>CHM,CHLORINE,100%,2000LB CYLINDER</v>
          </cell>
          <cell r="C333" t="str">
            <v>1200597</v>
          </cell>
        </row>
        <row r="334">
          <cell r="B334" t="str">
            <v>CHM,CHLORINE,100%,2000LB CYLINDER</v>
          </cell>
          <cell r="C334" t="str">
            <v>1200597</v>
          </cell>
        </row>
        <row r="335">
          <cell r="B335" t="str">
            <v>CHM,CHLORINE,100%,2000LB CYLINDER</v>
          </cell>
          <cell r="C335" t="str">
            <v>1200597</v>
          </cell>
        </row>
        <row r="336">
          <cell r="B336" t="str">
            <v>CHM,CHLORINE,100%,2000LB CYLINDER</v>
          </cell>
          <cell r="C336" t="str">
            <v>1200597</v>
          </cell>
        </row>
        <row r="337">
          <cell r="B337" t="str">
            <v>CHM,CHLORINE,100%,2000LB CYLINDER</v>
          </cell>
          <cell r="C337" t="str">
            <v>1200597</v>
          </cell>
        </row>
        <row r="338">
          <cell r="B338" t="str">
            <v>CHM,CHLORINE,100%,2000LB CYLINDER</v>
          </cell>
          <cell r="C338" t="str">
            <v>1200597</v>
          </cell>
        </row>
        <row r="339">
          <cell r="B339" t="str">
            <v>CHM,CHLORINE,100%,2000LB CYLINDER</v>
          </cell>
          <cell r="C339" t="str">
            <v>1200597</v>
          </cell>
        </row>
        <row r="340">
          <cell r="B340" t="str">
            <v>CHM,CHLORINE,100%,2000LB CYLINDER</v>
          </cell>
          <cell r="C340" t="str">
            <v>1200597</v>
          </cell>
        </row>
        <row r="341">
          <cell r="B341" t="str">
            <v>CHM,CHLORINE,100%,2000LB CYLINDER</v>
          </cell>
          <cell r="C341" t="str">
            <v>1200597</v>
          </cell>
        </row>
        <row r="342">
          <cell r="B342" t="str">
            <v>CHM,CHLORINE,100%,2000LB CYLINDER</v>
          </cell>
          <cell r="C342" t="str">
            <v>1200597</v>
          </cell>
        </row>
        <row r="343">
          <cell r="B343" t="str">
            <v>CHM,CHLORINE,100%,2000LB CYLINDER</v>
          </cell>
          <cell r="C343" t="str">
            <v>1200597</v>
          </cell>
        </row>
        <row r="344">
          <cell r="B344" t="str">
            <v>CHM,CHLORINE,100%,2000LB CYLINDER</v>
          </cell>
          <cell r="C344" t="str">
            <v>1200597</v>
          </cell>
        </row>
        <row r="345">
          <cell r="B345" t="str">
            <v>CHM,CHLORINE,100%,2000LB CYLINDER</v>
          </cell>
          <cell r="C345" t="str">
            <v>1200597</v>
          </cell>
        </row>
        <row r="346">
          <cell r="B346" t="str">
            <v>CHM,CHLORINE,100%,2000LB CYLINDER</v>
          </cell>
          <cell r="C346" t="str">
            <v>1200597</v>
          </cell>
        </row>
        <row r="347">
          <cell r="B347" t="str">
            <v>CHM,CHLORINE,100%,2000LB CYLINDER</v>
          </cell>
          <cell r="C347" t="str">
            <v>1200597</v>
          </cell>
        </row>
        <row r="348">
          <cell r="B348" t="str">
            <v>CHM,CHLORINE,100%,2000LB CYLINDER</v>
          </cell>
          <cell r="C348" t="str">
            <v>1200597</v>
          </cell>
        </row>
        <row r="349">
          <cell r="B349" t="str">
            <v>CHM,CHLORINE,100%,2000LB CYLINDER</v>
          </cell>
          <cell r="C349" t="str">
            <v>1200597</v>
          </cell>
        </row>
        <row r="350">
          <cell r="B350" t="str">
            <v>CHM,CHLORINE,100%,2000LB CYLINDER</v>
          </cell>
          <cell r="C350" t="str">
            <v>1200597</v>
          </cell>
        </row>
        <row r="351">
          <cell r="B351" t="str">
            <v>CHM,CHLORINE,100%,2000LB CYLINDER</v>
          </cell>
          <cell r="C351" t="str">
            <v>1200597</v>
          </cell>
        </row>
        <row r="352">
          <cell r="B352" t="str">
            <v>CHM,CHLORINE,100%,2000LB CYLINDER</v>
          </cell>
          <cell r="C352" t="str">
            <v>1200597</v>
          </cell>
        </row>
        <row r="353">
          <cell r="B353" t="str">
            <v>CHM,CHLORINE,100%,2000LB CYLINDER</v>
          </cell>
          <cell r="C353" t="str">
            <v>1200597</v>
          </cell>
        </row>
        <row r="354">
          <cell r="B354" t="str">
            <v>CHM,CHLORINE,100%,2000LB CYLINDER</v>
          </cell>
          <cell r="C354" t="str">
            <v>1200597</v>
          </cell>
        </row>
        <row r="355">
          <cell r="B355" t="str">
            <v>CHM,CHLORINE,100%,2000LB CYLINDER</v>
          </cell>
          <cell r="C355" t="str">
            <v>1200597</v>
          </cell>
        </row>
        <row r="356">
          <cell r="B356" t="str">
            <v>CHM,CHLORINE,100%,2000LB CYLINDER</v>
          </cell>
          <cell r="C356" t="str">
            <v>1200597</v>
          </cell>
        </row>
        <row r="357">
          <cell r="B357" t="str">
            <v>CHM,CHLORINE,100%,2000LB CYLINDER</v>
          </cell>
          <cell r="C357" t="str">
            <v>1200597</v>
          </cell>
        </row>
        <row r="358">
          <cell r="B358" t="str">
            <v>CHM,CHLORINE,100%,2000LB CYLINDER</v>
          </cell>
          <cell r="C358" t="str">
            <v>1200597</v>
          </cell>
        </row>
        <row r="359">
          <cell r="B359" t="str">
            <v>CHM,CHLORINE,100%,2000LB CYLINDER</v>
          </cell>
          <cell r="C359" t="str">
            <v>1200597</v>
          </cell>
        </row>
        <row r="360">
          <cell r="B360" t="str">
            <v>CHM,CHLORINE,100%,2000LB CYLINDER</v>
          </cell>
          <cell r="C360" t="str">
            <v>1200597</v>
          </cell>
        </row>
        <row r="361">
          <cell r="B361" t="str">
            <v>CHM,CHLORINE,100%,2000LB CYLINDER</v>
          </cell>
          <cell r="C361" t="str">
            <v>1200597</v>
          </cell>
        </row>
        <row r="362">
          <cell r="B362" t="str">
            <v>CHM,CHLORINE,100%,2000LB CYLINDER</v>
          </cell>
          <cell r="C362" t="str">
            <v>1200597</v>
          </cell>
        </row>
        <row r="363">
          <cell r="B363" t="str">
            <v>CHM,CHLORINE,100%,2000LB CYLINDER</v>
          </cell>
          <cell r="C363" t="str">
            <v>1200597</v>
          </cell>
        </row>
        <row r="364">
          <cell r="B364" t="str">
            <v>CHM,CHLORINE,100%,2000LB CYLINDER</v>
          </cell>
          <cell r="C364" t="str">
            <v>1200597</v>
          </cell>
        </row>
        <row r="365">
          <cell r="B365" t="str">
            <v>CHM,CHLORINE,100%,2000LB CYLINDER</v>
          </cell>
          <cell r="C365" t="str">
            <v>1200597</v>
          </cell>
        </row>
        <row r="366">
          <cell r="B366" t="str">
            <v>CHM,CHLORINE,100%,2000LB CYLINDER</v>
          </cell>
          <cell r="C366" t="str">
            <v>1200597</v>
          </cell>
        </row>
        <row r="367">
          <cell r="B367" t="str">
            <v>CHM,CHLORINE,100%,2000LB CYLINDER</v>
          </cell>
          <cell r="C367" t="str">
            <v>1200597</v>
          </cell>
        </row>
        <row r="368">
          <cell r="B368" t="str">
            <v>CHM,CHLORINE,100%,2000LB CYLINDER</v>
          </cell>
          <cell r="C368" t="str">
            <v>1200597</v>
          </cell>
        </row>
        <row r="369">
          <cell r="B369" t="str">
            <v>CHM,CHLORINE,100%,2000LB CYLINDER</v>
          </cell>
          <cell r="C369" t="str">
            <v>1200597</v>
          </cell>
        </row>
        <row r="370">
          <cell r="B370" t="str">
            <v>CHM,CHLORINE,100%,2000LB CYLINDER</v>
          </cell>
          <cell r="C370" t="str">
            <v>1200597</v>
          </cell>
        </row>
        <row r="371">
          <cell r="B371" t="str">
            <v>CHM,CHLORINE,100%,2000LB CYLINDER</v>
          </cell>
          <cell r="C371" t="str">
            <v>1200597</v>
          </cell>
        </row>
        <row r="372">
          <cell r="B372" t="str">
            <v>CHM,CHLORINE,100%,2000LB CYLINDER</v>
          </cell>
          <cell r="C372" t="str">
            <v>1200597</v>
          </cell>
        </row>
        <row r="373">
          <cell r="B373" t="str">
            <v>CHM,CHLORINE,100%,2000LB CYLINDER</v>
          </cell>
          <cell r="C373" t="str">
            <v>1200597</v>
          </cell>
        </row>
        <row r="374">
          <cell r="B374" t="str">
            <v>CHM,CHLORINE,100%,2000LB CYLINDER</v>
          </cell>
          <cell r="C374" t="str">
            <v>1200597</v>
          </cell>
        </row>
        <row r="375">
          <cell r="B375" t="str">
            <v>CHM,CHLORINE,100%,2000LB CYLINDER</v>
          </cell>
          <cell r="C375" t="str">
            <v>1200597</v>
          </cell>
        </row>
        <row r="376">
          <cell r="B376" t="str">
            <v>CHM,CHLORINE,100%,2000LB CYLINDER</v>
          </cell>
          <cell r="C376" t="str">
            <v>1200597</v>
          </cell>
        </row>
        <row r="377">
          <cell r="B377" t="str">
            <v>CHM,CHLORINE,100%,2000LB CYLINDER</v>
          </cell>
          <cell r="C377" t="str">
            <v>1200597</v>
          </cell>
        </row>
        <row r="378">
          <cell r="B378" t="str">
            <v>CHM,CHLORINE,100%,2000LB CYLINDER</v>
          </cell>
          <cell r="C378" t="str">
            <v>1200597</v>
          </cell>
        </row>
        <row r="379">
          <cell r="B379" t="str">
            <v>CHM,CHLORINE,100%,2000LB CYLINDER</v>
          </cell>
          <cell r="C379" t="str">
            <v>1200597</v>
          </cell>
        </row>
        <row r="380">
          <cell r="B380" t="str">
            <v>CHM,CHLORINE,100%,2000LB CYLINDER</v>
          </cell>
          <cell r="C380" t="str">
            <v>1200597</v>
          </cell>
        </row>
        <row r="381">
          <cell r="B381" t="str">
            <v>CHM,CHLORINE,100%,2000LB CYLINDER</v>
          </cell>
          <cell r="C381" t="str">
            <v>1200597</v>
          </cell>
        </row>
        <row r="382">
          <cell r="B382" t="str">
            <v>CHM,CHLORINE,100%,2000LB CYLINDER</v>
          </cell>
          <cell r="C382" t="str">
            <v>1200597</v>
          </cell>
        </row>
        <row r="383">
          <cell r="B383" t="str">
            <v>CHM,CHLORINE,100%,2000LB CYLINDER</v>
          </cell>
          <cell r="C383" t="str">
            <v>1200597</v>
          </cell>
        </row>
        <row r="384">
          <cell r="B384" t="str">
            <v>CHM,CHLORINE,100%,2000LB CYLINDER</v>
          </cell>
          <cell r="C384" t="str">
            <v>1200597</v>
          </cell>
        </row>
        <row r="385">
          <cell r="B385" t="str">
            <v>CHM,CHLORINE,100%,2000LB CYLINDER</v>
          </cell>
          <cell r="C385" t="str">
            <v>1200597</v>
          </cell>
        </row>
        <row r="386">
          <cell r="B386" t="str">
            <v>CHM,CHLORINE,100%,2000LB CYLINDER</v>
          </cell>
          <cell r="C386" t="str">
            <v>1200597</v>
          </cell>
        </row>
        <row r="387">
          <cell r="B387" t="str">
            <v>CHM,CHLORINE,100%,2000LB CYLINDER</v>
          </cell>
          <cell r="C387" t="str">
            <v>1200597</v>
          </cell>
        </row>
        <row r="388">
          <cell r="B388" t="str">
            <v>CHM,CHLORINE,100%,2000LB CYLINDER</v>
          </cell>
          <cell r="C388" t="str">
            <v>1200597</v>
          </cell>
        </row>
        <row r="389">
          <cell r="B389" t="str">
            <v>CHM,COPPER SULFATE,100%,50LB</v>
          </cell>
          <cell r="C389" t="str">
            <v>1200604</v>
          </cell>
        </row>
        <row r="390">
          <cell r="B390" t="str">
            <v>CHM,COPPER SULFATE,100%,50LB</v>
          </cell>
          <cell r="C390" t="str">
            <v>1200604</v>
          </cell>
        </row>
        <row r="391">
          <cell r="B391" t="str">
            <v>CHM,COPPER SULFATE,100%,50LB</v>
          </cell>
          <cell r="C391" t="str">
            <v>1200604</v>
          </cell>
        </row>
        <row r="392">
          <cell r="B392" t="str">
            <v>CHM,COPPER SULFATE,100%,50LB</v>
          </cell>
          <cell r="C392" t="str">
            <v>1200604</v>
          </cell>
        </row>
        <row r="393">
          <cell r="B393" t="str">
            <v>CHM,COPPER SULFATE,100%,50LB</v>
          </cell>
          <cell r="C393" t="str">
            <v>1200604</v>
          </cell>
        </row>
        <row r="394">
          <cell r="B394" t="str">
            <v>CHM,COPPER SULFATE,100%,50LB</v>
          </cell>
          <cell r="C394" t="str">
            <v>1200604</v>
          </cell>
        </row>
        <row r="395">
          <cell r="B395" t="str">
            <v>CHM,COPPER SULFATE,100%,50LB</v>
          </cell>
          <cell r="C395" t="str">
            <v>1200604</v>
          </cell>
        </row>
        <row r="396">
          <cell r="B396" t="str">
            <v>CHM,COPPER SULFATE,100%,50LB</v>
          </cell>
          <cell r="C396" t="str">
            <v>1200604</v>
          </cell>
        </row>
        <row r="397">
          <cell r="B397" t="str">
            <v>CHM,COPPER SULFATE,100%,50LB</v>
          </cell>
          <cell r="C397" t="str">
            <v>1200604</v>
          </cell>
        </row>
        <row r="398">
          <cell r="B398" t="str">
            <v>CHM,COPPER SULFATE,100%,50LB</v>
          </cell>
          <cell r="C398" t="str">
            <v>1200604</v>
          </cell>
        </row>
        <row r="399">
          <cell r="B399" t="str">
            <v>CHM,COPPER SULFATE,100%,50LB</v>
          </cell>
          <cell r="C399" t="str">
            <v>1200604</v>
          </cell>
        </row>
        <row r="400">
          <cell r="B400" t="str">
            <v>CHM,COPPER SULFATE,100%,50LB</v>
          </cell>
          <cell r="C400" t="str">
            <v>1200604</v>
          </cell>
        </row>
        <row r="401">
          <cell r="B401" t="str">
            <v>CHM,COPPER SULFATE,100%,50LB</v>
          </cell>
          <cell r="C401" t="str">
            <v>1200604</v>
          </cell>
        </row>
        <row r="402">
          <cell r="B402" t="str">
            <v>CHM,COPPER SULFATE,100%,50LB</v>
          </cell>
          <cell r="C402" t="str">
            <v>1200604</v>
          </cell>
        </row>
        <row r="403">
          <cell r="B403" t="str">
            <v>CHM,COPPER SULFATE,100%,50LB</v>
          </cell>
          <cell r="C403" t="str">
            <v>1200604</v>
          </cell>
        </row>
        <row r="404">
          <cell r="B404" t="str">
            <v>CHM,COPPER SULFATE,100%,50LB</v>
          </cell>
          <cell r="C404" t="str">
            <v>1200604</v>
          </cell>
        </row>
        <row r="405">
          <cell r="B405" t="str">
            <v>CHM,COPPER SULFATE,100%,50LB</v>
          </cell>
          <cell r="C405" t="str">
            <v>1200604</v>
          </cell>
        </row>
        <row r="406">
          <cell r="B406" t="str">
            <v>CHM,COPPER SULFATE,100%,50LB</v>
          </cell>
          <cell r="C406" t="str">
            <v>1200604</v>
          </cell>
        </row>
        <row r="407">
          <cell r="B407" t="str">
            <v>CHM,COPPER SULFATE,100%,50LB</v>
          </cell>
          <cell r="C407" t="str">
            <v>1200604</v>
          </cell>
        </row>
        <row r="408">
          <cell r="B408" t="str">
            <v>CHM,COPPER SULFATE,100%,50LB</v>
          </cell>
          <cell r="C408" t="str">
            <v>1200604</v>
          </cell>
        </row>
        <row r="409">
          <cell r="B409" t="str">
            <v>CHM,COPPER SULFATE,100%,50LB</v>
          </cell>
          <cell r="C409" t="str">
            <v>1200604</v>
          </cell>
        </row>
        <row r="410">
          <cell r="B410" t="str">
            <v>CHM,COPPER SULFATE,100%,5LB</v>
          </cell>
          <cell r="C410" t="str">
            <v>1200605</v>
          </cell>
        </row>
        <row r="411">
          <cell r="B411" t="str">
            <v>CHM,COPPER SULFATE,20%,30GA</v>
          </cell>
          <cell r="C411" t="str">
            <v>1200606</v>
          </cell>
        </row>
        <row r="412">
          <cell r="B412" t="str">
            <v>CHM,COPPER SULFATE,AQUEOUS,55GA</v>
          </cell>
          <cell r="C412" t="str">
            <v>1200607</v>
          </cell>
        </row>
        <row r="413">
          <cell r="B413" t="str">
            <v>CHM,COPPER SULFATE,AQUEOUS,55GA</v>
          </cell>
          <cell r="C413" t="str">
            <v>1200607</v>
          </cell>
        </row>
        <row r="414">
          <cell r="B414" t="str">
            <v>CHM,SPECTRAGUARD SG-55 ANTISCALANT,55GA</v>
          </cell>
          <cell r="C414" t="str">
            <v>1200608</v>
          </cell>
        </row>
        <row r="415">
          <cell r="B415" t="str">
            <v>CHM,DIATOMACEOUS EARTH,100%,50LB</v>
          </cell>
          <cell r="C415" t="str">
            <v>1200609</v>
          </cell>
        </row>
        <row r="416">
          <cell r="B416" t="str">
            <v>CHM,FERRIC,CHLORID,38% 55GA</v>
          </cell>
          <cell r="C416" t="str">
            <v>1200611</v>
          </cell>
        </row>
        <row r="417">
          <cell r="B417" t="str">
            <v>CHM,FERRIC,CHLORID,38% 55GA</v>
          </cell>
          <cell r="C417" t="str">
            <v>1200611</v>
          </cell>
        </row>
        <row r="418">
          <cell r="B418" t="str">
            <v>CHM,FERRIC,CHLORID,38%,BULK</v>
          </cell>
          <cell r="C418" t="str">
            <v>1200612</v>
          </cell>
        </row>
        <row r="419">
          <cell r="B419" t="str">
            <v>CHM,FERRIC,CHLORID,38%,BULK</v>
          </cell>
          <cell r="C419" t="str">
            <v>1200612</v>
          </cell>
        </row>
        <row r="420">
          <cell r="B420" t="str">
            <v>CHM,FERRIC,CHLORID,38%,BULK</v>
          </cell>
          <cell r="C420" t="str">
            <v>1200612</v>
          </cell>
        </row>
        <row r="421">
          <cell r="B421" t="str">
            <v>CHM,FERRIC,CHLORID,38%,BULK</v>
          </cell>
          <cell r="C421" t="str">
            <v>1200612</v>
          </cell>
        </row>
        <row r="422">
          <cell r="B422" t="str">
            <v>CHM,FERRIC,CHLORID,38%,BULK</v>
          </cell>
          <cell r="C422" t="str">
            <v>1200612</v>
          </cell>
        </row>
        <row r="423">
          <cell r="B423" t="str">
            <v>CHM,FERRIC,CHLORID,38%,BULK</v>
          </cell>
          <cell r="C423" t="str">
            <v>1200612</v>
          </cell>
        </row>
        <row r="424">
          <cell r="B424" t="str">
            <v>CHM,FERRIC,CHLORID,38%,BULK</v>
          </cell>
          <cell r="C424" t="str">
            <v>1200612</v>
          </cell>
        </row>
        <row r="425">
          <cell r="B425" t="str">
            <v>CHM,FERRIC,CHLORID,38%,BULK</v>
          </cell>
          <cell r="C425" t="str">
            <v>1200612</v>
          </cell>
        </row>
        <row r="426">
          <cell r="B426" t="str">
            <v>CHM,FERRIC,CHLORID,38%,BULK</v>
          </cell>
          <cell r="C426" t="str">
            <v>1200612</v>
          </cell>
        </row>
        <row r="427">
          <cell r="B427" t="str">
            <v>CHM,FERRIC,CHLORID,38%,BULK</v>
          </cell>
          <cell r="C427" t="str">
            <v>1200612</v>
          </cell>
        </row>
        <row r="428">
          <cell r="B428" t="str">
            <v>CHM,FERRIC,CHLORID,38%,BULK</v>
          </cell>
          <cell r="C428" t="str">
            <v>1200612</v>
          </cell>
        </row>
        <row r="429">
          <cell r="B429" t="str">
            <v>CHM,FERRIC,CHLORID,38%,BULK</v>
          </cell>
          <cell r="C429" t="str">
            <v>1200612</v>
          </cell>
        </row>
        <row r="430">
          <cell r="B430" t="str">
            <v>CHM,FERRIC,CHLORID,38%,BULK</v>
          </cell>
          <cell r="C430" t="str">
            <v>1200612</v>
          </cell>
        </row>
        <row r="431">
          <cell r="B431" t="str">
            <v>CHM,FERRIC,CHLORID,38%,BULK</v>
          </cell>
          <cell r="C431" t="str">
            <v>1200612</v>
          </cell>
        </row>
        <row r="432">
          <cell r="B432" t="str">
            <v>CHM,FERRIC,CHLORID,38%,BULK</v>
          </cell>
          <cell r="C432" t="str">
            <v>1200612</v>
          </cell>
        </row>
        <row r="433">
          <cell r="B433" t="str">
            <v>CHM,FERRIC,CHLORID,38%,BULK</v>
          </cell>
          <cell r="C433" t="str">
            <v>1200612</v>
          </cell>
        </row>
        <row r="434">
          <cell r="B434" t="str">
            <v>CHM,FERRIC,CHLORID,38%,BULK</v>
          </cell>
          <cell r="C434" t="str">
            <v>1200612</v>
          </cell>
        </row>
        <row r="435">
          <cell r="B435" t="str">
            <v>CHM,FERRIC,CHLORID,38%,BULK</v>
          </cell>
          <cell r="C435" t="str">
            <v>1200612</v>
          </cell>
        </row>
        <row r="436">
          <cell r="B436" t="str">
            <v>CHM,FERRIC,CHLORID,38%,BULK</v>
          </cell>
          <cell r="C436" t="str">
            <v>1200612</v>
          </cell>
        </row>
        <row r="437">
          <cell r="B437" t="str">
            <v>CHM,FERRIC,CHLORID,38%,BULK</v>
          </cell>
          <cell r="C437" t="str">
            <v>1200612</v>
          </cell>
        </row>
        <row r="438">
          <cell r="B438" t="str">
            <v>CHM,FERRIC,CHLORID,38%,BULK</v>
          </cell>
          <cell r="C438" t="str">
            <v>1200612</v>
          </cell>
        </row>
        <row r="439">
          <cell r="B439" t="str">
            <v>CHM,FERRIC,CHLORID,38%,BULK</v>
          </cell>
          <cell r="C439" t="str">
            <v>1200612</v>
          </cell>
        </row>
        <row r="440">
          <cell r="B440" t="str">
            <v>CHM,FERRIC,CHLORID,38%,BULK</v>
          </cell>
          <cell r="C440" t="str">
            <v>1200612</v>
          </cell>
        </row>
        <row r="441">
          <cell r="B441" t="str">
            <v>CHM,FERRIC,CHLORID,38%,BULK</v>
          </cell>
          <cell r="C441" t="str">
            <v>1200612</v>
          </cell>
        </row>
        <row r="442">
          <cell r="B442" t="str">
            <v>CHM,FERRIC,CHLORID,38%,BULK</v>
          </cell>
          <cell r="C442" t="str">
            <v>1200612</v>
          </cell>
        </row>
        <row r="443">
          <cell r="B443" t="str">
            <v>CHM,FERRIC,CHLORID,38%,BULK</v>
          </cell>
          <cell r="C443" t="str">
            <v>1200612</v>
          </cell>
        </row>
        <row r="444">
          <cell r="B444" t="str">
            <v>CHM,FERRIC,CHLORID,38%,BULK</v>
          </cell>
          <cell r="C444" t="str">
            <v>1200612</v>
          </cell>
        </row>
        <row r="445">
          <cell r="B445" t="str">
            <v>CHM,FERRIC,CHLORID,38%,BULK</v>
          </cell>
          <cell r="C445" t="str">
            <v>1200612</v>
          </cell>
        </row>
        <row r="446">
          <cell r="B446" t="str">
            <v>CHM,FERRIC,CHLORID,38%,MINI BULK</v>
          </cell>
          <cell r="C446" t="str">
            <v>1200613</v>
          </cell>
        </row>
        <row r="447">
          <cell r="B447" t="str">
            <v>CHM,FERRIC,CHLORID,45%,275GA</v>
          </cell>
          <cell r="C447" t="str">
            <v>1200615</v>
          </cell>
        </row>
        <row r="448">
          <cell r="B448" t="str">
            <v>CHM,FERRIC,CHLORID,45%,275GA</v>
          </cell>
          <cell r="C448" t="str">
            <v>1200615</v>
          </cell>
        </row>
        <row r="449">
          <cell r="B449" t="str">
            <v>CHM,FERRIC,CHLORID PLYMR AS2820,10%,BULK</v>
          </cell>
          <cell r="C449" t="str">
            <v>1200619</v>
          </cell>
        </row>
        <row r="450">
          <cell r="B450" t="str">
            <v>CHM,FERRIC,CHLORID PLYMR AS2820,10%,BULK</v>
          </cell>
          <cell r="C450" t="str">
            <v>1200619</v>
          </cell>
        </row>
        <row r="451">
          <cell r="B451" t="str">
            <v>CHM,FERRIC,CHLORID PLYMR AS2820,10%,BULK</v>
          </cell>
          <cell r="C451" t="str">
            <v>1200619</v>
          </cell>
        </row>
        <row r="452">
          <cell r="B452" t="str">
            <v>CHM,FERRIC,CHLORID PLYMR AS2820,10%,BULK</v>
          </cell>
          <cell r="C452" t="str">
            <v>1200619</v>
          </cell>
        </row>
        <row r="453">
          <cell r="B453" t="str">
            <v>CHM,FERRIC,CHLORID PLYMR AS2820,10%,BULK</v>
          </cell>
          <cell r="C453" t="str">
            <v>1200619</v>
          </cell>
        </row>
        <row r="454">
          <cell r="B454" t="str">
            <v>CHM,FERRIC,CHLORID PLYMR AS2820,10%,BULK</v>
          </cell>
          <cell r="C454" t="str">
            <v>1200619</v>
          </cell>
        </row>
        <row r="455">
          <cell r="B455" t="str">
            <v>CHM,FERRIC,CHLORID PLYMR AS2820,10%,BULK</v>
          </cell>
          <cell r="C455" t="str">
            <v>1200619</v>
          </cell>
        </row>
        <row r="456">
          <cell r="B456" t="str">
            <v>CHM,FERRIC,CHLORID PLYMR AS2820,10%,BULK</v>
          </cell>
          <cell r="C456" t="str">
            <v>1200619</v>
          </cell>
        </row>
        <row r="457">
          <cell r="B457" t="str">
            <v>CHM,FERRIC,CHLORID PLYMR AS2814,10%,BULK</v>
          </cell>
          <cell r="C457" t="str">
            <v>1200622</v>
          </cell>
        </row>
        <row r="458">
          <cell r="B458" t="str">
            <v>CHM,FERRIC,CHLORID PLYMR FER+PLUS,BULK</v>
          </cell>
          <cell r="C458" t="str">
            <v>1200623</v>
          </cell>
        </row>
        <row r="459">
          <cell r="B459" t="str">
            <v>CHM,FERRIC,CHLORID PLYMR FER+PLUS,BULK</v>
          </cell>
          <cell r="C459" t="str">
            <v>1200623</v>
          </cell>
        </row>
        <row r="460">
          <cell r="B460" t="str">
            <v>CHM,FERRIC,CHLORID PLYMR FER+PLUS,BULK</v>
          </cell>
          <cell r="C460" t="str">
            <v>1200623</v>
          </cell>
        </row>
        <row r="461">
          <cell r="B461" t="str">
            <v>CHM,FERRIC,CHLORID PLYMR FER+PLUS,BULK</v>
          </cell>
          <cell r="C461" t="str">
            <v>1200623</v>
          </cell>
        </row>
        <row r="462">
          <cell r="B462" t="str">
            <v>CHM,FERRIC,CHLORID PLYMR FER+PLUS,BULK</v>
          </cell>
          <cell r="C462" t="str">
            <v>1200623</v>
          </cell>
        </row>
        <row r="463">
          <cell r="B463" t="str">
            <v>CHM,FERRIC,CHLORID PLYMR FER+PLUS,BULK</v>
          </cell>
          <cell r="C463" t="str">
            <v>1200623</v>
          </cell>
        </row>
        <row r="464">
          <cell r="B464" t="str">
            <v>CHM,FERRIC,CHLORID PLYMR FER+PLUS,BULK</v>
          </cell>
          <cell r="C464" t="str">
            <v>1200623</v>
          </cell>
        </row>
        <row r="465">
          <cell r="B465" t="str">
            <v>CHM,FERRIC,SULFAT DRY,100%,BULK</v>
          </cell>
          <cell r="C465" t="str">
            <v>1200625</v>
          </cell>
        </row>
        <row r="466">
          <cell r="B466" t="str">
            <v>CHM,FERRIC,SULFAT DRY,100%,BULK</v>
          </cell>
          <cell r="C466" t="str">
            <v>1200625</v>
          </cell>
        </row>
        <row r="467">
          <cell r="B467" t="str">
            <v>CHM,FERRIC,SULFAT DRY,100%,BULK</v>
          </cell>
          <cell r="C467" t="str">
            <v>1200625</v>
          </cell>
        </row>
        <row r="468">
          <cell r="B468" t="str">
            <v>CHM,FERRIC,SULFAT,LIQUID,IRON,12%55GA</v>
          </cell>
          <cell r="C468" t="str">
            <v>1200626</v>
          </cell>
        </row>
        <row r="469">
          <cell r="B469" t="str">
            <v>CHM,FERRIC,SULFAT,LIQUID,IRON,12%55GA</v>
          </cell>
          <cell r="C469" t="str">
            <v>1200626</v>
          </cell>
        </row>
        <row r="470">
          <cell r="B470" t="str">
            <v>OBS*,CHM,FERRIC,SULFAT LIQUID,60%,BULK</v>
          </cell>
          <cell r="C470" t="str">
            <v>1200627</v>
          </cell>
        </row>
        <row r="471">
          <cell r="B471" t="str">
            <v>OBS*,CHM,FERRIC,SULFAT LIQUID,60%,BULK</v>
          </cell>
          <cell r="C471" t="str">
            <v>1200627</v>
          </cell>
        </row>
        <row r="472">
          <cell r="B472" t="str">
            <v>OBS*,CHM,FERRIC,SULFAT LIQUID,60%,BULK</v>
          </cell>
          <cell r="C472" t="str">
            <v>1200627</v>
          </cell>
        </row>
        <row r="473">
          <cell r="B473" t="str">
            <v>OBS*,CHM,FERRIC,SULFAT LIQUID,60%,BULK</v>
          </cell>
          <cell r="C473" t="str">
            <v>1200627</v>
          </cell>
        </row>
        <row r="474">
          <cell r="B474" t="str">
            <v>OBS*,CHM,FERRIC,SULFAT LIQUID,60%,BULK</v>
          </cell>
          <cell r="C474" t="str">
            <v>1200627</v>
          </cell>
        </row>
        <row r="475">
          <cell r="B475" t="str">
            <v>CHM,FERRIC,SULFAT LIQUID IRON,10%,55GA</v>
          </cell>
          <cell r="C475" t="str">
            <v>1200628</v>
          </cell>
        </row>
        <row r="476">
          <cell r="B476" t="str">
            <v>CHM,LIME,HYDRATED CAO,72%,50LB</v>
          </cell>
          <cell r="C476" t="str">
            <v>1200630</v>
          </cell>
        </row>
        <row r="477">
          <cell r="B477" t="str">
            <v>CHM,LIME,HYDRATED CAO,72%,50LB</v>
          </cell>
          <cell r="C477" t="str">
            <v>1200630</v>
          </cell>
        </row>
        <row r="478">
          <cell r="B478" t="str">
            <v>CHM,LIME,HYDRATED CAO,72%,50LB</v>
          </cell>
          <cell r="C478" t="str">
            <v>1200630</v>
          </cell>
        </row>
        <row r="479">
          <cell r="B479" t="str">
            <v>CHM,LIME,HYDRATED CAO,72%,50LB</v>
          </cell>
          <cell r="C479" t="str">
            <v>1200630</v>
          </cell>
        </row>
        <row r="480">
          <cell r="B480" t="str">
            <v>CHM,LIME,HYDRATED CAO,72%,50LB</v>
          </cell>
          <cell r="C480" t="str">
            <v>1200630</v>
          </cell>
        </row>
        <row r="481">
          <cell r="B481" t="str">
            <v>CHM,LIME,HYDRATED CAO,72%,50LB</v>
          </cell>
          <cell r="C481" t="str">
            <v>1200630</v>
          </cell>
        </row>
        <row r="482">
          <cell r="B482" t="str">
            <v>CHM,LIME,HYDRATED CAO,72%,50LB</v>
          </cell>
          <cell r="C482" t="str">
            <v>1200630</v>
          </cell>
        </row>
        <row r="483">
          <cell r="B483" t="str">
            <v>CHM,LIME,HYDRATED CAO,72%,50LB</v>
          </cell>
          <cell r="C483" t="str">
            <v>1200630</v>
          </cell>
        </row>
        <row r="484">
          <cell r="B484" t="str">
            <v>CHM,LIME,HYDRATED CAO,72%,50LB</v>
          </cell>
          <cell r="C484" t="str">
            <v>1200630</v>
          </cell>
        </row>
        <row r="485">
          <cell r="B485" t="str">
            <v>CHM,LIME,HYDRATED CAO,72%,50LB</v>
          </cell>
          <cell r="C485" t="str">
            <v>1200630</v>
          </cell>
        </row>
        <row r="486">
          <cell r="B486" t="str">
            <v>CHM,LIME,HYDRATED CAO,72%,50LB</v>
          </cell>
          <cell r="C486" t="str">
            <v>1200630</v>
          </cell>
        </row>
        <row r="487">
          <cell r="B487" t="str">
            <v>CHM,LIME,HYDRATED CAO,72%,50LB</v>
          </cell>
          <cell r="C487" t="str">
            <v>1200630</v>
          </cell>
        </row>
        <row r="488">
          <cell r="B488" t="str">
            <v>CHM,LIME,HYDRATED CAO,72%,50LB</v>
          </cell>
          <cell r="C488" t="str">
            <v>1200630</v>
          </cell>
        </row>
        <row r="489">
          <cell r="B489" t="str">
            <v>CHM,LIME,HYDRATED CAO,72%,50LB</v>
          </cell>
          <cell r="C489" t="str">
            <v>1200630</v>
          </cell>
        </row>
        <row r="490">
          <cell r="B490" t="str">
            <v>CHM,LIME,HYDRATED CAO,72%,50LB</v>
          </cell>
          <cell r="C490" t="str">
            <v>1200630</v>
          </cell>
        </row>
        <row r="491">
          <cell r="B491" t="str">
            <v>CHM,LIME,HYDRATED CAO,72%,50LB</v>
          </cell>
          <cell r="C491" t="str">
            <v>1200630</v>
          </cell>
        </row>
        <row r="492">
          <cell r="B492" t="str">
            <v>CHM,LIME,HYDRATED CAO,72%,50LB</v>
          </cell>
          <cell r="C492" t="str">
            <v>1200630</v>
          </cell>
        </row>
        <row r="493">
          <cell r="B493" t="str">
            <v>CHM,LIME,HYDRATED CAO,72%,50LB</v>
          </cell>
          <cell r="C493" t="str">
            <v>1200630</v>
          </cell>
        </row>
        <row r="494">
          <cell r="B494" t="str">
            <v>CHM,LIME,HYDRATED CAO,72%,50LB</v>
          </cell>
          <cell r="C494" t="str">
            <v>1200630</v>
          </cell>
        </row>
        <row r="495">
          <cell r="B495" t="str">
            <v>CHM,LIME,HYDRATED CAO,72%,50LB</v>
          </cell>
          <cell r="C495" t="str">
            <v>1200630</v>
          </cell>
        </row>
        <row r="496">
          <cell r="B496" t="str">
            <v>CHM,LIME,HYDRATED CAO,72%,50LB</v>
          </cell>
          <cell r="C496" t="str">
            <v>1200630</v>
          </cell>
        </row>
        <row r="497">
          <cell r="B497" t="str">
            <v>CHM,LIME,HYDRATED CAO,72%,50LB</v>
          </cell>
          <cell r="C497" t="str">
            <v>1200630</v>
          </cell>
        </row>
        <row r="498">
          <cell r="B498" t="str">
            <v>CHM,LIME,HYDRATED CAO,72%,50LB</v>
          </cell>
          <cell r="C498" t="str">
            <v>1200630</v>
          </cell>
        </row>
        <row r="499">
          <cell r="B499" t="str">
            <v>CHM,LIME,HYDRATED CAO,72%,BULK</v>
          </cell>
          <cell r="C499" t="str">
            <v>1200631</v>
          </cell>
        </row>
        <row r="500">
          <cell r="B500" t="str">
            <v>CHM,LIME,HYDRATED CAO,72%,BULK</v>
          </cell>
          <cell r="C500" t="str">
            <v>1200631</v>
          </cell>
        </row>
        <row r="501">
          <cell r="B501" t="str">
            <v>CHM,LIME,HYDRATED CAO,72%,BULK</v>
          </cell>
          <cell r="C501" t="str">
            <v>1200631</v>
          </cell>
        </row>
        <row r="502">
          <cell r="B502" t="str">
            <v>CHM,LIME,HYDRATED CAO,72%,BULK</v>
          </cell>
          <cell r="C502" t="str">
            <v>1200631</v>
          </cell>
        </row>
        <row r="503">
          <cell r="B503" t="str">
            <v>CHM,LIME,HYDRATED CAO,72%,BULK</v>
          </cell>
          <cell r="C503" t="str">
            <v>1200631</v>
          </cell>
        </row>
        <row r="504">
          <cell r="B504" t="str">
            <v>CHM,LIME,HYDRATED CAO,72%,BULK</v>
          </cell>
          <cell r="C504" t="str">
            <v>1200631</v>
          </cell>
        </row>
        <row r="505">
          <cell r="B505" t="str">
            <v>CHM,LIME,HYDRATED CAO,72%,BULK</v>
          </cell>
          <cell r="C505" t="str">
            <v>1200631</v>
          </cell>
        </row>
        <row r="506">
          <cell r="B506" t="str">
            <v>CHM,LIME,LIQUID CAO,37.5%,BULK</v>
          </cell>
          <cell r="C506" t="str">
            <v>1200632</v>
          </cell>
        </row>
        <row r="507">
          <cell r="B507" t="str">
            <v>CHM,LIME,LIQUID CAO,37.5%,BULK</v>
          </cell>
          <cell r="C507" t="str">
            <v>1200632</v>
          </cell>
        </row>
        <row r="508">
          <cell r="B508" t="str">
            <v>CHM,ACID,HYDROCHLORIC,31%,15GA</v>
          </cell>
          <cell r="C508" t="str">
            <v>1200636</v>
          </cell>
        </row>
        <row r="509">
          <cell r="B509" t="str">
            <v>CHM,ACID,HYDROCHLORIC,31%,BULK</v>
          </cell>
          <cell r="C509" t="str">
            <v>1200637</v>
          </cell>
        </row>
        <row r="510">
          <cell r="B510" t="str">
            <v>CHM,HYDROGEN PEROXIDE,55GA</v>
          </cell>
          <cell r="C510" t="str">
            <v>1200638</v>
          </cell>
        </row>
        <row r="511">
          <cell r="B511" t="str">
            <v>CHM,HYDROGEN PEROXIDE,BULK</v>
          </cell>
          <cell r="C511" t="str">
            <v>1200639</v>
          </cell>
        </row>
        <row r="512">
          <cell r="B512" t="str">
            <v>CHM,HYDROGEN PEROXIDE,BULK</v>
          </cell>
          <cell r="C512" t="str">
            <v>1200639</v>
          </cell>
        </row>
        <row r="513">
          <cell r="B513" t="str">
            <v>CHM,HYDROGEN PEROXIDE,BULK</v>
          </cell>
          <cell r="C513" t="str">
            <v>1200639</v>
          </cell>
        </row>
        <row r="514">
          <cell r="B514" t="str">
            <v>CHM,HYDROGEN PEROXIDE,BULK</v>
          </cell>
          <cell r="C514" t="str">
            <v>1200639</v>
          </cell>
        </row>
        <row r="515">
          <cell r="B515" t="str">
            <v>CHM,HFS ACID,23%,15GA</v>
          </cell>
          <cell r="C515" t="str">
            <v>1200641</v>
          </cell>
        </row>
        <row r="516">
          <cell r="B516" t="str">
            <v>CHM,HFS ACID,23%,15GA</v>
          </cell>
          <cell r="C516" t="str">
            <v>1200641</v>
          </cell>
        </row>
        <row r="517">
          <cell r="B517" t="str">
            <v>CHM,HFS ACID,23%,15GA</v>
          </cell>
          <cell r="C517" t="str">
            <v>1200641</v>
          </cell>
        </row>
        <row r="518">
          <cell r="B518" t="str">
            <v>CHM,HFS ACID,23%,15GA</v>
          </cell>
          <cell r="C518" t="str">
            <v>1200641</v>
          </cell>
        </row>
        <row r="519">
          <cell r="B519" t="str">
            <v>CHM,HFS ACID,23%,15GA</v>
          </cell>
          <cell r="C519" t="str">
            <v>1200641</v>
          </cell>
        </row>
        <row r="520">
          <cell r="B520" t="str">
            <v>CHM,HFS ACID,23%,15GA</v>
          </cell>
          <cell r="C520" t="str">
            <v>1200641</v>
          </cell>
        </row>
        <row r="521">
          <cell r="B521" t="str">
            <v>CHM,HFS ACID,23%,15GA</v>
          </cell>
          <cell r="C521" t="str">
            <v>1200641</v>
          </cell>
        </row>
        <row r="522">
          <cell r="B522" t="str">
            <v>CHM,HFS ACID,23%,15GA</v>
          </cell>
          <cell r="C522" t="str">
            <v>1200641</v>
          </cell>
        </row>
        <row r="523">
          <cell r="B523" t="str">
            <v>CHM,HFS ACID,23%,15GA</v>
          </cell>
          <cell r="C523" t="str">
            <v>1200641</v>
          </cell>
        </row>
        <row r="524">
          <cell r="B524" t="str">
            <v>CHM,HFS ACID,23%,15GA</v>
          </cell>
          <cell r="C524" t="str">
            <v>1200641</v>
          </cell>
        </row>
        <row r="525">
          <cell r="B525" t="str">
            <v>CHM,HFS ACID,23%,15GA</v>
          </cell>
          <cell r="C525" t="str">
            <v>1200641</v>
          </cell>
        </row>
        <row r="526">
          <cell r="B526" t="str">
            <v>CHM,HFS ACID,23%,15GA</v>
          </cell>
          <cell r="C526" t="str">
            <v>1200641</v>
          </cell>
        </row>
        <row r="527">
          <cell r="B527" t="str">
            <v>CHM,HFS ACID,23%,15GA</v>
          </cell>
          <cell r="C527" t="str">
            <v>1200641</v>
          </cell>
        </row>
        <row r="528">
          <cell r="B528" t="str">
            <v>CHM,HFS ACID,23%,30GA</v>
          </cell>
          <cell r="C528" t="str">
            <v>1200643</v>
          </cell>
        </row>
        <row r="529">
          <cell r="B529" t="str">
            <v>CHM,HFS ACID,23%,30GA</v>
          </cell>
          <cell r="C529" t="str">
            <v>1200643</v>
          </cell>
        </row>
        <row r="530">
          <cell r="B530" t="str">
            <v>CHM,HFS ACID,23%,30GA</v>
          </cell>
          <cell r="C530" t="str">
            <v>1200643</v>
          </cell>
        </row>
        <row r="531">
          <cell r="B531" t="str">
            <v>CHM,HFS ACID,23%,30GA</v>
          </cell>
          <cell r="C531" t="str">
            <v>1200643</v>
          </cell>
        </row>
        <row r="532">
          <cell r="B532" t="str">
            <v>CHM,HFS ACID,23%,30GA</v>
          </cell>
          <cell r="C532" t="str">
            <v>1200643</v>
          </cell>
        </row>
        <row r="533">
          <cell r="B533" t="str">
            <v>CHM,HFS ACID,23%,3299LB</v>
          </cell>
          <cell r="C533" t="str">
            <v>1200644</v>
          </cell>
        </row>
        <row r="534">
          <cell r="B534" t="str">
            <v>CHM,HFS ACID,23%,3299LB</v>
          </cell>
          <cell r="C534" t="str">
            <v>1200644</v>
          </cell>
        </row>
        <row r="535">
          <cell r="B535" t="str">
            <v>CHM,HFS ACID,23%,3299LB</v>
          </cell>
          <cell r="C535" t="str">
            <v>1200644</v>
          </cell>
        </row>
        <row r="536">
          <cell r="B536" t="str">
            <v>CHM,HFS ACID,23%,3299LB</v>
          </cell>
          <cell r="C536" t="str">
            <v>1200644</v>
          </cell>
        </row>
        <row r="537">
          <cell r="B537" t="str">
            <v>CHM,HFS ACID,23%,330GA</v>
          </cell>
          <cell r="C537" t="str">
            <v>1200645</v>
          </cell>
        </row>
        <row r="538">
          <cell r="B538" t="str">
            <v>CHM,HFS ACID,23%,55GA</v>
          </cell>
          <cell r="C538" t="str">
            <v>1200646</v>
          </cell>
        </row>
        <row r="539">
          <cell r="B539" t="str">
            <v>CHM,HFS ACID,23%,55GA</v>
          </cell>
          <cell r="C539" t="str">
            <v>1200646</v>
          </cell>
        </row>
        <row r="540">
          <cell r="B540" t="str">
            <v>CHM,HFS ACID,23%,55GA</v>
          </cell>
          <cell r="C540" t="str">
            <v>1200646</v>
          </cell>
        </row>
        <row r="541">
          <cell r="B541" t="str">
            <v>CHM,HFS ACID,23%,55GA</v>
          </cell>
          <cell r="C541" t="str">
            <v>1200646</v>
          </cell>
        </row>
        <row r="542">
          <cell r="B542" t="str">
            <v>CHM,HFS ACID,23%,55GA</v>
          </cell>
          <cell r="C542" t="str">
            <v>1200646</v>
          </cell>
        </row>
        <row r="543">
          <cell r="B543" t="str">
            <v>CHM,HFS ACID,23%,55GA</v>
          </cell>
          <cell r="C543" t="str">
            <v>1200646</v>
          </cell>
        </row>
        <row r="544">
          <cell r="B544" t="str">
            <v>CHM,HFS ACID,23%,55GA</v>
          </cell>
          <cell r="C544" t="str">
            <v>1200646</v>
          </cell>
        </row>
        <row r="545">
          <cell r="B545" t="str">
            <v>CHM,HFS ACID,23%,55GA</v>
          </cell>
          <cell r="C545" t="str">
            <v>1200646</v>
          </cell>
        </row>
        <row r="546">
          <cell r="B546" t="str">
            <v>CHM,HFS ACID,23%,55GA</v>
          </cell>
          <cell r="C546" t="str">
            <v>1200646</v>
          </cell>
        </row>
        <row r="547">
          <cell r="B547" t="str">
            <v>CHM,HFS ACID,23%,55GA</v>
          </cell>
          <cell r="C547" t="str">
            <v>1200646</v>
          </cell>
        </row>
        <row r="548">
          <cell r="B548" t="str">
            <v>CHM,HFS ACID,23%,55GA</v>
          </cell>
          <cell r="C548" t="str">
            <v>1200646</v>
          </cell>
        </row>
        <row r="549">
          <cell r="B549" t="str">
            <v>CHM,HFS ACID,23%,55GA</v>
          </cell>
          <cell r="C549" t="str">
            <v>1200646</v>
          </cell>
        </row>
        <row r="550">
          <cell r="B550" t="str">
            <v>CHM,HFS ACID,23%,55GA</v>
          </cell>
          <cell r="C550" t="str">
            <v>1200646</v>
          </cell>
        </row>
        <row r="551">
          <cell r="B551" t="str">
            <v>CHM,HFS ACID,23%,55GA</v>
          </cell>
          <cell r="C551" t="str">
            <v>1200646</v>
          </cell>
        </row>
        <row r="552">
          <cell r="B552" t="str">
            <v>CHM,HFS ACID,23%,55GA</v>
          </cell>
          <cell r="C552" t="str">
            <v>1200646</v>
          </cell>
        </row>
        <row r="553">
          <cell r="B553" t="str">
            <v>CHM,HFS ACID,23%,55GA</v>
          </cell>
          <cell r="C553" t="str">
            <v>1200646</v>
          </cell>
        </row>
        <row r="554">
          <cell r="B554" t="str">
            <v>CHM,HFS ACID,23%,BULK</v>
          </cell>
          <cell r="C554" t="str">
            <v>1200647</v>
          </cell>
        </row>
        <row r="555">
          <cell r="B555" t="str">
            <v>CHM,HFS ACID,23%,BULK</v>
          </cell>
          <cell r="C555" t="str">
            <v>1200647</v>
          </cell>
        </row>
        <row r="556">
          <cell r="B556" t="str">
            <v>CHM,HFS ACID,23%,BULK</v>
          </cell>
          <cell r="C556" t="str">
            <v>1200647</v>
          </cell>
        </row>
        <row r="557">
          <cell r="B557" t="str">
            <v>CHM,HFS ACID,23%,BULK</v>
          </cell>
          <cell r="C557" t="str">
            <v>1200647</v>
          </cell>
        </row>
        <row r="558">
          <cell r="B558" t="str">
            <v>CHM,HFS ACID,23%,BULK</v>
          </cell>
          <cell r="C558" t="str">
            <v>1200647</v>
          </cell>
        </row>
        <row r="559">
          <cell r="B559" t="str">
            <v>CHM,HFS ACID,23%,BULK</v>
          </cell>
          <cell r="C559" t="str">
            <v>1200647</v>
          </cell>
        </row>
        <row r="560">
          <cell r="B560" t="str">
            <v>CHM,HFS ACID,23%,BULK</v>
          </cell>
          <cell r="C560" t="str">
            <v>1200647</v>
          </cell>
        </row>
        <row r="561">
          <cell r="B561" t="str">
            <v>CHM,HFS ACID,23%,BULK</v>
          </cell>
          <cell r="C561" t="str">
            <v>1200647</v>
          </cell>
        </row>
        <row r="562">
          <cell r="B562" t="str">
            <v>CHM,HFS ACID,23%,BULK</v>
          </cell>
          <cell r="C562" t="str">
            <v>1200647</v>
          </cell>
        </row>
        <row r="563">
          <cell r="B563" t="str">
            <v>CHM,HFS ACID,23%,BULK</v>
          </cell>
          <cell r="C563" t="str">
            <v>1200647</v>
          </cell>
        </row>
        <row r="564">
          <cell r="B564" t="str">
            <v>CHM,HFS ACID,23%,BULK</v>
          </cell>
          <cell r="C564" t="str">
            <v>1200647</v>
          </cell>
        </row>
        <row r="565">
          <cell r="B565" t="str">
            <v>CHM,HFS ACID,23%,BULK</v>
          </cell>
          <cell r="C565" t="str">
            <v>1200647</v>
          </cell>
        </row>
        <row r="566">
          <cell r="B566" t="str">
            <v>CHM,HFS ACID,23%,BULK</v>
          </cell>
          <cell r="C566" t="str">
            <v>1200647</v>
          </cell>
        </row>
        <row r="567">
          <cell r="B567" t="str">
            <v>CHM,HFS ACID,23%,BULK</v>
          </cell>
          <cell r="C567" t="str">
            <v>1200647</v>
          </cell>
        </row>
        <row r="568">
          <cell r="B568" t="str">
            <v>CHM,HFS ACID,23%,BULK</v>
          </cell>
          <cell r="C568" t="str">
            <v>1200647</v>
          </cell>
        </row>
        <row r="569">
          <cell r="B569" t="str">
            <v>CHM,HFS ACID,23%,BULK</v>
          </cell>
          <cell r="C569" t="str">
            <v>1200647</v>
          </cell>
        </row>
        <row r="570">
          <cell r="B570" t="str">
            <v>CHM,HFS ACID,23%,BULK</v>
          </cell>
          <cell r="C570" t="str">
            <v>1200647</v>
          </cell>
        </row>
        <row r="571">
          <cell r="B571" t="str">
            <v>CHM,HFS ACID,23%,BULK</v>
          </cell>
          <cell r="C571" t="str">
            <v>1200647</v>
          </cell>
        </row>
        <row r="572">
          <cell r="B572" t="str">
            <v>CHM,HFS ACID,23%,BULK</v>
          </cell>
          <cell r="C572" t="str">
            <v>1200647</v>
          </cell>
        </row>
        <row r="573">
          <cell r="B573" t="str">
            <v>CHM,HFS ACID,23%,BULK</v>
          </cell>
          <cell r="C573" t="str">
            <v>1200647</v>
          </cell>
        </row>
        <row r="574">
          <cell r="B574" t="str">
            <v>CHM,HFS ACID,23%,BULK</v>
          </cell>
          <cell r="C574" t="str">
            <v>1200647</v>
          </cell>
        </row>
        <row r="575">
          <cell r="B575" t="str">
            <v>CHM,HFS ACID,23%,BULK</v>
          </cell>
          <cell r="C575" t="str">
            <v>1200647</v>
          </cell>
        </row>
        <row r="576">
          <cell r="B576" t="str">
            <v>CHM,HFS ACID,23%,BULK</v>
          </cell>
          <cell r="C576" t="str">
            <v>1200647</v>
          </cell>
        </row>
        <row r="577">
          <cell r="B577" t="str">
            <v>CHM,HFS ACID,23%,BULK</v>
          </cell>
          <cell r="C577" t="str">
            <v>1200647</v>
          </cell>
        </row>
        <row r="578">
          <cell r="B578" t="str">
            <v>CHM,HFS ACID,23%,BULK</v>
          </cell>
          <cell r="C578" t="str">
            <v>1200647</v>
          </cell>
        </row>
        <row r="579">
          <cell r="B579" t="str">
            <v>CHM,HFS ACID,23%,BULK</v>
          </cell>
          <cell r="C579" t="str">
            <v>1200647</v>
          </cell>
        </row>
        <row r="580">
          <cell r="B580" t="str">
            <v>CHM,HFS ACID,23%,BULK</v>
          </cell>
          <cell r="C580" t="str">
            <v>1200647</v>
          </cell>
        </row>
        <row r="581">
          <cell r="B581" t="str">
            <v>CHM,HFS ACID,23%,BULK</v>
          </cell>
          <cell r="C581" t="str">
            <v>1200647</v>
          </cell>
        </row>
        <row r="582">
          <cell r="B582" t="str">
            <v>CHM,HFS ACID,23%,BULK</v>
          </cell>
          <cell r="C582" t="str">
            <v>1200647</v>
          </cell>
        </row>
        <row r="583">
          <cell r="B583" t="str">
            <v>CHM,HFS ACID,23%,BULK</v>
          </cell>
          <cell r="C583" t="str">
            <v>1200647</v>
          </cell>
        </row>
        <row r="584">
          <cell r="B584" t="str">
            <v>CHM,HFS ACID,23%,BULK</v>
          </cell>
          <cell r="C584" t="str">
            <v>1200647</v>
          </cell>
        </row>
        <row r="585">
          <cell r="B585" t="str">
            <v>CHM,HFS ACID,23%,BULK</v>
          </cell>
          <cell r="C585" t="str">
            <v>1200647</v>
          </cell>
        </row>
        <row r="586">
          <cell r="B586" t="str">
            <v>CHM,HFS ACID,23%,BULK</v>
          </cell>
          <cell r="C586" t="str">
            <v>1200647</v>
          </cell>
        </row>
        <row r="587">
          <cell r="B587" t="str">
            <v>CHM,HFS ACID,23%,BULK</v>
          </cell>
          <cell r="C587" t="str">
            <v>1200647</v>
          </cell>
        </row>
        <row r="588">
          <cell r="B588" t="str">
            <v>CHM,HFS ACID,23%,BULK</v>
          </cell>
          <cell r="C588" t="str">
            <v>1200647</v>
          </cell>
        </row>
        <row r="589">
          <cell r="B589" t="str">
            <v>CHM,HFS ACID,23%,BULK</v>
          </cell>
          <cell r="C589" t="str">
            <v>1200647</v>
          </cell>
        </row>
        <row r="590">
          <cell r="B590" t="str">
            <v>CHM,HFS ACID,23%,BULK</v>
          </cell>
          <cell r="C590" t="str">
            <v>1200647</v>
          </cell>
        </row>
        <row r="591">
          <cell r="B591" t="str">
            <v>CHM,HFS ACID,23%,BULK</v>
          </cell>
          <cell r="C591" t="str">
            <v>1200647</v>
          </cell>
        </row>
        <row r="592">
          <cell r="B592" t="str">
            <v>CHM,HFS ACID,23%,BULK</v>
          </cell>
          <cell r="C592" t="str">
            <v>1200647</v>
          </cell>
        </row>
        <row r="593">
          <cell r="B593" t="str">
            <v>CHM,HFS ACID,23%,BULK</v>
          </cell>
          <cell r="C593" t="str">
            <v>1200647</v>
          </cell>
        </row>
        <row r="594">
          <cell r="B594" t="str">
            <v>CHM,HFS ACID,23%,BULK</v>
          </cell>
          <cell r="C594" t="str">
            <v>1200647</v>
          </cell>
        </row>
        <row r="595">
          <cell r="B595" t="str">
            <v>CHM,HFS ACID,23%,BULK</v>
          </cell>
          <cell r="C595" t="str">
            <v>1200647</v>
          </cell>
        </row>
        <row r="596">
          <cell r="B596" t="str">
            <v>CHM,HFS ACID,23%,BULK</v>
          </cell>
          <cell r="C596" t="str">
            <v>1200647</v>
          </cell>
        </row>
        <row r="597">
          <cell r="B597" t="str">
            <v>CHM,HFS ACID,23%,BULK</v>
          </cell>
          <cell r="C597" t="str">
            <v>1200647</v>
          </cell>
        </row>
        <row r="598">
          <cell r="B598" t="str">
            <v>CHM,HFS ACID,23%,BULK</v>
          </cell>
          <cell r="C598" t="str">
            <v>1200647</v>
          </cell>
        </row>
        <row r="599">
          <cell r="B599" t="str">
            <v>CHM,HFS ACID,23%,BULK</v>
          </cell>
          <cell r="C599" t="str">
            <v>1200647</v>
          </cell>
        </row>
        <row r="600">
          <cell r="B600" t="str">
            <v>CHM,HFS ACID,23%,BULK</v>
          </cell>
          <cell r="C600" t="str">
            <v>1200647</v>
          </cell>
        </row>
        <row r="601">
          <cell r="B601" t="str">
            <v>CHM,HFS ACID,23%,MINI BULK</v>
          </cell>
          <cell r="C601" t="str">
            <v>1200648</v>
          </cell>
        </row>
        <row r="602">
          <cell r="B602" t="str">
            <v>CHM,HFS ACID,23%,MINI BULK</v>
          </cell>
          <cell r="C602" t="str">
            <v>1200648</v>
          </cell>
        </row>
        <row r="603">
          <cell r="B603" t="str">
            <v>CHM,HFS ACID,23%,MINI BULK</v>
          </cell>
          <cell r="C603" t="str">
            <v>1200648</v>
          </cell>
        </row>
        <row r="604">
          <cell r="B604" t="str">
            <v>CHM,HFS ACID,23%,MINI BULK</v>
          </cell>
          <cell r="C604" t="str">
            <v>1200648</v>
          </cell>
        </row>
        <row r="605">
          <cell r="B605" t="str">
            <v>CHM,HFS ACID,23%,MINI BULK</v>
          </cell>
          <cell r="C605" t="str">
            <v>1200648</v>
          </cell>
        </row>
        <row r="606">
          <cell r="B606" t="str">
            <v>CHM,HFS ACID,23%,MINI BULK</v>
          </cell>
          <cell r="C606" t="str">
            <v>1200648</v>
          </cell>
        </row>
        <row r="607">
          <cell r="B607" t="str">
            <v>CHM,HFS ACID,23%,MINI BULK</v>
          </cell>
          <cell r="C607" t="str">
            <v>1200648</v>
          </cell>
        </row>
        <row r="608">
          <cell r="B608" t="str">
            <v>CHM,HFS ACID,23%,MINI BULK</v>
          </cell>
          <cell r="C608" t="str">
            <v>1200648</v>
          </cell>
        </row>
        <row r="609">
          <cell r="B609" t="str">
            <v>CHM,HFS ACID,23%,MINI BULK</v>
          </cell>
          <cell r="C609" t="str">
            <v>1200648</v>
          </cell>
        </row>
        <row r="610">
          <cell r="B610" t="str">
            <v>CHM,HFS ACID,23%,MINI BULK</v>
          </cell>
          <cell r="C610" t="str">
            <v>1200648</v>
          </cell>
        </row>
        <row r="611">
          <cell r="B611" t="str">
            <v>CHM,HFS ACID,23%,TOTE</v>
          </cell>
          <cell r="C611" t="str">
            <v>1200649</v>
          </cell>
        </row>
        <row r="612">
          <cell r="B612" t="str">
            <v>CHM,HFS ACID,23%,TOTE</v>
          </cell>
          <cell r="C612" t="str">
            <v>1200649</v>
          </cell>
        </row>
        <row r="613">
          <cell r="B613" t="str">
            <v>CHM,HFS ACID,23%,TOTE</v>
          </cell>
          <cell r="C613" t="str">
            <v>1200649</v>
          </cell>
        </row>
        <row r="614">
          <cell r="B614" t="str">
            <v>CHM,HFS ACID,23%,TOTE</v>
          </cell>
          <cell r="C614" t="str">
            <v>1200649</v>
          </cell>
        </row>
        <row r="615">
          <cell r="B615" t="str">
            <v>CHM,HFS ACID,23%,TOTE</v>
          </cell>
          <cell r="C615" t="str">
            <v>1200649</v>
          </cell>
        </row>
        <row r="616">
          <cell r="B616" t="str">
            <v>CHM,MANGANESE SULFATE,LIQUID,29%,BULK</v>
          </cell>
          <cell r="C616" t="str">
            <v>1200654</v>
          </cell>
        </row>
        <row r="617">
          <cell r="B617" t="str">
            <v>CHM,SODIUM SULFITE,BIONEUTRALIZER,45LB</v>
          </cell>
          <cell r="C617" t="str">
            <v>1200656</v>
          </cell>
        </row>
        <row r="618">
          <cell r="B618" t="str">
            <v>CHM,SODIUM SULFITE,TABLETS,48LB PAIL</v>
          </cell>
          <cell r="C618" t="str">
            <v>1200657</v>
          </cell>
        </row>
        <row r="619">
          <cell r="B619" t="str">
            <v>CHM,PHOS,ORTHO-PLY CARUS 8150 DRY,50 LB</v>
          </cell>
          <cell r="C619" t="str">
            <v>1200661</v>
          </cell>
        </row>
        <row r="620">
          <cell r="B620" t="str">
            <v>CHM,PHOS,ORTHO-PLY CARUS 8150 DRY,50 LB</v>
          </cell>
          <cell r="C620" t="str">
            <v>1200661</v>
          </cell>
        </row>
        <row r="621">
          <cell r="B621" t="str">
            <v>CHM,PHOSPHATE,ORTH-PLY CARUS 8700,339LB</v>
          </cell>
          <cell r="C621" t="str">
            <v>1200662</v>
          </cell>
        </row>
        <row r="622">
          <cell r="B622" t="str">
            <v>CHM,PHOSPHATE,ORTH-PLY CARUS 8700,339LB</v>
          </cell>
          <cell r="C622" t="str">
            <v>1200662</v>
          </cell>
        </row>
        <row r="623">
          <cell r="B623" t="str">
            <v>CHM,PHOSPHATE,ORTH-PLY CARUS 8500,55GA</v>
          </cell>
          <cell r="C623" t="str">
            <v>1200663</v>
          </cell>
        </row>
        <row r="624">
          <cell r="B624" t="str">
            <v>CHM,PHOSPHATE,ORTH-PLY CARUS 8500,55GA</v>
          </cell>
          <cell r="C624" t="str">
            <v>1200663</v>
          </cell>
        </row>
        <row r="625">
          <cell r="B625" t="str">
            <v>CHM,PHOSPHATE,ORTH-PLY CARUS 8500,55GA</v>
          </cell>
          <cell r="C625" t="str">
            <v>1200663</v>
          </cell>
        </row>
        <row r="626">
          <cell r="B626" t="str">
            <v>CHM,PHOSPHATE,ORTH-PLY CARUS 8500,BULK</v>
          </cell>
          <cell r="C626" t="str">
            <v>1200665</v>
          </cell>
        </row>
        <row r="627">
          <cell r="B627" t="str">
            <v>CHM,PHOSPHATE,ORTH-PLY CARUS 8500,BULK</v>
          </cell>
          <cell r="C627" t="str">
            <v>1200665</v>
          </cell>
        </row>
        <row r="628">
          <cell r="B628" t="str">
            <v>CHM,PHOSPHATE,ORTH-PLY CARUS 8500,BULK</v>
          </cell>
          <cell r="C628" t="str">
            <v>1200665</v>
          </cell>
        </row>
        <row r="629">
          <cell r="B629" t="str">
            <v>CHM,PHOSPHATE,ORTH-PLY CARUS 8500,BULK</v>
          </cell>
          <cell r="C629" t="str">
            <v>1200665</v>
          </cell>
        </row>
        <row r="630">
          <cell r="B630" t="str">
            <v>CHM,PHOSPHATE,ORTH-PLY CARUS 8500,BULK</v>
          </cell>
          <cell r="C630" t="str">
            <v>1200665</v>
          </cell>
        </row>
        <row r="631">
          <cell r="B631" t="str">
            <v>CHM,PHOSPHATE,ORTH-PLY CARUS 8500,BULK</v>
          </cell>
          <cell r="C631" t="str">
            <v>1200665</v>
          </cell>
        </row>
        <row r="632">
          <cell r="B632" t="str">
            <v>CHM,PHOS,ORTH-PLY CARUS 2410-100/155,55G</v>
          </cell>
          <cell r="C632" t="str">
            <v>1200666</v>
          </cell>
        </row>
        <row r="633">
          <cell r="B633" t="str">
            <v>CHM,PHOS,ORTH-PLY CARUS 2410-100/155,55G</v>
          </cell>
          <cell r="C633" t="str">
            <v>1200666</v>
          </cell>
        </row>
        <row r="634">
          <cell r="B634" t="str">
            <v>CHM,PHOSPHATE,ORTH-PLY CARUS 8600,BULK</v>
          </cell>
          <cell r="C634" t="str">
            <v>1200667</v>
          </cell>
        </row>
        <row r="635">
          <cell r="B635" t="str">
            <v>CHM,PHOSPHATE,ORTH-PLY CARUS 8600,BULK</v>
          </cell>
          <cell r="C635" t="str">
            <v>1200667</v>
          </cell>
        </row>
        <row r="636">
          <cell r="B636" t="str">
            <v>CHM,PHOSPHATE,ORTH-PLY CARUS 8600,BULK</v>
          </cell>
          <cell r="C636" t="str">
            <v>1200667</v>
          </cell>
        </row>
        <row r="637">
          <cell r="B637" t="str">
            <v>CHM,PHOSPHATE,ORTH-PLY CARUS 1000,348LB</v>
          </cell>
          <cell r="C637" t="str">
            <v>1200668</v>
          </cell>
        </row>
        <row r="638">
          <cell r="B638" t="str">
            <v>CHM,PHOSPHATE,ORTH-PLY CARUS 8500,58LB</v>
          </cell>
          <cell r="C638" t="str">
            <v>1200669</v>
          </cell>
        </row>
        <row r="639">
          <cell r="B639" t="str">
            <v>CHM,PHOSPHATE,ORTH-PLY CARUS 8500,58LB</v>
          </cell>
          <cell r="C639" t="str">
            <v>1200669</v>
          </cell>
        </row>
        <row r="640">
          <cell r="B640" t="str">
            <v>CHM,PHOSPHATE,ORTHO-POLY P WSU,50LB</v>
          </cell>
          <cell r="C640" t="str">
            <v>1200670</v>
          </cell>
        </row>
        <row r="641">
          <cell r="B641" t="str">
            <v>CHM,PHOSPHATE,ORTH-PLY CARUS 8400,30GA</v>
          </cell>
          <cell r="C641" t="str">
            <v>1200671</v>
          </cell>
        </row>
        <row r="642">
          <cell r="B642" t="str">
            <v>CHM,PHOS,ORTH-PLY CARUS 8400,336LB</v>
          </cell>
          <cell r="C642" t="str">
            <v>1200672</v>
          </cell>
        </row>
        <row r="643">
          <cell r="B643" t="str">
            <v>CHM,PHOS,ORTH-PLY CARUS 8400,336LB</v>
          </cell>
          <cell r="C643" t="str">
            <v>1200672</v>
          </cell>
        </row>
        <row r="644">
          <cell r="B644" t="str">
            <v>CHM,PHOS,ORTH-PLY CARUS 8400,616LB</v>
          </cell>
          <cell r="C644" t="str">
            <v>1200673</v>
          </cell>
        </row>
        <row r="645">
          <cell r="B645" t="str">
            <v>CHM,PHOS,ORTH-PLY CARUS K-5,BULK</v>
          </cell>
          <cell r="C645" t="str">
            <v>1200674</v>
          </cell>
        </row>
        <row r="646">
          <cell r="B646" t="str">
            <v>CHM,PHOSPHATE,AQUA MAG 9100,15GA</v>
          </cell>
          <cell r="C646" t="str">
            <v>1200677</v>
          </cell>
        </row>
        <row r="647">
          <cell r="B647" t="str">
            <v>CHM,ORTHO-PLY P,AQUA MAG 9100,627LB DRM</v>
          </cell>
          <cell r="C647" t="str">
            <v>1200678</v>
          </cell>
        </row>
        <row r="648">
          <cell r="B648" t="str">
            <v>CHM,ORTHO-PLY P,AQUA MAG 9100,627LB DRM</v>
          </cell>
          <cell r="C648" t="str">
            <v>1200678</v>
          </cell>
        </row>
        <row r="649">
          <cell r="B649" t="str">
            <v>CHM,ORTHO-PLY P,AQUA MAG 9100,627LB DRM</v>
          </cell>
          <cell r="C649" t="str">
            <v>1200678</v>
          </cell>
        </row>
        <row r="650">
          <cell r="B650" t="str">
            <v>CHM,ORTHO-POLY P,AQUA MAG 9100,BULK</v>
          </cell>
          <cell r="C650" t="str">
            <v>1200679</v>
          </cell>
        </row>
        <row r="651">
          <cell r="B651" t="str">
            <v>CHM,ORTHO-POLY P,AQUA MAG 9100,BULK</v>
          </cell>
          <cell r="C651" t="str">
            <v>1200679</v>
          </cell>
        </row>
        <row r="652">
          <cell r="B652" t="str">
            <v>CHM,ORTHO-POLY P,AQUA MAG 9100,BULK</v>
          </cell>
          <cell r="C652" t="str">
            <v>1200679</v>
          </cell>
        </row>
        <row r="653">
          <cell r="B653" t="str">
            <v>CHM,ORTHO-POLY P,AQUA MAG 9100,BULK</v>
          </cell>
          <cell r="C653" t="str">
            <v>1200679</v>
          </cell>
        </row>
        <row r="654">
          <cell r="B654" t="str">
            <v>CHM,ORTHO-POLY P,AQUA MAG 9100,BULK</v>
          </cell>
          <cell r="C654" t="str">
            <v>1200679</v>
          </cell>
        </row>
        <row r="655">
          <cell r="B655" t="str">
            <v>CHM,ORTHO-POLY P,AQUA MAG 9100,BULK</v>
          </cell>
          <cell r="C655" t="str">
            <v>1200679</v>
          </cell>
        </row>
        <row r="656">
          <cell r="B656" t="str">
            <v>CHM,LIME-D SCALE,CES,100%,55GA</v>
          </cell>
          <cell r="C656" t="str">
            <v>1200683</v>
          </cell>
        </row>
        <row r="657">
          <cell r="B657" t="str">
            <v>CHM,LIME,PEBBLE,100%,BULK</v>
          </cell>
          <cell r="C657" t="str">
            <v>1200684</v>
          </cell>
        </row>
        <row r="658">
          <cell r="B658" t="str">
            <v>CHM,LIME,PEBBLE,100%,BULK</v>
          </cell>
          <cell r="C658" t="str">
            <v>1200684</v>
          </cell>
        </row>
        <row r="659">
          <cell r="B659" t="str">
            <v>CHM,LIME,PEBBLE,100%,BULK</v>
          </cell>
          <cell r="C659" t="str">
            <v>1200684</v>
          </cell>
        </row>
        <row r="660">
          <cell r="B660" t="str">
            <v>CHM,LIME,PEBBLE,100%,BULK</v>
          </cell>
          <cell r="C660" t="str">
            <v>1200684</v>
          </cell>
        </row>
        <row r="661">
          <cell r="B661" t="str">
            <v>CHM,LIME,PEBBLE,100%,BULK</v>
          </cell>
          <cell r="C661" t="str">
            <v>1200684</v>
          </cell>
        </row>
        <row r="662">
          <cell r="B662" t="str">
            <v>CHM,LIME,PEBBLE,100%,BULK</v>
          </cell>
          <cell r="C662" t="str">
            <v>1200684</v>
          </cell>
        </row>
        <row r="663">
          <cell r="B663" t="str">
            <v>CHM,LIME,PEBBLE,100%,BULK</v>
          </cell>
          <cell r="C663" t="str">
            <v>1200684</v>
          </cell>
        </row>
        <row r="664">
          <cell r="B664" t="str">
            <v>CHM,LIME,PEBBLE,100%,BULK</v>
          </cell>
          <cell r="C664" t="str">
            <v>1200684</v>
          </cell>
        </row>
        <row r="665">
          <cell r="B665" t="str">
            <v>CHM,LIME,PEBBLE,100%,BULK</v>
          </cell>
          <cell r="C665" t="str">
            <v>1200684</v>
          </cell>
        </row>
        <row r="666">
          <cell r="B666" t="str">
            <v>CHM,LIME,PEBBLE,100%,BULK</v>
          </cell>
          <cell r="C666" t="str">
            <v>1200684</v>
          </cell>
        </row>
        <row r="667">
          <cell r="B667" t="str">
            <v>CHM,LIME,PEBBLE,100%,BULK</v>
          </cell>
          <cell r="C667" t="str">
            <v>1200684</v>
          </cell>
        </row>
        <row r="668">
          <cell r="B668" t="str">
            <v>CHM,LIME,PEBBLE,100%,BULK</v>
          </cell>
          <cell r="C668" t="str">
            <v>1200684</v>
          </cell>
        </row>
        <row r="669">
          <cell r="B669" t="str">
            <v>CHM,LIME,PEBBLE,100%,BULK</v>
          </cell>
          <cell r="C669" t="str">
            <v>1200684</v>
          </cell>
        </row>
        <row r="670">
          <cell r="B670" t="str">
            <v>CHM,LIME,PEBBLE,100%,BULK</v>
          </cell>
          <cell r="C670" t="str">
            <v>1200684</v>
          </cell>
        </row>
        <row r="671">
          <cell r="B671" t="str">
            <v>CHM,LIME,PEBBLE,100%,BULK</v>
          </cell>
          <cell r="C671" t="str">
            <v>1200684</v>
          </cell>
        </row>
        <row r="672">
          <cell r="B672" t="str">
            <v>CHM,LIME,PEBBLE,100%,BULK</v>
          </cell>
          <cell r="C672" t="str">
            <v>1200684</v>
          </cell>
        </row>
        <row r="673">
          <cell r="B673" t="str">
            <v>CHM,PHOSPHORIC ACID,ORTHO,75%,55GA</v>
          </cell>
          <cell r="C673" t="str">
            <v>1200688</v>
          </cell>
        </row>
        <row r="674">
          <cell r="B674" t="str">
            <v>CHM,PHOSPHORIC ACID,ORTHO,36%,BULK</v>
          </cell>
          <cell r="C674" t="str">
            <v>1200689</v>
          </cell>
        </row>
        <row r="675">
          <cell r="B675" t="str">
            <v>CHM,PHOSPHORIC ACID,ORTHO,75%,30GA</v>
          </cell>
          <cell r="C675" t="str">
            <v>1200690</v>
          </cell>
        </row>
        <row r="676">
          <cell r="B676" t="str">
            <v>CHM,PHOSPHORIC ACID,ORTHO,75%,30GA</v>
          </cell>
          <cell r="C676" t="str">
            <v>1200690</v>
          </cell>
        </row>
        <row r="677">
          <cell r="B677" t="str">
            <v>CHM,PHOSPHORIC ACID,ORTHO,75%,30GA</v>
          </cell>
          <cell r="C677" t="str">
            <v>1200690</v>
          </cell>
        </row>
        <row r="678">
          <cell r="B678" t="str">
            <v>CHM,PHOSPHORIC ACID,ORTHO,75%,30GA</v>
          </cell>
          <cell r="C678" t="str">
            <v>1200690</v>
          </cell>
        </row>
        <row r="679">
          <cell r="B679" t="str">
            <v>CHM,PHOSPHORIC ACID,ORTHO,75%,360LB</v>
          </cell>
          <cell r="C679" t="str">
            <v>1200691</v>
          </cell>
        </row>
        <row r="680">
          <cell r="B680" t="str">
            <v>CHM,PHOSPHORIC ACID,ORTHO,75%,360LB</v>
          </cell>
          <cell r="C680" t="str">
            <v>1200691</v>
          </cell>
        </row>
        <row r="681">
          <cell r="B681" t="str">
            <v>CHM,PHOSPHORIC ACID,ORTHO,75%,BULK</v>
          </cell>
          <cell r="C681" t="str">
            <v>1200692</v>
          </cell>
        </row>
        <row r="682">
          <cell r="B682" t="str">
            <v>CHM,PHOSPHORIC ACID,ORTHO,75%,BULK</v>
          </cell>
          <cell r="C682" t="str">
            <v>1200692</v>
          </cell>
        </row>
        <row r="683">
          <cell r="B683" t="str">
            <v>CHM,PHOSPHORIC ACID,ORTHO,75%,BULK</v>
          </cell>
          <cell r="C683" t="str">
            <v>1200692</v>
          </cell>
        </row>
        <row r="684">
          <cell r="B684" t="str">
            <v>CHM,PHOSPHORIC ACID,ORTHO,75%,BULK</v>
          </cell>
          <cell r="C684" t="str">
            <v>1200692</v>
          </cell>
        </row>
        <row r="685">
          <cell r="B685" t="str">
            <v>CHM,PHOSPHORIC ACID,ORTHO,75%,BULK</v>
          </cell>
          <cell r="C685" t="str">
            <v>1200692</v>
          </cell>
        </row>
        <row r="686">
          <cell r="B686" t="str">
            <v>CHM,PHOSPHORIC ACID,ORTHO,75%,BULK</v>
          </cell>
          <cell r="C686" t="str">
            <v>1200692</v>
          </cell>
        </row>
        <row r="687">
          <cell r="B687" t="str">
            <v>CHM,PHOSPHORIC ACID,ORTHO,75%,BULK</v>
          </cell>
          <cell r="C687" t="str">
            <v>1200692</v>
          </cell>
        </row>
        <row r="688">
          <cell r="B688" t="str">
            <v>CHM,PHOSPHORIC ACID,ORTHO,75%,BULK</v>
          </cell>
          <cell r="C688" t="str">
            <v>1200692</v>
          </cell>
        </row>
        <row r="689">
          <cell r="B689" t="str">
            <v>CHM,PHOSPHORIC ACID,ORTHO,75%,BULK</v>
          </cell>
          <cell r="C689" t="str">
            <v>1200692</v>
          </cell>
        </row>
        <row r="690">
          <cell r="B690" t="str">
            <v>CHM,PHOSPHORIC ACID,ORTHO,75%,BULK</v>
          </cell>
          <cell r="C690" t="str">
            <v>1200692</v>
          </cell>
        </row>
        <row r="691">
          <cell r="B691" t="str">
            <v>CHM,PHOSPHORIC ACID,ORTHO,75%,BULK</v>
          </cell>
          <cell r="C691" t="str">
            <v>1200692</v>
          </cell>
        </row>
        <row r="692">
          <cell r="B692" t="str">
            <v>CHM,PHOSPHORIC ACID,ORTHO,75%,BULK</v>
          </cell>
          <cell r="C692" t="str">
            <v>1200692</v>
          </cell>
        </row>
        <row r="693">
          <cell r="B693" t="str">
            <v>CHM,PACL,BASICITY ARIES 4000,50%,BULK</v>
          </cell>
          <cell r="C693" t="str">
            <v>1200695</v>
          </cell>
        </row>
        <row r="694">
          <cell r="B694" t="str">
            <v>CHM,PACL,BASICITY ARIES 4000,50%,BULK</v>
          </cell>
          <cell r="C694" t="str">
            <v>1200695</v>
          </cell>
        </row>
        <row r="695">
          <cell r="B695" t="str">
            <v>CHM,PACL,BASICITY ARIES 4000,50%,BULK</v>
          </cell>
          <cell r="C695" t="str">
            <v>1200695</v>
          </cell>
        </row>
        <row r="696">
          <cell r="B696" t="str">
            <v>CHM,PACL,BASICITY,70%,55GA</v>
          </cell>
          <cell r="C696" t="str">
            <v>1200696</v>
          </cell>
        </row>
        <row r="697">
          <cell r="B697" t="str">
            <v>CHM,PACL,BASICITY,70%,55GA</v>
          </cell>
          <cell r="C697" t="str">
            <v>1200696</v>
          </cell>
        </row>
        <row r="698">
          <cell r="B698" t="str">
            <v>CHM,PACL,BASICITY,52%,BULK</v>
          </cell>
          <cell r="C698" t="str">
            <v>1200699</v>
          </cell>
        </row>
        <row r="699">
          <cell r="B699" t="str">
            <v>CHM,PACL,BASICITY,52%,BULK</v>
          </cell>
          <cell r="C699" t="str">
            <v>1200699</v>
          </cell>
        </row>
        <row r="700">
          <cell r="B700" t="str">
            <v>CHM,PACL,BASICITY,52%,BULK</v>
          </cell>
          <cell r="C700" t="str">
            <v>1200699</v>
          </cell>
        </row>
        <row r="701">
          <cell r="B701" t="str">
            <v>CHM,PACL,BASICITY,52%,BULK</v>
          </cell>
          <cell r="C701" t="str">
            <v>1200699</v>
          </cell>
        </row>
        <row r="702">
          <cell r="B702" t="str">
            <v>CHM,PACL,BASICITY,52%,BULK</v>
          </cell>
          <cell r="C702" t="str">
            <v>1200699</v>
          </cell>
        </row>
        <row r="703">
          <cell r="B703" t="str">
            <v>CHM,PACL,BASICITY,52%,BULK</v>
          </cell>
          <cell r="C703" t="str">
            <v>1200699</v>
          </cell>
        </row>
        <row r="704">
          <cell r="B704" t="str">
            <v>CHM,PACL,DELPC2020,55GA</v>
          </cell>
          <cell r="C704" t="str">
            <v>1200701</v>
          </cell>
        </row>
        <row r="705">
          <cell r="B705" t="str">
            <v>CHM,PACL,DELPC2020,55GA</v>
          </cell>
          <cell r="C705" t="str">
            <v>1200701</v>
          </cell>
        </row>
        <row r="706">
          <cell r="B706" t="str">
            <v>CHM,PACL,DELPC2020,55GA</v>
          </cell>
          <cell r="C706" t="str">
            <v>1200701</v>
          </cell>
        </row>
        <row r="707">
          <cell r="B707" t="str">
            <v>CHM,PACL,DELPC2020,55GA</v>
          </cell>
          <cell r="C707" t="str">
            <v>1200701</v>
          </cell>
        </row>
        <row r="708">
          <cell r="B708" t="str">
            <v>CHM,PACL,DELPC2020, BULK</v>
          </cell>
          <cell r="C708" t="str">
            <v>1200702</v>
          </cell>
        </row>
        <row r="709">
          <cell r="B709" t="str">
            <v>CHM,PACL,DELPC2020, BULK</v>
          </cell>
          <cell r="C709" t="str">
            <v>1200702</v>
          </cell>
        </row>
        <row r="710">
          <cell r="B710" t="str">
            <v>CHM,PACL,DELPC2020, BULK</v>
          </cell>
          <cell r="C710" t="str">
            <v>1200702</v>
          </cell>
        </row>
        <row r="711">
          <cell r="B711" t="str">
            <v>CHM,PACL,DELPC2020, BULK</v>
          </cell>
          <cell r="C711" t="str">
            <v>1200702</v>
          </cell>
        </row>
        <row r="712">
          <cell r="B712" t="str">
            <v>CHM,PACL,DELPC2020, BULK</v>
          </cell>
          <cell r="C712" t="str">
            <v>1200702</v>
          </cell>
        </row>
        <row r="713">
          <cell r="B713" t="str">
            <v>CHM,PACL,DELPC2020, BULK</v>
          </cell>
          <cell r="C713" t="str">
            <v>1200702</v>
          </cell>
        </row>
        <row r="714">
          <cell r="B714" t="str">
            <v>CHM,PACL,DELPC2020, BULK</v>
          </cell>
          <cell r="C714" t="str">
            <v>1200702</v>
          </cell>
        </row>
        <row r="715">
          <cell r="B715" t="str">
            <v>CHM,PACL,DELPC2020, BULK</v>
          </cell>
          <cell r="C715" t="str">
            <v>1200702</v>
          </cell>
        </row>
        <row r="716">
          <cell r="B716" t="str">
            <v>CHM,PACL,DELPC2020, BULK</v>
          </cell>
          <cell r="C716" t="str">
            <v>1200702</v>
          </cell>
        </row>
        <row r="717">
          <cell r="B717" t="str">
            <v>CHM,PACL,DELPC2020, BULK</v>
          </cell>
          <cell r="C717" t="str">
            <v>1200702</v>
          </cell>
        </row>
        <row r="718">
          <cell r="B718" t="str">
            <v>CHM,PACL,DELPC2020, BULK</v>
          </cell>
          <cell r="C718" t="str">
            <v>1200702</v>
          </cell>
        </row>
        <row r="719">
          <cell r="B719" t="str">
            <v>CHM,PACL,HYPERLON 1090,BULK</v>
          </cell>
          <cell r="C719" t="str">
            <v>1200704</v>
          </cell>
        </row>
        <row r="720">
          <cell r="B720" t="str">
            <v>CHM,POLYMER,DELTA FLOC 807,55GA</v>
          </cell>
          <cell r="C720" t="str">
            <v>1200705</v>
          </cell>
        </row>
        <row r="721">
          <cell r="B721" t="str">
            <v>CHM,PACL,PLYMR CEDR CHEM 901,BULK</v>
          </cell>
          <cell r="C721" t="str">
            <v>1200706</v>
          </cell>
        </row>
        <row r="722">
          <cell r="B722" t="str">
            <v>CHM,POLY AL SULFATE,CLARION A410P,BULK</v>
          </cell>
          <cell r="C722" t="str">
            <v>1200708</v>
          </cell>
        </row>
        <row r="723">
          <cell r="B723" t="str">
            <v>CHM,POLY AL SULFATE,CLARION A410P,BULK</v>
          </cell>
          <cell r="C723" t="str">
            <v>1200708</v>
          </cell>
        </row>
        <row r="724">
          <cell r="B724" t="str">
            <v>CHM,POLY AL SULFATE,CLARION A410P,BULK</v>
          </cell>
          <cell r="C724" t="str">
            <v>1200708</v>
          </cell>
        </row>
        <row r="725">
          <cell r="B725" t="str">
            <v>CHM,POLY AL SULFATE,CLARION A410P,BULK</v>
          </cell>
          <cell r="C725" t="str">
            <v>1200708</v>
          </cell>
        </row>
        <row r="726">
          <cell r="B726" t="str">
            <v>CHM,POLYMER,ANIONC ROBIN 30A,42LB</v>
          </cell>
          <cell r="C726" t="str">
            <v>1200713</v>
          </cell>
        </row>
        <row r="727">
          <cell r="B727" t="str">
            <v>CHM,POLYMER,ANIONC CLARIFLOC A3333P,50LB</v>
          </cell>
          <cell r="C727" t="str">
            <v>1200714</v>
          </cell>
        </row>
        <row r="728">
          <cell r="B728" t="str">
            <v>CHM,POLYMER,ANIONC CLARIFLOC A3333P,50LB</v>
          </cell>
          <cell r="C728" t="str">
            <v>1200714</v>
          </cell>
        </row>
        <row r="729">
          <cell r="B729" t="str">
            <v>CHM,PLYMR,ANIONC PRAESTOL A3010 LTR,55GA</v>
          </cell>
          <cell r="C729" t="str">
            <v>1200715</v>
          </cell>
        </row>
        <row r="730">
          <cell r="B730" t="str">
            <v>CHM,PLYMR,ANIONC SPRFLC A110 A3333P,50LB</v>
          </cell>
          <cell r="C730" t="str">
            <v>1200716</v>
          </cell>
        </row>
        <row r="731">
          <cell r="B731" t="str">
            <v>CHM,POLYMER,ANIONC SPRFLC A-130,50LB</v>
          </cell>
          <cell r="C731" t="str">
            <v>1200717</v>
          </cell>
        </row>
        <row r="732">
          <cell r="B732" t="str">
            <v>CHM,POLYMER,ANIONC SPRFLC A-130,50LB</v>
          </cell>
          <cell r="C732" t="str">
            <v>1200717</v>
          </cell>
        </row>
        <row r="733">
          <cell r="B733" t="str">
            <v>CHM,POLYMER,ANIONC SPRFLC A-130,50LB</v>
          </cell>
          <cell r="C733" t="str">
            <v>1200717</v>
          </cell>
        </row>
        <row r="734">
          <cell r="B734" t="str">
            <v>CHM,POLYMER,ANIONC SPRFLC A-130,50LB</v>
          </cell>
          <cell r="C734" t="str">
            <v>1200717</v>
          </cell>
        </row>
        <row r="735">
          <cell r="B735" t="str">
            <v>CHM,POLYMER,ANIONC SPRFLC A-130,50LB</v>
          </cell>
          <cell r="C735" t="str">
            <v>1200717</v>
          </cell>
        </row>
        <row r="736">
          <cell r="B736" t="str">
            <v>CHM,POLYMER,ANIONC POL-EZ2706,55GA</v>
          </cell>
          <cell r="C736" t="str">
            <v>1200720</v>
          </cell>
        </row>
        <row r="737">
          <cell r="B737" t="str">
            <v>CHM,POLYMER,ANIONC POL-EZ2706,55GA</v>
          </cell>
          <cell r="C737" t="str">
            <v>1200720</v>
          </cell>
        </row>
        <row r="738">
          <cell r="B738" t="str">
            <v>CHM,POLYMER,ANIONC POL-EZ2706,55GA</v>
          </cell>
          <cell r="C738" t="str">
            <v>1200720</v>
          </cell>
        </row>
        <row r="739">
          <cell r="B739" t="str">
            <v>CHM,POLYMER,ANIONC POL-EZ2706,55GA</v>
          </cell>
          <cell r="C739" t="str">
            <v>1200720</v>
          </cell>
        </row>
        <row r="740">
          <cell r="B740" t="str">
            <v>CHM,POLYMER,ANIONC POL-EZ2706,55GA</v>
          </cell>
          <cell r="C740" t="str">
            <v>1200720</v>
          </cell>
        </row>
        <row r="741">
          <cell r="B741" t="str">
            <v>CHM,POLYMER,ANIONC POL-EZ2706,55GA</v>
          </cell>
          <cell r="C741" t="str">
            <v>1200720</v>
          </cell>
        </row>
        <row r="742">
          <cell r="B742" t="str">
            <v>CHM,POLYMER,ANIONC POL-EZ2706,55GA</v>
          </cell>
          <cell r="C742" t="str">
            <v>1200720</v>
          </cell>
        </row>
        <row r="743">
          <cell r="B743" t="str">
            <v>CHM,POLYMER,ANIONC POL-EZ2706,55GA</v>
          </cell>
          <cell r="C743" t="str">
            <v>1200720</v>
          </cell>
        </row>
        <row r="744">
          <cell r="B744" t="str">
            <v>CHM,POLYMER,ANIONC POL EZ 2706,5GA</v>
          </cell>
          <cell r="C744" t="str">
            <v>1200721</v>
          </cell>
        </row>
        <row r="745">
          <cell r="B745" t="str">
            <v>CHM,POLYMER,ANIONC POL EZ 2706,5GA</v>
          </cell>
          <cell r="C745" t="str">
            <v>1200721</v>
          </cell>
        </row>
        <row r="746">
          <cell r="B746" t="str">
            <v>CHM,POLYMER,ANIONC POL EZ 2706,5GA</v>
          </cell>
          <cell r="C746" t="str">
            <v>1200721</v>
          </cell>
        </row>
        <row r="747">
          <cell r="B747" t="str">
            <v>CHM,POLYMER,ANIONC POL EZ 2706,5GA</v>
          </cell>
          <cell r="C747" t="str">
            <v>1200721</v>
          </cell>
        </row>
        <row r="748">
          <cell r="B748" t="str">
            <v>CHM,POLYMER,ANIONC POL EZ 2706,BULK</v>
          </cell>
          <cell r="C748" t="str">
            <v>1200722</v>
          </cell>
        </row>
        <row r="749">
          <cell r="B749" t="str">
            <v>CHM,POLYMER,ANIONC POL EZ 692,55GA</v>
          </cell>
          <cell r="C749" t="str">
            <v>1200726</v>
          </cell>
        </row>
        <row r="750">
          <cell r="B750" t="str">
            <v>CHM,POLYMER,ANIONC POL EZ 692,55GA</v>
          </cell>
          <cell r="C750" t="str">
            <v>1200726</v>
          </cell>
        </row>
        <row r="751">
          <cell r="B751" t="str">
            <v>CHM,POLYMER,ANIONC POL EZ 692,55GA</v>
          </cell>
          <cell r="C751" t="str">
            <v>1200726</v>
          </cell>
        </row>
        <row r="752">
          <cell r="B752" t="str">
            <v>CHM,POLYMER,ANIONC POL EZ 692,5GA</v>
          </cell>
          <cell r="C752" t="str">
            <v>1200727</v>
          </cell>
        </row>
        <row r="753">
          <cell r="B753" t="str">
            <v>CHM,POLYMER,ANIONC CLARIFLOC A-210P,5GA</v>
          </cell>
          <cell r="C753" t="str">
            <v>1200737</v>
          </cell>
        </row>
        <row r="754">
          <cell r="B754" t="str">
            <v>CHM,POLYMER,ANIONC CLARIFLOC A-210P,5GA</v>
          </cell>
          <cell r="C754" t="str">
            <v>1200737</v>
          </cell>
        </row>
        <row r="755">
          <cell r="B755" t="str">
            <v>CHM,POLYMER,ANIONC CLARIFLOC A-210P,5GA</v>
          </cell>
          <cell r="C755" t="str">
            <v>1200737</v>
          </cell>
        </row>
        <row r="756">
          <cell r="B756" t="str">
            <v>CHM,POLYMER,ANIONC AS-1410 PW,55GA</v>
          </cell>
          <cell r="C756" t="str">
            <v>1200739</v>
          </cell>
        </row>
        <row r="757">
          <cell r="B757" t="str">
            <v>CHM,POLYMER,ANIONC CEDRFLOC 566,50LB BAG</v>
          </cell>
          <cell r="C757" t="str">
            <v>1200744</v>
          </cell>
        </row>
        <row r="758">
          <cell r="B758" t="str">
            <v>CHM,POLYMER,ANIONC CEDRFLOC 566,50LB BAG</v>
          </cell>
          <cell r="C758" t="str">
            <v>1200744</v>
          </cell>
        </row>
        <row r="759">
          <cell r="B759" t="str">
            <v>CHM,POLYMER,ANIONC CEDRFLOC 566,50LB BAG</v>
          </cell>
          <cell r="C759" t="str">
            <v>1200744</v>
          </cell>
        </row>
        <row r="760">
          <cell r="B760" t="str">
            <v>CHM,POLYMER,ANIONC CEDRFLOC 554,5GA</v>
          </cell>
          <cell r="C760" t="str">
            <v>1200745</v>
          </cell>
        </row>
        <row r="761">
          <cell r="B761" t="str">
            <v>CHM,POLYMER,ANIONC CEDRFLOC 554,5GA</v>
          </cell>
          <cell r="C761" t="str">
            <v>1200745</v>
          </cell>
        </row>
        <row r="762">
          <cell r="B762" t="str">
            <v>CHM,POLYMER,ANIONC CEDRFLOC 554,5GA</v>
          </cell>
          <cell r="C762" t="str">
            <v>1200745</v>
          </cell>
        </row>
        <row r="763">
          <cell r="B763" t="str">
            <v>CHM,POLYMER,ANIONC CEDRFLOC 554,5GA</v>
          </cell>
          <cell r="C763" t="str">
            <v>1200745</v>
          </cell>
        </row>
        <row r="764">
          <cell r="B764" t="str">
            <v>CHM,POLYMER,ANIONC CEDRFLOC 554,5GA</v>
          </cell>
          <cell r="C764" t="str">
            <v>1200745</v>
          </cell>
        </row>
        <row r="765">
          <cell r="B765" t="str">
            <v>CHM,POLYMER,ANIONC CEDRFLOC 554,5GA</v>
          </cell>
          <cell r="C765" t="str">
            <v>1200745</v>
          </cell>
        </row>
        <row r="766">
          <cell r="B766" t="str">
            <v>CHM,POLYMER,ANIONC CEDRFLOC 551,55GA</v>
          </cell>
          <cell r="C766" t="str">
            <v>1200746</v>
          </cell>
        </row>
        <row r="767">
          <cell r="B767" t="str">
            <v>CHM,POLYMER,ANIONC CEDRFLOC 551,5GA</v>
          </cell>
          <cell r="C767" t="str">
            <v>1200747</v>
          </cell>
        </row>
        <row r="768">
          <cell r="B768" t="str">
            <v>CHM,POLYMER,ANIONC CEDRFLOC 551,5GA</v>
          </cell>
          <cell r="C768" t="str">
            <v>1200747</v>
          </cell>
        </row>
        <row r="769">
          <cell r="B769" t="str">
            <v>CHM,POLYMER,ANIONC MAGNAFLOC E38,465LB</v>
          </cell>
          <cell r="C769" t="str">
            <v>1200748</v>
          </cell>
        </row>
        <row r="770">
          <cell r="B770" t="str">
            <v>CHM,POLYMER,CATIONC CEDRFLOC 7344,50LB</v>
          </cell>
          <cell r="C770" t="str">
            <v>1200749</v>
          </cell>
        </row>
        <row r="771">
          <cell r="B771" t="str">
            <v>CHM,POLYMER,CATIONC CEDRFLOC 7344,50LB</v>
          </cell>
          <cell r="C771" t="str">
            <v>1200749</v>
          </cell>
        </row>
        <row r="772">
          <cell r="B772" t="str">
            <v>CHM,POLYMER,CATIONC NALCO 8102 PLS,55GA</v>
          </cell>
          <cell r="C772" t="str">
            <v>1200751</v>
          </cell>
        </row>
        <row r="773">
          <cell r="B773" t="str">
            <v>CHM,POLYMER,CATIONC NALCO 8102 PLS,55GA</v>
          </cell>
          <cell r="C773" t="str">
            <v>1200751</v>
          </cell>
        </row>
        <row r="774">
          <cell r="B774" t="str">
            <v>CHM,POLYMER,CATIONC NALCO 8102 PLS,55GA</v>
          </cell>
          <cell r="C774" t="str">
            <v>1200751</v>
          </cell>
        </row>
        <row r="775">
          <cell r="B775" t="str">
            <v>CHM,POLYMER,CATIONC NALCO 8102 PLS,55GA</v>
          </cell>
          <cell r="C775" t="str">
            <v>1200751</v>
          </cell>
        </row>
        <row r="776">
          <cell r="B776" t="str">
            <v>CHM,POLYMER,CATIONC NALCO 8102 PLS,55GA</v>
          </cell>
          <cell r="C776" t="str">
            <v>1200751</v>
          </cell>
        </row>
        <row r="777">
          <cell r="B777" t="str">
            <v>CHM,POLYMER,CATIONC NALCO 8102 PLS,55GA</v>
          </cell>
          <cell r="C777" t="str">
            <v>1200751</v>
          </cell>
        </row>
        <row r="778">
          <cell r="B778" t="str">
            <v>CHM,POLYMER,CATIONC NALCO 8102 PLS,55GA</v>
          </cell>
          <cell r="C778" t="str">
            <v>1200751</v>
          </cell>
        </row>
        <row r="779">
          <cell r="B779" t="str">
            <v>CHM,POLYMER,CATIONC NALCO 8102 PLS,55GA</v>
          </cell>
          <cell r="C779" t="str">
            <v>1200751</v>
          </cell>
        </row>
        <row r="780">
          <cell r="B780" t="str">
            <v>CHM,POLYMER,CATIONC NALCO 8102 PLS,55GA</v>
          </cell>
          <cell r="C780" t="str">
            <v>1200751</v>
          </cell>
        </row>
        <row r="781">
          <cell r="B781" t="str">
            <v>CHM,POLYMER,CATIONC NALCO 8102 PLS,55GA</v>
          </cell>
          <cell r="C781" t="str">
            <v>1200751</v>
          </cell>
        </row>
        <row r="782">
          <cell r="B782" t="str">
            <v>CHM,POLYMER,CATIONC NALCO 8102 PLS,55GA</v>
          </cell>
          <cell r="C782" t="str">
            <v>1200751</v>
          </cell>
        </row>
        <row r="783">
          <cell r="B783" t="str">
            <v>CHM,POLYMER,CATIONC NALCO 8102 PLS,55GA</v>
          </cell>
          <cell r="C783" t="str">
            <v>1200751</v>
          </cell>
        </row>
        <row r="784">
          <cell r="B784" t="str">
            <v>CHM,POLYMER,CATIONC NALCO 8102 PLS,55GA</v>
          </cell>
          <cell r="C784" t="str">
            <v>1200751</v>
          </cell>
        </row>
        <row r="785">
          <cell r="B785" t="str">
            <v>CHM,POLYMER,CATIONC NALCO 8102 PLS,55GA</v>
          </cell>
          <cell r="C785" t="str">
            <v>1200751</v>
          </cell>
        </row>
        <row r="786">
          <cell r="B786" t="str">
            <v>CHM,POLYMER,CATIONC CATFLOC TL,5GA</v>
          </cell>
          <cell r="C786" t="str">
            <v>1200752</v>
          </cell>
        </row>
        <row r="787">
          <cell r="B787" t="str">
            <v>CHM,POLYMER,CATIONC CATFLOC TL,5GA</v>
          </cell>
          <cell r="C787" t="str">
            <v>1200752</v>
          </cell>
        </row>
        <row r="788">
          <cell r="B788" t="str">
            <v>CHM,POLYMER,CATIONC CATFLOC TL,5GA</v>
          </cell>
          <cell r="C788" t="str">
            <v>1200752</v>
          </cell>
        </row>
        <row r="789">
          <cell r="B789" t="str">
            <v>CHM,POLYMER,CATIONC CATFLOC TL,5GA</v>
          </cell>
          <cell r="C789" t="str">
            <v>1200752</v>
          </cell>
        </row>
        <row r="790">
          <cell r="B790" t="str">
            <v>CHM,POLYMER,CATIONC CATFLOC TL,5GA</v>
          </cell>
          <cell r="C790" t="str">
            <v>1200752</v>
          </cell>
        </row>
        <row r="791">
          <cell r="B791" t="str">
            <v>CHM,POLYMER,CATIONC CATFLOC TL,5GA</v>
          </cell>
          <cell r="C791" t="str">
            <v>1200752</v>
          </cell>
        </row>
        <row r="792">
          <cell r="B792" t="str">
            <v>CHM,POLYMER,CATIONC ZETAG 8812,55GA</v>
          </cell>
          <cell r="C792" t="str">
            <v>1200753</v>
          </cell>
        </row>
        <row r="793">
          <cell r="B793" t="str">
            <v>CHM,POLYMER,CATIONC ZETAG 8812,55GA</v>
          </cell>
          <cell r="C793" t="str">
            <v>1200753</v>
          </cell>
        </row>
        <row r="794">
          <cell r="B794" t="str">
            <v>CHM,POLYMER,CATIONC ZETAG 8812,55GA</v>
          </cell>
          <cell r="C794" t="str">
            <v>1200753</v>
          </cell>
        </row>
        <row r="795">
          <cell r="B795" t="str">
            <v>CHM,POLYMER,CATIONC CATFLOC TL,BULK</v>
          </cell>
          <cell r="C795" t="str">
            <v>1200754</v>
          </cell>
        </row>
        <row r="796">
          <cell r="B796" t="str">
            <v>CHM,POLYMER,CATIONC CATFLOC TL,BULK</v>
          </cell>
          <cell r="C796" t="str">
            <v>1200754</v>
          </cell>
        </row>
        <row r="797">
          <cell r="B797" t="str">
            <v>CHM,POLYMER,CATIONC CATFLOC TL,BULK</v>
          </cell>
          <cell r="C797" t="str">
            <v>1200754</v>
          </cell>
        </row>
        <row r="798">
          <cell r="B798" t="str">
            <v>CHM,POLYMER,CATIONC CATFLOC TL,BULK</v>
          </cell>
          <cell r="C798" t="str">
            <v>1200754</v>
          </cell>
        </row>
        <row r="799">
          <cell r="B799" t="str">
            <v>CHM,POLYMER,CATIONC CATFLOC TL,BULK</v>
          </cell>
          <cell r="C799" t="str">
            <v>1200754</v>
          </cell>
        </row>
        <row r="800">
          <cell r="B800" t="str">
            <v>CHM,POLYMER,CATIONC CATFLOC TL,BULK</v>
          </cell>
          <cell r="C800" t="str">
            <v>1200754</v>
          </cell>
        </row>
        <row r="801">
          <cell r="B801" t="str">
            <v>CHM,POLYMER,CATIONC CEDRFLOC 524,55GA</v>
          </cell>
          <cell r="C801" t="str">
            <v>1200760</v>
          </cell>
        </row>
        <row r="802">
          <cell r="B802" t="str">
            <v>CHM,POLYMER,CATIONC CEDRFLOC 524,BULK</v>
          </cell>
          <cell r="C802" t="str">
            <v>1200761</v>
          </cell>
        </row>
        <row r="803">
          <cell r="B803" t="str">
            <v>CHM,POLYMER,CATIONC CEDRFLOC 524,BULK</v>
          </cell>
          <cell r="C803" t="str">
            <v>1200761</v>
          </cell>
        </row>
        <row r="804">
          <cell r="B804" t="str">
            <v>CHM,POLYMER,CATIONC CEDRFLOC 524,BULK</v>
          </cell>
          <cell r="C804" t="str">
            <v>1200761</v>
          </cell>
        </row>
        <row r="805">
          <cell r="B805" t="str">
            <v>CHM,POLYMER,CATIONC CEDRFLOC 524,BULK</v>
          </cell>
          <cell r="C805" t="str">
            <v>1200761</v>
          </cell>
        </row>
        <row r="806">
          <cell r="B806" t="str">
            <v>CHM,POLYMER,CATIONC 8799 PLUS,55GA</v>
          </cell>
          <cell r="C806" t="str">
            <v>1200762</v>
          </cell>
        </row>
        <row r="807">
          <cell r="B807" t="str">
            <v>OBS*,CHM,POLYMER,CATIONC CEDRFLOC526,55G</v>
          </cell>
          <cell r="C807" t="str">
            <v>1200763</v>
          </cell>
        </row>
        <row r="808">
          <cell r="B808" t="str">
            <v>CHM,POLYMER,CATIONC CATFLOC LS,55GA</v>
          </cell>
          <cell r="C808" t="str">
            <v>1200764</v>
          </cell>
        </row>
        <row r="809">
          <cell r="B809" t="str">
            <v>CHM,POLYMER,CATIONC CATFLOC LS,BULK</v>
          </cell>
          <cell r="C809" t="str">
            <v>1200765</v>
          </cell>
        </row>
        <row r="810">
          <cell r="B810" t="str">
            <v>CHM,POLYMER,CATIONC CATFLOC LS,BULK</v>
          </cell>
          <cell r="C810" t="str">
            <v>1200765</v>
          </cell>
        </row>
        <row r="811">
          <cell r="B811" t="str">
            <v>CHM,POLYMER,CATIONC CATFLOC LS,BULK</v>
          </cell>
          <cell r="C811" t="str">
            <v>1200765</v>
          </cell>
        </row>
        <row r="812">
          <cell r="B812" t="str">
            <v>CHM,POLYMER,CATIONC CATFLOC DL-M,50LB</v>
          </cell>
          <cell r="C812" t="str">
            <v>1200768</v>
          </cell>
        </row>
        <row r="813">
          <cell r="B813" t="str">
            <v>CHM,POLYMER,CATIONC 8102 PLS BULK,BULK</v>
          </cell>
          <cell r="C813" t="str">
            <v>1200771</v>
          </cell>
        </row>
        <row r="814">
          <cell r="B814" t="str">
            <v>CHM,POLYMER,CATIONC 8102 PLS BULK,BULK</v>
          </cell>
          <cell r="C814" t="str">
            <v>1200771</v>
          </cell>
        </row>
        <row r="815">
          <cell r="B815" t="str">
            <v>CHM,POLYMER,CATIONC DELTA FLOC 801,BULK</v>
          </cell>
          <cell r="C815" t="str">
            <v>1200772</v>
          </cell>
        </row>
        <row r="816">
          <cell r="B816" t="str">
            <v>CHM,POLYMER,CATIONC CF71259,55GA</v>
          </cell>
          <cell r="C816" t="str">
            <v>1200774</v>
          </cell>
        </row>
        <row r="817">
          <cell r="B817" t="str">
            <v>CHM,POLYMER,CATIONC CF71259,55GA</v>
          </cell>
          <cell r="C817" t="str">
            <v>1200774</v>
          </cell>
        </row>
        <row r="818">
          <cell r="B818" t="str">
            <v>CHM,POLYMER,CATIONC CF71259,55GA</v>
          </cell>
          <cell r="C818" t="str">
            <v>1200774</v>
          </cell>
        </row>
        <row r="819">
          <cell r="B819" t="str">
            <v>CHM,POLYMER,CATIONC MAGNAFLOC LT22S,50LB</v>
          </cell>
          <cell r="C819" t="str">
            <v>1200777</v>
          </cell>
        </row>
        <row r="820">
          <cell r="B820" t="str">
            <v>CHM,POLYMER,CATIONC MAGNAFLOC LT22S,50LB</v>
          </cell>
          <cell r="C820" t="str">
            <v>1200777</v>
          </cell>
        </row>
        <row r="821">
          <cell r="B821" t="str">
            <v>CHM,POLYMER,CATIONC MAGNAFLOC LT22S,50LB</v>
          </cell>
          <cell r="C821" t="str">
            <v>1200777</v>
          </cell>
        </row>
        <row r="822">
          <cell r="B822" t="str">
            <v>CHM,POLYMER,CATIONC MAGNAFLOC LT22S,50LB</v>
          </cell>
          <cell r="C822" t="str">
            <v>1200777</v>
          </cell>
        </row>
        <row r="823">
          <cell r="B823" t="str">
            <v>CHM,POLYMER,CATIONC MAGNAFLOC LT22S,50LB</v>
          </cell>
          <cell r="C823" t="str">
            <v>1200777</v>
          </cell>
        </row>
        <row r="824">
          <cell r="B824" t="str">
            <v>CHM,POLYMER,CATIONC MAGNAFLOC LT22S,50LB</v>
          </cell>
          <cell r="C824" t="str">
            <v>1200777</v>
          </cell>
        </row>
        <row r="825">
          <cell r="B825" t="str">
            <v>CHM,POLYMER,CATIONC MAGNAFLOC LT22S,50LB</v>
          </cell>
          <cell r="C825" t="str">
            <v>1200777</v>
          </cell>
        </row>
        <row r="826">
          <cell r="B826" t="str">
            <v>CHM,PLYMR,CAT MAGNAFLOC LT7922S,55G</v>
          </cell>
          <cell r="C826" t="str">
            <v>1200778</v>
          </cell>
        </row>
        <row r="827">
          <cell r="B827" t="str">
            <v>CHM,PLYMR,CAT MAGNAFLOC LT7922S,55G</v>
          </cell>
          <cell r="C827" t="str">
            <v>1200778</v>
          </cell>
        </row>
        <row r="828">
          <cell r="B828" t="str">
            <v>CHM,POLYMER,CATIONC MAGNAFLOC LT22S,55LB</v>
          </cell>
          <cell r="C828" t="str">
            <v>1200779</v>
          </cell>
        </row>
        <row r="829">
          <cell r="B829" t="str">
            <v>CHM,POLYMER,CATIONC NALCO 8102,BULK</v>
          </cell>
          <cell r="C829" t="str">
            <v>1200780</v>
          </cell>
        </row>
        <row r="830">
          <cell r="B830" t="str">
            <v>CHM,POLYMER,CATIONC NALCO 8102,BULK</v>
          </cell>
          <cell r="C830" t="str">
            <v>1200780</v>
          </cell>
        </row>
        <row r="831">
          <cell r="B831" t="str">
            <v>CHM,POLYMER,CATIONC NALCO 8102,BULK</v>
          </cell>
          <cell r="C831" t="str">
            <v>1200780</v>
          </cell>
        </row>
        <row r="832">
          <cell r="B832" t="str">
            <v>CHM,POLYMER,CATIONC NALCO 8110 PULV,50LB</v>
          </cell>
          <cell r="C832" t="str">
            <v>1200781</v>
          </cell>
        </row>
        <row r="833">
          <cell r="B833" t="str">
            <v>CHM,POLYMER,CATIONC NALCO 8110 PULV,50LB</v>
          </cell>
          <cell r="C833" t="str">
            <v>1200781</v>
          </cell>
        </row>
        <row r="834">
          <cell r="B834" t="str">
            <v>CHM,POLYMER,CATIONC CATFLOC 71259,BULK</v>
          </cell>
          <cell r="C834" t="str">
            <v>1200782</v>
          </cell>
        </row>
        <row r="835">
          <cell r="B835" t="str">
            <v>CHM,POLYMER,CATIONC CATFLOC 71259,BULK</v>
          </cell>
          <cell r="C835" t="str">
            <v>1200782</v>
          </cell>
        </row>
        <row r="836">
          <cell r="B836" t="str">
            <v>CHM,POLYMER,CATIONC CATFLOC 71259,BULK</v>
          </cell>
          <cell r="C836" t="str">
            <v>1200782</v>
          </cell>
        </row>
        <row r="837">
          <cell r="B837" t="str">
            <v>CHM,POLYMER,NEAT(PDADMAC)502,BULK</v>
          </cell>
          <cell r="C837" t="str">
            <v>1200783</v>
          </cell>
        </row>
        <row r="838">
          <cell r="B838" t="str">
            <v>CHM,POLYMER,NEAT(PDADMAC)502,BULK</v>
          </cell>
          <cell r="C838" t="str">
            <v>1200783</v>
          </cell>
        </row>
        <row r="839">
          <cell r="B839" t="str">
            <v>CHM,POLYMER,CATIONC SPRFLOC C581,550GA</v>
          </cell>
          <cell r="C839" t="str">
            <v>1200785</v>
          </cell>
        </row>
        <row r="840">
          <cell r="B840" t="str">
            <v>CHM,POLYMER,CATIONC NALCO 8173,55LB</v>
          </cell>
          <cell r="C840" t="str">
            <v>1200791</v>
          </cell>
        </row>
        <row r="841">
          <cell r="B841" t="str">
            <v>CHM,POLYMER,CATIONC NALCO 8173,55LB</v>
          </cell>
          <cell r="C841" t="str">
            <v>1200791</v>
          </cell>
        </row>
        <row r="842">
          <cell r="B842" t="str">
            <v>CHM,POLYMER,CATIONC AS 2222,55GA</v>
          </cell>
          <cell r="C842" t="str">
            <v>1200804</v>
          </cell>
        </row>
        <row r="843">
          <cell r="B843" t="str">
            <v>CHM,POLYMER,CATIONC AS 2222,55GA</v>
          </cell>
          <cell r="C843" t="str">
            <v>1200804</v>
          </cell>
        </row>
        <row r="844">
          <cell r="B844" t="str">
            <v>CHM,POLYMER,CATIONC AS 2222,55GA</v>
          </cell>
          <cell r="C844" t="str">
            <v>1200804</v>
          </cell>
        </row>
        <row r="845">
          <cell r="B845" t="str">
            <v>CHM,POLYMER,CATIONC SPRFLOC C572,55GA</v>
          </cell>
          <cell r="C845" t="str">
            <v>1200806</v>
          </cell>
        </row>
        <row r="846">
          <cell r="B846" t="str">
            <v>CHM,POLYMER,CATIONC ARIES 293PWG,55GA</v>
          </cell>
          <cell r="C846" t="str">
            <v>1200808</v>
          </cell>
        </row>
        <row r="847">
          <cell r="B847" t="str">
            <v>CHM,POLYMER,CATIONC ARIES 293PWG,55GA</v>
          </cell>
          <cell r="C847" t="str">
            <v>1200808</v>
          </cell>
        </row>
        <row r="848">
          <cell r="B848" t="str">
            <v>CHM,POLYMER,CATIONC ARIES CC2205,55GA</v>
          </cell>
          <cell r="C848" t="str">
            <v>1200809</v>
          </cell>
        </row>
        <row r="849">
          <cell r="B849" t="str">
            <v>CHM,POLYMER,CATIONC CEDRFLOC 526,55GA</v>
          </cell>
          <cell r="C849" t="str">
            <v>1200812</v>
          </cell>
        </row>
        <row r="850">
          <cell r="B850" t="str">
            <v>CHM,POLYMER,CATIONC CEDRFLOC 526,55GA</v>
          </cell>
          <cell r="C850" t="str">
            <v>1200812</v>
          </cell>
        </row>
        <row r="851">
          <cell r="B851" t="str">
            <v>CHM,POLYMER,CATIONC CEDRFLOC 526,55GA</v>
          </cell>
          <cell r="C851" t="str">
            <v>1200812</v>
          </cell>
        </row>
        <row r="852">
          <cell r="B852" t="str">
            <v>CHM,POLYMER,CATIONC CEDRFLOC 526,55GA</v>
          </cell>
          <cell r="C852" t="str">
            <v>1200812</v>
          </cell>
        </row>
        <row r="853">
          <cell r="B853" t="str">
            <v>CHM,POLYMER,CATIONC CEDRFLOC 526,BULK</v>
          </cell>
          <cell r="C853" t="str">
            <v>1200813</v>
          </cell>
        </row>
        <row r="854">
          <cell r="B854" t="str">
            <v>CHM,PLYMR,CATIONC CEDRFLOC 526,MINI BULK</v>
          </cell>
          <cell r="C854" t="str">
            <v>1200814</v>
          </cell>
        </row>
        <row r="855">
          <cell r="B855" t="str">
            <v>CHM,POLYMER,CATIONC CEDRFLOC 408,50LB</v>
          </cell>
          <cell r="C855" t="str">
            <v>1200815</v>
          </cell>
        </row>
        <row r="856">
          <cell r="B856" t="str">
            <v>CHM,POLYMER,NONIONC SPRFLOC 1986N,55GA</v>
          </cell>
          <cell r="C856" t="str">
            <v>1200819</v>
          </cell>
        </row>
        <row r="857">
          <cell r="B857" t="str">
            <v>CHM,POLYMER,NONIONC SPRFLOC 1986N,55GA</v>
          </cell>
          <cell r="C857" t="str">
            <v>1200819</v>
          </cell>
        </row>
        <row r="858">
          <cell r="B858" t="str">
            <v>CHM,POLYMER,NONIONC SPRFLOC 1986N,55GA</v>
          </cell>
          <cell r="C858" t="str">
            <v>1200819</v>
          </cell>
        </row>
        <row r="859">
          <cell r="B859" t="str">
            <v>CHM,POLYMER,NONIONC SPRFLOC 1986N,55GA</v>
          </cell>
          <cell r="C859" t="str">
            <v>1200819</v>
          </cell>
        </row>
        <row r="860">
          <cell r="B860" t="str">
            <v>CHM,POLYMER,NONIONC SPRFLOC 1986N,55GA</v>
          </cell>
          <cell r="C860" t="str">
            <v>1200819</v>
          </cell>
        </row>
        <row r="861">
          <cell r="B861" t="str">
            <v>CHM,POLYMER,NONIONC SPRFLOC 1986N,55GA</v>
          </cell>
          <cell r="C861" t="str">
            <v>1200819</v>
          </cell>
        </row>
        <row r="862">
          <cell r="B862" t="str">
            <v>CHM,POLYMER,NONIONC SPRFLOC 1986N,55GA</v>
          </cell>
          <cell r="C862" t="str">
            <v>1200819</v>
          </cell>
        </row>
        <row r="863">
          <cell r="B863" t="str">
            <v>CHM,POLYMER,NONIONC SPRFLOC 1986N,55GA</v>
          </cell>
          <cell r="C863" t="str">
            <v>1200819</v>
          </cell>
        </row>
        <row r="864">
          <cell r="B864" t="str">
            <v>CHM,POLYMER,NONIONC SPRFLOC 1986N,55GA</v>
          </cell>
          <cell r="C864" t="str">
            <v>1200819</v>
          </cell>
        </row>
        <row r="865">
          <cell r="B865" t="str">
            <v>CHM,POLYMER,NONIONC SPRFLOC 1986N,55GA</v>
          </cell>
          <cell r="C865" t="str">
            <v>1200819</v>
          </cell>
        </row>
        <row r="866">
          <cell r="B866" t="str">
            <v>CHM,POLYMER,NONIONC POL EZ 652,55GA</v>
          </cell>
          <cell r="C866" t="str">
            <v>1200821</v>
          </cell>
        </row>
        <row r="867">
          <cell r="B867" t="str">
            <v>CHM,POLYMER,NONIONC POL EZ 652,55GA</v>
          </cell>
          <cell r="C867" t="str">
            <v>1200821</v>
          </cell>
        </row>
        <row r="868">
          <cell r="B868" t="str">
            <v>CHM,POLYMER,NONIONC POL EZ 652,55GA</v>
          </cell>
          <cell r="C868" t="str">
            <v>1200821</v>
          </cell>
        </row>
        <row r="869">
          <cell r="B869" t="str">
            <v>CHM,POLYMER,NONIONC POL EZ 652,55GA</v>
          </cell>
          <cell r="C869" t="str">
            <v>1200821</v>
          </cell>
        </row>
        <row r="870">
          <cell r="B870" t="str">
            <v>CHM,POLYMER,NONIONC NALCO 8181,5GA</v>
          </cell>
          <cell r="C870" t="str">
            <v>1200823</v>
          </cell>
        </row>
        <row r="871">
          <cell r="B871" t="str">
            <v>CHM,POLYMER,NONIONC NALCO 8181,5GA</v>
          </cell>
          <cell r="C871" t="str">
            <v>1200823</v>
          </cell>
        </row>
        <row r="872">
          <cell r="B872" t="str">
            <v>CHM,POLYMER,NONIONC NALCO 8181,5GA</v>
          </cell>
          <cell r="C872" t="str">
            <v>1200823</v>
          </cell>
        </row>
        <row r="873">
          <cell r="B873" t="str">
            <v>CHM,POLYMER,NONIONC NALCO 8181,5GA</v>
          </cell>
          <cell r="C873" t="str">
            <v>1200823</v>
          </cell>
        </row>
        <row r="874">
          <cell r="B874" t="str">
            <v>CHM,POLYMER,NONIONC SPRFLOC1986N,55GA</v>
          </cell>
          <cell r="C874" t="str">
            <v>1200826</v>
          </cell>
        </row>
        <row r="875">
          <cell r="B875" t="str">
            <v>CHM,POLYMER,NONIONC SPRFLOC1986N,55GA</v>
          </cell>
          <cell r="C875" t="str">
            <v>1200826</v>
          </cell>
        </row>
        <row r="876">
          <cell r="B876" t="str">
            <v>CHM,POLYMER,NONIONC SPRFLOC1986N,55GA</v>
          </cell>
          <cell r="C876" t="str">
            <v>1200826</v>
          </cell>
        </row>
        <row r="877">
          <cell r="B877" t="str">
            <v>CHM,POLYMER,NONIONC SPRFLOC1986N,55GA</v>
          </cell>
          <cell r="C877" t="str">
            <v>1200826</v>
          </cell>
        </row>
        <row r="878">
          <cell r="B878" t="str">
            <v>CHM,POLYMER,NONIONC SPRFLOC1986N,55GA</v>
          </cell>
          <cell r="C878" t="str">
            <v>1200826</v>
          </cell>
        </row>
        <row r="879">
          <cell r="B879" t="str">
            <v>CHM,POLYMER,NONIONC SPRFLOC1986N,55GA</v>
          </cell>
          <cell r="C879" t="str">
            <v>1200826</v>
          </cell>
        </row>
        <row r="880">
          <cell r="B880" t="str">
            <v>CHM,POLYMER,NONIONC SPRFLOC1986N,55GA</v>
          </cell>
          <cell r="C880" t="str">
            <v>1200826</v>
          </cell>
        </row>
        <row r="881">
          <cell r="B881" t="str">
            <v>CHM,POLYMER,NONIONC SPRFLOC1986N,55GA</v>
          </cell>
          <cell r="C881" t="str">
            <v>1200826</v>
          </cell>
        </row>
        <row r="882">
          <cell r="B882" t="str">
            <v>CHM,POLYMER,NONIONC SPRFLOC1986N,5GA</v>
          </cell>
          <cell r="C882" t="str">
            <v>1200827</v>
          </cell>
        </row>
        <row r="883">
          <cell r="B883" t="str">
            <v>CHM,POLYMER,NONIONC SPRFLOC1986N,TOTE</v>
          </cell>
          <cell r="C883" t="str">
            <v>1200828</v>
          </cell>
        </row>
        <row r="884">
          <cell r="B884" t="str">
            <v>CHM,POLYMER,NONIONC SPRFLOC N300,50LB</v>
          </cell>
          <cell r="C884" t="str">
            <v>1200829</v>
          </cell>
        </row>
        <row r="885">
          <cell r="B885" t="str">
            <v>CHM,POLYMER,NONIONC SPRFLOC N300,50LB</v>
          </cell>
          <cell r="C885" t="str">
            <v>1200829</v>
          </cell>
        </row>
        <row r="886">
          <cell r="B886" t="str">
            <v>CHM,POLYMER,NONIONC SPRFLOC N300,50LB</v>
          </cell>
          <cell r="C886" t="str">
            <v>1200829</v>
          </cell>
        </row>
        <row r="887">
          <cell r="B887" t="str">
            <v>CHM,POLYMER,NONIONC SPRFLOC N300,50LB</v>
          </cell>
          <cell r="C887" t="str">
            <v>1200829</v>
          </cell>
        </row>
        <row r="888">
          <cell r="B888" t="str">
            <v>CHM,POLYMER,NONIONC SPRFLOC N300,50LB</v>
          </cell>
          <cell r="C888" t="str">
            <v>1200829</v>
          </cell>
        </row>
        <row r="889">
          <cell r="B889" t="str">
            <v>CHM,POLYMER,NONIONC SPRFLOC N300,50LB</v>
          </cell>
          <cell r="C889" t="str">
            <v>1200829</v>
          </cell>
        </row>
        <row r="890">
          <cell r="B890" t="str">
            <v>CHM,POLYMER,NONIONC SPRFLOC N300,50LB</v>
          </cell>
          <cell r="C890" t="str">
            <v>1200829</v>
          </cell>
        </row>
        <row r="891">
          <cell r="B891" t="str">
            <v>CHM,POLYMER,NONIONC CEDRFLOC 550,550GA</v>
          </cell>
          <cell r="C891" t="str">
            <v>1200842</v>
          </cell>
        </row>
        <row r="892">
          <cell r="B892" t="str">
            <v>CHM,POLYMER,NONIONC CEDRFLOC 550,550GA</v>
          </cell>
          <cell r="C892" t="str">
            <v>1200842</v>
          </cell>
        </row>
        <row r="893">
          <cell r="B893" t="str">
            <v>CHM,POLYMER,NONIONC CEDRFLOC 550,550GA</v>
          </cell>
          <cell r="C893" t="str">
            <v>1200842</v>
          </cell>
        </row>
        <row r="894">
          <cell r="B894" t="str">
            <v>CHM,POLYMER,NONIONC CEDRFLOC 550,550GA</v>
          </cell>
          <cell r="C894" t="str">
            <v>1200842</v>
          </cell>
        </row>
        <row r="895">
          <cell r="B895" t="str">
            <v>CHM,POLYMER,NONIONC CEDRFLOC 550,550GA</v>
          </cell>
          <cell r="C895" t="str">
            <v>1200842</v>
          </cell>
        </row>
        <row r="896">
          <cell r="B896" t="str">
            <v>CHM,POLYMER,NONIONC CEDRFLOC 550,550GA</v>
          </cell>
          <cell r="C896" t="str">
            <v>1200842</v>
          </cell>
        </row>
        <row r="897">
          <cell r="B897" t="str">
            <v>CHM,POLYMER,NONIONC CEDRFLOC 550,5GA</v>
          </cell>
          <cell r="C897" t="str">
            <v>1200843</v>
          </cell>
        </row>
        <row r="898">
          <cell r="B898" t="str">
            <v>CHM,POLYMER,NONIONC CEDRFLOC 550,5GA</v>
          </cell>
          <cell r="C898" t="str">
            <v>1200843</v>
          </cell>
        </row>
        <row r="899">
          <cell r="B899" t="str">
            <v>CHM,POLYMER,NONIONC CEDRFLOC 550,5GA</v>
          </cell>
          <cell r="C899" t="str">
            <v>1200843</v>
          </cell>
        </row>
        <row r="900">
          <cell r="B900" t="str">
            <v>CHM,POLYMER,NONIONC 2995 PWG,50LB</v>
          </cell>
          <cell r="C900" t="str">
            <v>1200844</v>
          </cell>
        </row>
        <row r="901">
          <cell r="B901" t="str">
            <v>CHM,POLYMER,SLUDGE CEDARFLOC 408,50LB</v>
          </cell>
          <cell r="C901" t="str">
            <v>1200845</v>
          </cell>
        </row>
        <row r="902">
          <cell r="B902" t="str">
            <v>CHM,POLYMER,SLUDGE POLLUTECH,40LB</v>
          </cell>
          <cell r="C902" t="str">
            <v>1200849</v>
          </cell>
        </row>
        <row r="903">
          <cell r="B903" t="str">
            <v>CHM,POLYMER,SLUDGE POLLUTECH,40LB</v>
          </cell>
          <cell r="C903" t="str">
            <v>1200849</v>
          </cell>
        </row>
        <row r="904">
          <cell r="B904" t="str">
            <v>CHM,POLYMER,SLUDGE POLLUTECH,40LB</v>
          </cell>
          <cell r="C904" t="str">
            <v>1200849</v>
          </cell>
        </row>
        <row r="905">
          <cell r="B905" t="str">
            <v>CHM,POLYMER,SLUDGE CEDARFLOC 312,55GA</v>
          </cell>
          <cell r="C905" t="str">
            <v>1200855</v>
          </cell>
        </row>
        <row r="906">
          <cell r="B906" t="str">
            <v>CHM,PHOSPHATE,POLY WSU319 CALCIQ MW,50LB</v>
          </cell>
          <cell r="C906" t="str">
            <v>1200856</v>
          </cell>
        </row>
        <row r="907">
          <cell r="B907" t="str">
            <v>CHM,PHOSPHATE,POLY WSU319 CALCIQ MW,50LB</v>
          </cell>
          <cell r="C907" t="str">
            <v>1200856</v>
          </cell>
        </row>
        <row r="908">
          <cell r="B908" t="str">
            <v>CHM,PHOSPHATE,POLY WSU319 CALCIQ MW,50LB</v>
          </cell>
          <cell r="C908" t="str">
            <v>1200856</v>
          </cell>
        </row>
        <row r="909">
          <cell r="B909" t="str">
            <v>CHM,PHOSPHATE,POLY WSU319 CALCIQ MW,50LB</v>
          </cell>
          <cell r="C909" t="str">
            <v>1200856</v>
          </cell>
        </row>
        <row r="910">
          <cell r="B910" t="str">
            <v>CHM,PHOSPHATE,POLY WSU319 CALCIQ MW,55GA</v>
          </cell>
          <cell r="C910" t="str">
            <v>1200857</v>
          </cell>
        </row>
        <row r="911">
          <cell r="B911" t="str">
            <v>CHM,PHOSPHATE,POLY CALGON C5,30GA</v>
          </cell>
          <cell r="C911" t="str">
            <v>1200859</v>
          </cell>
        </row>
        <row r="912">
          <cell r="B912" t="str">
            <v>CHM,PHOSPHATE,POLY CALGON C5,30GA</v>
          </cell>
          <cell r="C912" t="str">
            <v>1200859</v>
          </cell>
        </row>
        <row r="913">
          <cell r="B913" t="str">
            <v>CHM,PHOSPHATE,POLY CALGON C5,30GA</v>
          </cell>
          <cell r="C913" t="str">
            <v>1200859</v>
          </cell>
        </row>
        <row r="914">
          <cell r="B914" t="str">
            <v>CHM,PHOSPHATE,POLY CALGON C5,30GA</v>
          </cell>
          <cell r="C914" t="str">
            <v>1200859</v>
          </cell>
        </row>
        <row r="915">
          <cell r="B915" t="str">
            <v>CHM,PHOSPHATE,POLY CALGON C5,5GA</v>
          </cell>
          <cell r="C915" t="str">
            <v>1200861</v>
          </cell>
        </row>
        <row r="916">
          <cell r="B916" t="str">
            <v>CHM,PHOSPHATE,POLY CALGON C5,5GA</v>
          </cell>
          <cell r="C916" t="str">
            <v>1200861</v>
          </cell>
        </row>
        <row r="917">
          <cell r="B917" t="str">
            <v>CHM,POLYPHOS,AQUA QUEST,BULK</v>
          </cell>
          <cell r="C917" t="str">
            <v>1200862</v>
          </cell>
        </row>
        <row r="918">
          <cell r="B918" t="str">
            <v>CHM,PHOSPHATE,POLY SK7640,15GA</v>
          </cell>
          <cell r="C918" t="str">
            <v>1200863</v>
          </cell>
        </row>
        <row r="919">
          <cell r="B919" t="str">
            <v>CHM,POTASSIUM PERMANGANATE,100%,3307LB</v>
          </cell>
          <cell r="C919" t="str">
            <v>1200869</v>
          </cell>
        </row>
        <row r="920">
          <cell r="B920" t="str">
            <v>CHM,POTASSIUM PERMANGANATE,100%,3307LB</v>
          </cell>
          <cell r="C920" t="str">
            <v>1200869</v>
          </cell>
        </row>
        <row r="921">
          <cell r="B921" t="str">
            <v>CHM,POTASSIUM PERMANGANATE,100%,3307LB</v>
          </cell>
          <cell r="C921" t="str">
            <v>1200869</v>
          </cell>
        </row>
        <row r="922">
          <cell r="B922" t="str">
            <v>CHM,POTASSIUM PERMANGANATE,100%,3307LB</v>
          </cell>
          <cell r="C922" t="str">
            <v>1200869</v>
          </cell>
        </row>
        <row r="923">
          <cell r="B923" t="str">
            <v>CHM,POTASSIUM PERMANGANATE,100%,3307LB</v>
          </cell>
          <cell r="C923" t="str">
            <v>1200869</v>
          </cell>
        </row>
        <row r="924">
          <cell r="B924" t="str">
            <v>CHM,POTASSIUM PERMANGANATE,100%,330LB</v>
          </cell>
          <cell r="C924" t="str">
            <v>1200870</v>
          </cell>
        </row>
        <row r="925">
          <cell r="B925" t="str">
            <v>CHM,POTASSIUM PERMANGANATE,100%,330LB</v>
          </cell>
          <cell r="C925" t="str">
            <v>1200870</v>
          </cell>
        </row>
        <row r="926">
          <cell r="B926" t="str">
            <v>CHM,POTASSIUM PERMANGANATE,100%,330LB</v>
          </cell>
          <cell r="C926" t="str">
            <v>1200870</v>
          </cell>
        </row>
        <row r="927">
          <cell r="B927" t="str">
            <v>CHM,POTASSIUM PERMANGANATE,100%,330LB</v>
          </cell>
          <cell r="C927" t="str">
            <v>1200870</v>
          </cell>
        </row>
        <row r="928">
          <cell r="B928" t="str">
            <v>CHM,POTASSIUM PERMANGANATE,100%,330LB</v>
          </cell>
          <cell r="C928" t="str">
            <v>1200870</v>
          </cell>
        </row>
        <row r="929">
          <cell r="B929" t="str">
            <v>CHM,POTASSIUM PERMANGANATE,100%,330LB</v>
          </cell>
          <cell r="C929" t="str">
            <v>1200870</v>
          </cell>
        </row>
        <row r="930">
          <cell r="B930" t="str">
            <v>CHM,POTASSIUM PERMANGANATE,100%,330LB</v>
          </cell>
          <cell r="C930" t="str">
            <v>1200870</v>
          </cell>
        </row>
        <row r="931">
          <cell r="B931" t="str">
            <v>CHM,POTASSIUM PERMANGANATE,100%,330LB</v>
          </cell>
          <cell r="C931" t="str">
            <v>1200870</v>
          </cell>
        </row>
        <row r="932">
          <cell r="B932" t="str">
            <v>CHM,POTASSIUM PERMANGANATE,100%,330LB</v>
          </cell>
          <cell r="C932" t="str">
            <v>1200870</v>
          </cell>
        </row>
        <row r="933">
          <cell r="B933" t="str">
            <v>CHM,POTASSIUM PERMANGANATE,100%,330LB</v>
          </cell>
          <cell r="C933" t="str">
            <v>1200870</v>
          </cell>
        </row>
        <row r="934">
          <cell r="B934" t="str">
            <v>CHM,POTASSIUM PERMANGANATE,100%,330LB</v>
          </cell>
          <cell r="C934" t="str">
            <v>1200870</v>
          </cell>
        </row>
        <row r="935">
          <cell r="B935" t="str">
            <v>CHM,POTASSIUM PERMANGANATE,100%,330LB</v>
          </cell>
          <cell r="C935" t="str">
            <v>1200870</v>
          </cell>
        </row>
        <row r="936">
          <cell r="B936" t="str">
            <v>CHM,POTASSIUM PERMANGANATE,100%,330LB</v>
          </cell>
          <cell r="C936" t="str">
            <v>1200870</v>
          </cell>
        </row>
        <row r="937">
          <cell r="B937" t="str">
            <v>CHM,POTASSIUM PERMANGANATE,100%,330LB</v>
          </cell>
          <cell r="C937" t="str">
            <v>1200870</v>
          </cell>
        </row>
        <row r="938">
          <cell r="B938" t="str">
            <v>CHM,POTASSIUM PERMANGANATE,100%,330LB</v>
          </cell>
          <cell r="C938" t="str">
            <v>1200870</v>
          </cell>
        </row>
        <row r="939">
          <cell r="B939" t="str">
            <v>CHM,POTASSIUM PERMANGANATE,100%,330LB</v>
          </cell>
          <cell r="C939" t="str">
            <v>1200870</v>
          </cell>
        </row>
        <row r="940">
          <cell r="B940" t="str">
            <v>CHM,POTASSIUM PERMANGANATE,100%,330LB</v>
          </cell>
          <cell r="C940" t="str">
            <v>1200870</v>
          </cell>
        </row>
        <row r="941">
          <cell r="B941" t="str">
            <v>CHM,POTASSIUM PERMANGANATE,100%,330LB</v>
          </cell>
          <cell r="C941" t="str">
            <v>1200870</v>
          </cell>
        </row>
        <row r="942">
          <cell r="B942" t="str">
            <v>CHM,POTASSIUM PERMANGANATE,100%,330LB</v>
          </cell>
          <cell r="C942" t="str">
            <v>1200870</v>
          </cell>
        </row>
        <row r="943">
          <cell r="B943" t="str">
            <v>CHM,POTASSIUM PERMANGANATE,100%,55LB</v>
          </cell>
          <cell r="C943" t="str">
            <v>1200871</v>
          </cell>
        </row>
        <row r="944">
          <cell r="B944" t="str">
            <v>CHM,POTASSIUM PERMANGANATE,100%,55LB</v>
          </cell>
          <cell r="C944" t="str">
            <v>1200871</v>
          </cell>
        </row>
        <row r="945">
          <cell r="B945" t="str">
            <v>CHM,POTASSIUM PERMANGANATE,100%,55LB</v>
          </cell>
          <cell r="C945" t="str">
            <v>1200871</v>
          </cell>
        </row>
        <row r="946">
          <cell r="B946" t="str">
            <v>CHM,POTASSIUM PERMANGANATE,100%,55LB</v>
          </cell>
          <cell r="C946" t="str">
            <v>1200871</v>
          </cell>
        </row>
        <row r="947">
          <cell r="B947" t="str">
            <v>CHM,POTASSIUM PERMANGANATE,100%,55LB</v>
          </cell>
          <cell r="C947" t="str">
            <v>1200871</v>
          </cell>
        </row>
        <row r="948">
          <cell r="B948" t="str">
            <v>CHM,POTASSIUM PERMANGANATE,100%,55LB</v>
          </cell>
          <cell r="C948" t="str">
            <v>1200871</v>
          </cell>
        </row>
        <row r="949">
          <cell r="B949" t="str">
            <v>CHM,POTASSIUM PERMANGANATE,100%,55LB</v>
          </cell>
          <cell r="C949" t="str">
            <v>1200871</v>
          </cell>
        </row>
        <row r="950">
          <cell r="B950" t="str">
            <v>CHM,POTASSIUM PERMANGANATE,100%,55LB</v>
          </cell>
          <cell r="C950" t="str">
            <v>1200871</v>
          </cell>
        </row>
        <row r="951">
          <cell r="B951" t="str">
            <v>CHM,POTASSIUM PERMANGANATE,100%,55LB</v>
          </cell>
          <cell r="C951" t="str">
            <v>1200871</v>
          </cell>
        </row>
        <row r="952">
          <cell r="B952" t="str">
            <v>CHM,POTASSIUM PERMANGANATE,100%,55LB</v>
          </cell>
          <cell r="C952" t="str">
            <v>1200871</v>
          </cell>
        </row>
        <row r="953">
          <cell r="B953" t="str">
            <v>CHM,POTASSIUM PERMANGANATE,100%,55LB</v>
          </cell>
          <cell r="C953" t="str">
            <v>1200871</v>
          </cell>
        </row>
        <row r="954">
          <cell r="B954" t="str">
            <v>CHM,POTASSIUM PERMANGANATE,100%,55LB</v>
          </cell>
          <cell r="C954" t="str">
            <v>1200871</v>
          </cell>
        </row>
        <row r="955">
          <cell r="B955" t="str">
            <v>CHM,POTASSIUM PERMANGANATE,100%,55LB</v>
          </cell>
          <cell r="C955" t="str">
            <v>1200871</v>
          </cell>
        </row>
        <row r="956">
          <cell r="B956" t="str">
            <v>CHM,POTASSIUM PERMANGANATE,100%,55LB</v>
          </cell>
          <cell r="C956" t="str">
            <v>1200871</v>
          </cell>
        </row>
        <row r="957">
          <cell r="B957" t="str">
            <v>CHM,POTASSIUM PERMANGANATE,100%,55LB</v>
          </cell>
          <cell r="C957" t="str">
            <v>1200871</v>
          </cell>
        </row>
        <row r="958">
          <cell r="B958" t="str">
            <v>CHM,POTASSIUM PERMANGANATE,100%,55LB</v>
          </cell>
          <cell r="C958" t="str">
            <v>1200871</v>
          </cell>
        </row>
        <row r="959">
          <cell r="B959" t="str">
            <v>CHM,POTASSIUM PERMANGANATE,100%,55LB</v>
          </cell>
          <cell r="C959" t="str">
            <v>1200871</v>
          </cell>
        </row>
        <row r="960">
          <cell r="B960" t="str">
            <v>CHM,POTASSIUM PERMANGANATE,100%,55LB</v>
          </cell>
          <cell r="C960" t="str">
            <v>1200871</v>
          </cell>
        </row>
        <row r="961">
          <cell r="B961" t="str">
            <v>CHM,POTASSIUM PERMANGANATE,100%,55LB</v>
          </cell>
          <cell r="C961" t="str">
            <v>1200871</v>
          </cell>
        </row>
        <row r="962">
          <cell r="B962" t="str">
            <v>CHM,POTASSIUM PERMANGANATE,100%,55LB</v>
          </cell>
          <cell r="C962" t="str">
            <v>1200871</v>
          </cell>
        </row>
        <row r="963">
          <cell r="B963" t="str">
            <v>CHM,POTASSIUM PERMANGANATE,100%,55LB</v>
          </cell>
          <cell r="C963" t="str">
            <v>1200871</v>
          </cell>
        </row>
        <row r="964">
          <cell r="B964" t="str">
            <v>CHM,POTASSIUM PERMANGANATE,100%,55LB</v>
          </cell>
          <cell r="C964" t="str">
            <v>1200871</v>
          </cell>
        </row>
        <row r="965">
          <cell r="B965" t="str">
            <v>CHM,POTASSIUM PERMANGANATE,100%,55LB</v>
          </cell>
          <cell r="C965" t="str">
            <v>1200871</v>
          </cell>
        </row>
        <row r="966">
          <cell r="B966" t="str">
            <v>CHM,POTASSIUM PERMANGANATE,100%,55LB</v>
          </cell>
          <cell r="C966" t="str">
            <v>1200871</v>
          </cell>
        </row>
        <row r="967">
          <cell r="B967" t="str">
            <v>CHM,POTASSIUM PERMANGANATE,100%,55LB</v>
          </cell>
          <cell r="C967" t="str">
            <v>1200871</v>
          </cell>
        </row>
        <row r="968">
          <cell r="B968" t="str">
            <v>CHM,POTASSIUM PERMANGANATE,100%,55LB</v>
          </cell>
          <cell r="C968" t="str">
            <v>1200871</v>
          </cell>
        </row>
        <row r="969">
          <cell r="B969" t="str">
            <v>CHM,POTASSIUM PERMANGANATE,100%,55LB</v>
          </cell>
          <cell r="C969" t="str">
            <v>1200871</v>
          </cell>
        </row>
        <row r="970">
          <cell r="B970" t="str">
            <v>CHM,POTASSIUM PERMANGANATE,100%,55LB</v>
          </cell>
          <cell r="C970" t="str">
            <v>1200871</v>
          </cell>
        </row>
        <row r="971">
          <cell r="B971" t="str">
            <v>CHM,POTASSIUM PERMANGANATE,100%,55LB</v>
          </cell>
          <cell r="C971" t="str">
            <v>1200871</v>
          </cell>
        </row>
        <row r="972">
          <cell r="B972" t="str">
            <v>CHM,POTASSIUM PERMANGANATE,100%,55LB</v>
          </cell>
          <cell r="C972" t="str">
            <v>1200871</v>
          </cell>
        </row>
        <row r="973">
          <cell r="B973" t="str">
            <v>CHM,POTASSIUM PERMANGANATE,100%,55LB</v>
          </cell>
          <cell r="C973" t="str">
            <v>1200871</v>
          </cell>
        </row>
        <row r="974">
          <cell r="B974" t="str">
            <v>CHM,POTASSIUM PERMANGANATE,100%,55LB</v>
          </cell>
          <cell r="C974" t="str">
            <v>1200871</v>
          </cell>
        </row>
        <row r="975">
          <cell r="B975" t="str">
            <v>CHM,POTASSIUM PERMANGANATE,100%,55LB</v>
          </cell>
          <cell r="C975" t="str">
            <v>1200871</v>
          </cell>
        </row>
        <row r="976">
          <cell r="B976" t="str">
            <v>CHM,POTASSIUM PERMANGANATE,100%,55LB</v>
          </cell>
          <cell r="C976" t="str">
            <v>1200871</v>
          </cell>
        </row>
        <row r="977">
          <cell r="B977" t="str">
            <v>CHM,POTASSIUM PERMANGANATE,100%,55LB</v>
          </cell>
          <cell r="C977" t="str">
            <v>1200871</v>
          </cell>
        </row>
        <row r="978">
          <cell r="B978" t="str">
            <v>CHM,POTASSIUM PERMANGANATE,100%,55LB</v>
          </cell>
          <cell r="C978" t="str">
            <v>1200871</v>
          </cell>
        </row>
        <row r="979">
          <cell r="B979" t="str">
            <v>CHM,POTASSIUM PERMANGANATE,100%,55LB</v>
          </cell>
          <cell r="C979" t="str">
            <v>1200871</v>
          </cell>
        </row>
        <row r="980">
          <cell r="B980" t="str">
            <v>CHM,POTASSIUM PERMANGANATE,100%,55LB</v>
          </cell>
          <cell r="C980" t="str">
            <v>1200871</v>
          </cell>
        </row>
        <row r="981">
          <cell r="B981" t="str">
            <v>CHM,POTASSIUM PERMANGANATE,100%,55LB</v>
          </cell>
          <cell r="C981" t="str">
            <v>1200871</v>
          </cell>
        </row>
        <row r="982">
          <cell r="B982" t="str">
            <v>CHM,POTASSIUM PERMANGANATE,100%,55LB</v>
          </cell>
          <cell r="C982" t="str">
            <v>1200871</v>
          </cell>
        </row>
        <row r="983">
          <cell r="B983" t="str">
            <v>CHM,POTASSIUM PERMANGANATE,100%,55LB</v>
          </cell>
          <cell r="C983" t="str">
            <v>1200871</v>
          </cell>
        </row>
        <row r="984">
          <cell r="B984" t="str">
            <v>CHM,POTASSIUM PERMANGANATE,100%,5GA</v>
          </cell>
          <cell r="C984" t="str">
            <v>1200872</v>
          </cell>
        </row>
        <row r="985">
          <cell r="B985" t="str">
            <v>CHM,POTASSIUM PERMANGANATE,100%,5GA</v>
          </cell>
          <cell r="C985" t="str">
            <v>1200872</v>
          </cell>
        </row>
        <row r="986">
          <cell r="B986" t="str">
            <v>CHM,POTASSIUM PERMANGANATE,100%,BULK</v>
          </cell>
          <cell r="C986" t="str">
            <v>1200873</v>
          </cell>
        </row>
        <row r="987">
          <cell r="B987" t="str">
            <v>CHM,SODIUM PERMANGANATE,20%,274TOTE</v>
          </cell>
          <cell r="C987" t="str">
            <v>1200875</v>
          </cell>
        </row>
        <row r="988">
          <cell r="B988" t="str">
            <v>CHM,SODIUM PERMANGANATE,20%,274TOTE</v>
          </cell>
          <cell r="C988" t="str">
            <v>1200875</v>
          </cell>
        </row>
        <row r="989">
          <cell r="B989" t="str">
            <v>CHM,SODIUM PERMANGANATE,20%,50GA</v>
          </cell>
          <cell r="C989" t="str">
            <v>1200876</v>
          </cell>
        </row>
        <row r="990">
          <cell r="B990" t="str">
            <v>CHM,SODIUM PERMANGANATE,20%,50GA</v>
          </cell>
          <cell r="C990" t="str">
            <v>1200876</v>
          </cell>
        </row>
        <row r="991">
          <cell r="B991" t="str">
            <v>CHM,SODIUM PERMANGANATE,20%,50GA</v>
          </cell>
          <cell r="C991" t="str">
            <v>1200876</v>
          </cell>
        </row>
        <row r="992">
          <cell r="B992" t="str">
            <v>CHM,SODIUM PERMANGANATE,20%,50GA</v>
          </cell>
          <cell r="C992" t="str">
            <v>1200876</v>
          </cell>
        </row>
        <row r="993">
          <cell r="B993" t="str">
            <v>CHM,SODIUM PERMANGANATE,20%,55GA</v>
          </cell>
          <cell r="C993" t="str">
            <v>1200877</v>
          </cell>
        </row>
        <row r="994">
          <cell r="B994" t="str">
            <v>CHM,SODIUM PERMANGANATE,20%,55GA</v>
          </cell>
          <cell r="C994" t="str">
            <v>1200877</v>
          </cell>
        </row>
        <row r="995">
          <cell r="B995" t="str">
            <v>CHM,SODIUM PERMANGANATE,20%,55GA</v>
          </cell>
          <cell r="C995" t="str">
            <v>1200877</v>
          </cell>
        </row>
        <row r="996">
          <cell r="B996" t="str">
            <v>CHM,SODIUM PERMANGANATE,20%,55GA</v>
          </cell>
          <cell r="C996" t="str">
            <v>1200877</v>
          </cell>
        </row>
        <row r="997">
          <cell r="B997" t="str">
            <v>CHM,SODIUM PERMANGANATE,20%,55GA</v>
          </cell>
          <cell r="C997" t="str">
            <v>1200877</v>
          </cell>
        </row>
        <row r="998">
          <cell r="B998" t="str">
            <v>CHM,SODIUM PERMANGANATE,20%,55GA</v>
          </cell>
          <cell r="C998" t="str">
            <v>1200877</v>
          </cell>
        </row>
        <row r="999">
          <cell r="B999" t="str">
            <v>CHM,SODIUM PERMANGANATE,20%,5GA</v>
          </cell>
          <cell r="C999" t="str">
            <v>1200878</v>
          </cell>
        </row>
        <row r="1000">
          <cell r="B1000" t="str">
            <v>CHM,SODIUM PERMANGANATE,20%,BULK</v>
          </cell>
          <cell r="C1000" t="str">
            <v>1200879</v>
          </cell>
        </row>
        <row r="1001">
          <cell r="B1001" t="str">
            <v>CHM,SODIUM PERMANGANATE,20%,BULK</v>
          </cell>
          <cell r="C1001" t="str">
            <v>1200879</v>
          </cell>
        </row>
        <row r="1002">
          <cell r="B1002" t="str">
            <v>CHM,SODIUM PERMANGANATE,20%,BULK</v>
          </cell>
          <cell r="C1002" t="str">
            <v>1200879</v>
          </cell>
        </row>
        <row r="1003">
          <cell r="B1003" t="str">
            <v>CHM,SODIUM PERMANGANATE,20%,BULK</v>
          </cell>
          <cell r="C1003" t="str">
            <v>1200879</v>
          </cell>
        </row>
        <row r="1004">
          <cell r="B1004" t="str">
            <v>CHM,SODIUM PERMANGANATE,20%,BULK</v>
          </cell>
          <cell r="C1004" t="str">
            <v>1200879</v>
          </cell>
        </row>
        <row r="1005">
          <cell r="B1005" t="str">
            <v>CHM,SODIUM PERMANGANATE,20%,BULK</v>
          </cell>
          <cell r="C1005" t="str">
            <v>1200879</v>
          </cell>
        </row>
        <row r="1006">
          <cell r="B1006" t="str">
            <v>CHM,SODIUM PERMANGANATE,20%,BULK</v>
          </cell>
          <cell r="C1006" t="str">
            <v>1200879</v>
          </cell>
        </row>
        <row r="1007">
          <cell r="B1007" t="str">
            <v>CHM,SODIUM PERMANGANATE,20%,BULK</v>
          </cell>
          <cell r="C1007" t="str">
            <v>1200879</v>
          </cell>
        </row>
        <row r="1008">
          <cell r="B1008" t="str">
            <v>CHM,SODIUM PERMANGANATE,20%,MINI BULK</v>
          </cell>
          <cell r="C1008" t="str">
            <v>1200880</v>
          </cell>
        </row>
        <row r="1009">
          <cell r="B1009" t="str">
            <v>CHM,SODIUM PERMANGANATE,20%,MINI BULK</v>
          </cell>
          <cell r="C1009" t="str">
            <v>1200880</v>
          </cell>
        </row>
        <row r="1010">
          <cell r="B1010" t="str">
            <v>CHM,SODIUM PERMANGANATE,20%,MINI BULK</v>
          </cell>
          <cell r="C1010" t="str">
            <v>1200880</v>
          </cell>
        </row>
        <row r="1011">
          <cell r="B1011" t="str">
            <v>CHM,SODIUM PERMANGANATE,40%,BULK</v>
          </cell>
          <cell r="C1011" t="str">
            <v>1200881</v>
          </cell>
        </row>
        <row r="1012">
          <cell r="B1012" t="str">
            <v>CHM,SODA ASH,100%,50LB</v>
          </cell>
          <cell r="C1012" t="str">
            <v>1200882</v>
          </cell>
        </row>
        <row r="1013">
          <cell r="B1013" t="str">
            <v>CHM,SODA ASH,100%,50LB</v>
          </cell>
          <cell r="C1013" t="str">
            <v>1200882</v>
          </cell>
        </row>
        <row r="1014">
          <cell r="B1014" t="str">
            <v>CHM,SODA ASH,100%,50LB</v>
          </cell>
          <cell r="C1014" t="str">
            <v>1200882</v>
          </cell>
        </row>
        <row r="1015">
          <cell r="B1015" t="str">
            <v>CHM,SODA ASH,100%,50LB</v>
          </cell>
          <cell r="C1015" t="str">
            <v>1200882</v>
          </cell>
        </row>
        <row r="1016">
          <cell r="B1016" t="str">
            <v>CHM,SODA ASH,100%,50LB</v>
          </cell>
          <cell r="C1016" t="str">
            <v>1200882</v>
          </cell>
        </row>
        <row r="1017">
          <cell r="B1017" t="str">
            <v>CHM,SODA ASH,100%,50LB</v>
          </cell>
          <cell r="C1017" t="str">
            <v>1200882</v>
          </cell>
        </row>
        <row r="1018">
          <cell r="B1018" t="str">
            <v>CHM,SODA ASH,100%,50LB</v>
          </cell>
          <cell r="C1018" t="str">
            <v>1200882</v>
          </cell>
        </row>
        <row r="1019">
          <cell r="B1019" t="str">
            <v>CHM,SODA ASH,100%,50LB</v>
          </cell>
          <cell r="C1019" t="str">
            <v>1200882</v>
          </cell>
        </row>
        <row r="1020">
          <cell r="B1020" t="str">
            <v>CHM,SODA ASH,100%,50LB</v>
          </cell>
          <cell r="C1020" t="str">
            <v>1200882</v>
          </cell>
        </row>
        <row r="1021">
          <cell r="B1021" t="str">
            <v>CHM,SODA ASH,100%,50LB</v>
          </cell>
          <cell r="C1021" t="str">
            <v>1200882</v>
          </cell>
        </row>
        <row r="1022">
          <cell r="B1022" t="str">
            <v>CHM,SODA ASH,100%,50LB</v>
          </cell>
          <cell r="C1022" t="str">
            <v>1200882</v>
          </cell>
        </row>
        <row r="1023">
          <cell r="B1023" t="str">
            <v>CHM,SODA ASH,100%,50LB</v>
          </cell>
          <cell r="C1023" t="str">
            <v>1200882</v>
          </cell>
        </row>
        <row r="1024">
          <cell r="B1024" t="str">
            <v>CHM,SODA ASH,100%,50LB</v>
          </cell>
          <cell r="C1024" t="str">
            <v>1200882</v>
          </cell>
        </row>
        <row r="1025">
          <cell r="B1025" t="str">
            <v>CHM,SODA ASH,100%,50LB</v>
          </cell>
          <cell r="C1025" t="str">
            <v>1200882</v>
          </cell>
        </row>
        <row r="1026">
          <cell r="B1026" t="str">
            <v>CHM,SODIUM ALUMINATE,45% 700LB</v>
          </cell>
          <cell r="C1026" t="str">
            <v>1200885</v>
          </cell>
        </row>
        <row r="1027">
          <cell r="B1027" t="str">
            <v>CHM,SODIUM ALUMINATE,38.5%,30GA</v>
          </cell>
          <cell r="C1027" t="str">
            <v>1200888</v>
          </cell>
        </row>
        <row r="1028">
          <cell r="B1028" t="str">
            <v>CHM,SODIUM ALUMINATE,38.5%,30GA</v>
          </cell>
          <cell r="C1028" t="str">
            <v>1200888</v>
          </cell>
        </row>
        <row r="1029">
          <cell r="B1029" t="str">
            <v>CHM,SODIUM ALUMINATE,38.5%,30GA</v>
          </cell>
          <cell r="C1029" t="str">
            <v>1200888</v>
          </cell>
        </row>
        <row r="1030">
          <cell r="B1030" t="str">
            <v>CHM,SODIUM BICARBONATE,100%,50LB</v>
          </cell>
          <cell r="C1030" t="str">
            <v>1200890</v>
          </cell>
        </row>
        <row r="1031">
          <cell r="B1031" t="str">
            <v>CHM,SODIUM BICARBONATE,100%,50LB</v>
          </cell>
          <cell r="C1031" t="str">
            <v>1200890</v>
          </cell>
        </row>
        <row r="1032">
          <cell r="B1032" t="str">
            <v>CHM,SODIUM BICARBONATE,100%,50LB</v>
          </cell>
          <cell r="C1032" t="str">
            <v>1200890</v>
          </cell>
        </row>
        <row r="1033">
          <cell r="B1033" t="str">
            <v>CHM,SODIUM BICARBONATE,100%,50LB</v>
          </cell>
          <cell r="C1033" t="str">
            <v>1200890</v>
          </cell>
        </row>
        <row r="1034">
          <cell r="B1034" t="str">
            <v>CHM,SODIUM BICARBONATE,100%,50LB</v>
          </cell>
          <cell r="C1034" t="str">
            <v>1200890</v>
          </cell>
        </row>
        <row r="1035">
          <cell r="B1035" t="str">
            <v>CHM,SODIUM BICARBONATE,100%,50LB</v>
          </cell>
          <cell r="C1035" t="str">
            <v>1200890</v>
          </cell>
        </row>
        <row r="1036">
          <cell r="B1036" t="str">
            <v>CHM,SODIUM BISULFITE,38%,15GA</v>
          </cell>
          <cell r="C1036" t="str">
            <v>1200891</v>
          </cell>
        </row>
        <row r="1037">
          <cell r="B1037" t="str">
            <v>CHM,SODIUM BISULFITE,38%,15GA</v>
          </cell>
          <cell r="C1037" t="str">
            <v>1200891</v>
          </cell>
        </row>
        <row r="1038">
          <cell r="B1038" t="str">
            <v>CHM,SODIUM BISULFITE,38%,15GA</v>
          </cell>
          <cell r="C1038" t="str">
            <v>1200891</v>
          </cell>
        </row>
        <row r="1039">
          <cell r="B1039" t="str">
            <v>CHM,SODIUM BISULFITE,38%,15GA</v>
          </cell>
          <cell r="C1039" t="str">
            <v>1200891</v>
          </cell>
        </row>
        <row r="1040">
          <cell r="B1040" t="str">
            <v>CHM,SODIUM BISULFITE,ROVER,50LB</v>
          </cell>
          <cell r="C1040" t="str">
            <v>1200894</v>
          </cell>
        </row>
        <row r="1041">
          <cell r="B1041" t="str">
            <v>CHM,SODIUM BISULFITE,38%,55GA 310</v>
          </cell>
          <cell r="C1041" t="str">
            <v>1200895</v>
          </cell>
        </row>
        <row r="1042">
          <cell r="B1042" t="str">
            <v>CHM,SODIUM BISULFITE,38%,55GA 310</v>
          </cell>
          <cell r="C1042" t="str">
            <v>1200895</v>
          </cell>
        </row>
        <row r="1043">
          <cell r="B1043" t="str">
            <v>CHM,SODIUM BISULFITE,38%,55GA 310</v>
          </cell>
          <cell r="C1043" t="str">
            <v>1200895</v>
          </cell>
        </row>
        <row r="1044">
          <cell r="B1044" t="str">
            <v>CHM,SODIUM BISULFITE,38%,55GA 310</v>
          </cell>
          <cell r="C1044" t="str">
            <v>1200895</v>
          </cell>
        </row>
        <row r="1045">
          <cell r="B1045" t="str">
            <v>CHM,SODIUM BISULFITE,38%,55GA 310</v>
          </cell>
          <cell r="C1045" t="str">
            <v>1200895</v>
          </cell>
        </row>
        <row r="1046">
          <cell r="B1046" t="str">
            <v>CHM,SODIUM BISULFITE,38%,55GA 310</v>
          </cell>
          <cell r="C1046" t="str">
            <v>1200895</v>
          </cell>
        </row>
        <row r="1047">
          <cell r="B1047" t="str">
            <v>CHM,SODIUM BISULFITE,38%,55GA 310</v>
          </cell>
          <cell r="C1047" t="str">
            <v>1200895</v>
          </cell>
        </row>
        <row r="1048">
          <cell r="B1048" t="str">
            <v>CHM,SODIUM BISULFITE,38%,55GA 310</v>
          </cell>
          <cell r="C1048" t="str">
            <v>1200895</v>
          </cell>
        </row>
        <row r="1049">
          <cell r="B1049" t="str">
            <v>CHM,SODIUM BISULFITE,38%,55GA 310</v>
          </cell>
          <cell r="C1049" t="str">
            <v>1200895</v>
          </cell>
        </row>
        <row r="1050">
          <cell r="B1050" t="str">
            <v>CHM,SODIUM BISULFITE,38%,55GA 310</v>
          </cell>
          <cell r="C1050" t="str">
            <v>1200895</v>
          </cell>
        </row>
        <row r="1051">
          <cell r="B1051" t="str">
            <v>CHM,SODIUM BISULFITE,38%,55GA 310</v>
          </cell>
          <cell r="C1051" t="str">
            <v>1200895</v>
          </cell>
        </row>
        <row r="1052">
          <cell r="B1052" t="str">
            <v>CHM,SODIUM BISULFITE,38%,55GA 310</v>
          </cell>
          <cell r="C1052" t="str">
            <v>1200895</v>
          </cell>
        </row>
        <row r="1053">
          <cell r="B1053" t="str">
            <v>CHM,SODIUM BISULFITE,38%,TOTE</v>
          </cell>
          <cell r="C1053" t="str">
            <v>1200898</v>
          </cell>
        </row>
        <row r="1054">
          <cell r="B1054" t="str">
            <v>CHM,SODIUM BISULFITE,38%,TOTE</v>
          </cell>
          <cell r="C1054" t="str">
            <v>1200898</v>
          </cell>
        </row>
        <row r="1055">
          <cell r="B1055" t="str">
            <v>CHM,SODIUM CHLORIDE,90% PURE,50LB 704</v>
          </cell>
          <cell r="C1055" t="str">
            <v>1200900</v>
          </cell>
        </row>
        <row r="1056">
          <cell r="B1056" t="str">
            <v>CHM,SODIUM CHLORIDE,90% PURE,50LB 704</v>
          </cell>
          <cell r="C1056" t="str">
            <v>1200900</v>
          </cell>
        </row>
        <row r="1057">
          <cell r="B1057" t="str">
            <v>CHM,SODIUM CHLORIDE,90% PURE,50LB 704</v>
          </cell>
          <cell r="C1057" t="str">
            <v>1200900</v>
          </cell>
        </row>
        <row r="1058">
          <cell r="B1058" t="str">
            <v>CHM,SODIUM CHLORIDE,90% PURE,50LB 704</v>
          </cell>
          <cell r="C1058" t="str">
            <v>1200900</v>
          </cell>
        </row>
        <row r="1059">
          <cell r="B1059" t="str">
            <v>CHM,SODIUM CHLORIDE,90% PURE,50LB 704</v>
          </cell>
          <cell r="C1059" t="str">
            <v>1200900</v>
          </cell>
        </row>
        <row r="1060">
          <cell r="B1060" t="str">
            <v>CHM,SODIUM CHLORIDE,90% PURE,50LB 704</v>
          </cell>
          <cell r="C1060" t="str">
            <v>1200900</v>
          </cell>
        </row>
        <row r="1061">
          <cell r="B1061" t="str">
            <v>CHM,SODIUM CHLORIDE,90% PURE,50LB 704</v>
          </cell>
          <cell r="C1061" t="str">
            <v>1200900</v>
          </cell>
        </row>
        <row r="1062">
          <cell r="B1062" t="str">
            <v>CHM,SODIUM CHLORIDE,90% PURE,50LB 704</v>
          </cell>
          <cell r="C1062" t="str">
            <v>1200900</v>
          </cell>
        </row>
        <row r="1063">
          <cell r="B1063" t="str">
            <v>CHM,SODIUM CHLORIDE,90% PURE,50LB 704</v>
          </cell>
          <cell r="C1063" t="str">
            <v>1200900</v>
          </cell>
        </row>
        <row r="1064">
          <cell r="B1064" t="str">
            <v>CHM,SODIUM CHLORIDE,90% PURE,50LB 704</v>
          </cell>
          <cell r="C1064" t="str">
            <v>1200900</v>
          </cell>
        </row>
        <row r="1065">
          <cell r="B1065" t="str">
            <v>CHM,SODIUM CHLORIDE,90% PURE,50LB 704</v>
          </cell>
          <cell r="C1065" t="str">
            <v>1200900</v>
          </cell>
        </row>
        <row r="1066">
          <cell r="B1066" t="str">
            <v>CHM,SODIUM CHLORIDE,90%,BULK 704</v>
          </cell>
          <cell r="C1066" t="str">
            <v>1200902</v>
          </cell>
        </row>
        <row r="1067">
          <cell r="B1067" t="str">
            <v>CHM,SODIUM CHLORIDE,90%,BULK 704</v>
          </cell>
          <cell r="C1067" t="str">
            <v>1200902</v>
          </cell>
        </row>
        <row r="1068">
          <cell r="B1068" t="str">
            <v>CHM,SODIUM CHLORIDE,90%,BULK 704</v>
          </cell>
          <cell r="C1068" t="str">
            <v>1200902</v>
          </cell>
        </row>
        <row r="1069">
          <cell r="B1069" t="str">
            <v>CHM,SODIUM CHLORIDE,100%,BULK</v>
          </cell>
          <cell r="C1069" t="str">
            <v>1200904</v>
          </cell>
        </row>
        <row r="1070">
          <cell r="B1070" t="str">
            <v>CHM,SODIUM CHLORIDE,100%,BULK</v>
          </cell>
          <cell r="C1070" t="str">
            <v>1200904</v>
          </cell>
        </row>
        <row r="1071">
          <cell r="B1071" t="str">
            <v>CHM,SODIUM CHLORIDE,100%,BULK</v>
          </cell>
          <cell r="C1071" t="str">
            <v>1200904</v>
          </cell>
        </row>
        <row r="1072">
          <cell r="B1072" t="str">
            <v>CHM,SODIUM CHLORIDE,100%,BULK</v>
          </cell>
          <cell r="C1072" t="str">
            <v>1200904</v>
          </cell>
        </row>
        <row r="1073">
          <cell r="B1073" t="str">
            <v>CHM,SODIUM CHLORIDE,100%,BULK</v>
          </cell>
          <cell r="C1073" t="str">
            <v>1200904</v>
          </cell>
        </row>
        <row r="1074">
          <cell r="B1074" t="str">
            <v>CHM,SODIUM CHLORIDE,100%,BULK</v>
          </cell>
          <cell r="C1074" t="str">
            <v>1200904</v>
          </cell>
        </row>
        <row r="1075">
          <cell r="B1075" t="str">
            <v>CHM,SODIUM CHLORIDE,100%,BULK</v>
          </cell>
          <cell r="C1075" t="str">
            <v>1200904</v>
          </cell>
        </row>
        <row r="1076">
          <cell r="B1076" t="str">
            <v>CHM,SODIUM CHLORIDE,100%,BULK</v>
          </cell>
          <cell r="C1076" t="str">
            <v>1200904</v>
          </cell>
        </row>
        <row r="1077">
          <cell r="B1077" t="str">
            <v>CHM,SODIUM CHLORIDE,100%,BULK</v>
          </cell>
          <cell r="C1077" t="str">
            <v>1200904</v>
          </cell>
        </row>
        <row r="1078">
          <cell r="B1078" t="str">
            <v>CHM,SODIUM CHLORIDE,100%,BULK</v>
          </cell>
          <cell r="C1078" t="str">
            <v>1200904</v>
          </cell>
        </row>
        <row r="1079">
          <cell r="B1079" t="str">
            <v>CHM,SODIUM CHLORIDE,100%,BULK</v>
          </cell>
          <cell r="C1079" t="str">
            <v>1200904</v>
          </cell>
        </row>
        <row r="1080">
          <cell r="B1080" t="str">
            <v>CHM,SODIUM CHLORITE,100%,55GA</v>
          </cell>
          <cell r="C1080" t="str">
            <v>1200908</v>
          </cell>
        </row>
        <row r="1081">
          <cell r="B1081" t="str">
            <v>CHM,SODIUM HEXAMETAPHOSPHATE,100%,50LB</v>
          </cell>
          <cell r="C1081" t="str">
            <v>1200911</v>
          </cell>
        </row>
        <row r="1082">
          <cell r="B1082" t="str">
            <v>CHM,SODIUM HYDROXIDE,25%,15GA 403</v>
          </cell>
          <cell r="C1082" t="str">
            <v>1200912</v>
          </cell>
        </row>
        <row r="1083">
          <cell r="B1083" t="str">
            <v>CHM,SODIUM HYDROXIDE,25%,15GA 403</v>
          </cell>
          <cell r="C1083" t="str">
            <v>1200912</v>
          </cell>
        </row>
        <row r="1084">
          <cell r="B1084" t="str">
            <v>CHM,SODIUM HYDROXIDE,25%,15GA 403</v>
          </cell>
          <cell r="C1084" t="str">
            <v>1200912</v>
          </cell>
        </row>
        <row r="1085">
          <cell r="B1085" t="str">
            <v>CHM,SODIUM HYDROXIDE,25%,15GA 403</v>
          </cell>
          <cell r="C1085" t="str">
            <v>1200912</v>
          </cell>
        </row>
        <row r="1086">
          <cell r="B1086" t="str">
            <v>CHM,SODIUM HYDROXIDE,25%,15GA 403</v>
          </cell>
          <cell r="C1086" t="str">
            <v>1200912</v>
          </cell>
        </row>
        <row r="1087">
          <cell r="B1087" t="str">
            <v>CHM,SODIUM HYDROXIDE,25%,330GA</v>
          </cell>
          <cell r="C1087" t="str">
            <v>1200914</v>
          </cell>
        </row>
        <row r="1088">
          <cell r="B1088" t="str">
            <v>CHM,SODIUM HYDROXIDE,25%,330GA</v>
          </cell>
          <cell r="C1088" t="str">
            <v>1200914</v>
          </cell>
        </row>
        <row r="1089">
          <cell r="B1089" t="str">
            <v>CHM,SODIUM HYDROXIDE,25%,330GA</v>
          </cell>
          <cell r="C1089" t="str">
            <v>1200914</v>
          </cell>
        </row>
        <row r="1090">
          <cell r="B1090" t="str">
            <v>CHM,SODIUM HYDROXIDE,25%,330GA</v>
          </cell>
          <cell r="C1090" t="str">
            <v>1200914</v>
          </cell>
        </row>
        <row r="1091">
          <cell r="B1091" t="str">
            <v>CHM,SODIUM HYDROXIDE,25%,55GA</v>
          </cell>
          <cell r="C1091" t="str">
            <v>1200915</v>
          </cell>
        </row>
        <row r="1092">
          <cell r="B1092" t="str">
            <v>CHM,SODIUM HYDROXIDE,25%,55GA</v>
          </cell>
          <cell r="C1092" t="str">
            <v>1200915</v>
          </cell>
        </row>
        <row r="1093">
          <cell r="B1093" t="str">
            <v>CHM,SODIUM HYDROXIDE,25%,55GA</v>
          </cell>
          <cell r="C1093" t="str">
            <v>1200915</v>
          </cell>
        </row>
        <row r="1094">
          <cell r="B1094" t="str">
            <v>CHM,SODIUM HYDROXIDE,25%,55GA</v>
          </cell>
          <cell r="C1094" t="str">
            <v>1200915</v>
          </cell>
        </row>
        <row r="1095">
          <cell r="B1095" t="str">
            <v>CHM,SODIUM HYDROXIDE,25%,BULK 403</v>
          </cell>
          <cell r="C1095" t="str">
            <v>1200916</v>
          </cell>
        </row>
        <row r="1096">
          <cell r="B1096" t="str">
            <v>CHM,SODIUM HYDROXIDE,25%,BULK 403</v>
          </cell>
          <cell r="C1096" t="str">
            <v>1200916</v>
          </cell>
        </row>
        <row r="1097">
          <cell r="B1097" t="str">
            <v>CHM,SODIUM HYDROXIDE,25%,BULK 403</v>
          </cell>
          <cell r="C1097" t="str">
            <v>1200916</v>
          </cell>
        </row>
        <row r="1098">
          <cell r="B1098" t="str">
            <v>CHM,SODIUM HYDROXIDE,25%,BULK 403</v>
          </cell>
          <cell r="C1098" t="str">
            <v>1200916</v>
          </cell>
        </row>
        <row r="1099">
          <cell r="B1099" t="str">
            <v>CHM,SODIUM HYDROXIDE,25%,BULK 403</v>
          </cell>
          <cell r="C1099" t="str">
            <v>1200916</v>
          </cell>
        </row>
        <row r="1100">
          <cell r="B1100" t="str">
            <v>CHM,SODIUM HYDROXIDE,25%,BULK 403</v>
          </cell>
          <cell r="C1100" t="str">
            <v>1200916</v>
          </cell>
        </row>
        <row r="1101">
          <cell r="B1101" t="str">
            <v>CHM,SODIUM HYDROXIDE,25%,BULK 403</v>
          </cell>
          <cell r="C1101" t="str">
            <v>1200916</v>
          </cell>
        </row>
        <row r="1102">
          <cell r="B1102" t="str">
            <v>CHM,SODIUM HYDROXIDE,25%,BULK 403</v>
          </cell>
          <cell r="C1102" t="str">
            <v>1200916</v>
          </cell>
        </row>
        <row r="1103">
          <cell r="B1103" t="str">
            <v>CHM,SODIUM HYDROXIDE,25%,BULK 403</v>
          </cell>
          <cell r="C1103" t="str">
            <v>1200916</v>
          </cell>
        </row>
        <row r="1104">
          <cell r="B1104" t="str">
            <v>CHM,SODIUM HYDROXIDE,25%,BULK 403</v>
          </cell>
          <cell r="C1104" t="str">
            <v>1200916</v>
          </cell>
        </row>
        <row r="1105">
          <cell r="B1105" t="str">
            <v>CHM,SODIUM HYDROXIDE,25%,BULK 403</v>
          </cell>
          <cell r="C1105" t="str">
            <v>1200916</v>
          </cell>
        </row>
        <row r="1106">
          <cell r="B1106" t="str">
            <v>CHM,SODIUM HYDROXIDE,25%,BULK 403</v>
          </cell>
          <cell r="C1106" t="str">
            <v>1200916</v>
          </cell>
        </row>
        <row r="1107">
          <cell r="B1107" t="str">
            <v>CHM,SODIUM HYDROXIDE,25%,BULK 403</v>
          </cell>
          <cell r="C1107" t="str">
            <v>1200916</v>
          </cell>
        </row>
        <row r="1108">
          <cell r="B1108" t="str">
            <v>CHM,SODIUM HYDROXIDE,25%,BULK 403</v>
          </cell>
          <cell r="C1108" t="str">
            <v>1200916</v>
          </cell>
        </row>
        <row r="1109">
          <cell r="B1109" t="str">
            <v>CHM,SODIUM HYDROXIDE,25%,BULK 403</v>
          </cell>
          <cell r="C1109" t="str">
            <v>1200916</v>
          </cell>
        </row>
        <row r="1110">
          <cell r="B1110" t="str">
            <v>CHM,SODIUM HYDROXIDE,25%,BULK 403</v>
          </cell>
          <cell r="C1110" t="str">
            <v>1200916</v>
          </cell>
        </row>
        <row r="1111">
          <cell r="B1111" t="str">
            <v>CHM,SODIUM HYDROXIDE,25%,BULK 403</v>
          </cell>
          <cell r="C1111" t="str">
            <v>1200916</v>
          </cell>
        </row>
        <row r="1112">
          <cell r="B1112" t="str">
            <v>CHM,SODIUM HYDROXIDE,25%,BULK 403</v>
          </cell>
          <cell r="C1112" t="str">
            <v>1200916</v>
          </cell>
        </row>
        <row r="1113">
          <cell r="B1113" t="str">
            <v>CHM,SODIUM HYDROXIDE,25%,BULK 403</v>
          </cell>
          <cell r="C1113" t="str">
            <v>1200916</v>
          </cell>
        </row>
        <row r="1114">
          <cell r="B1114" t="str">
            <v>CHM,SODIUM HYDROXIDE,25%,BULK 403</v>
          </cell>
          <cell r="C1114" t="str">
            <v>1200916</v>
          </cell>
        </row>
        <row r="1115">
          <cell r="B1115" t="str">
            <v>CHM,SODIUM HYDROXIDE,25%,BULK 403</v>
          </cell>
          <cell r="C1115" t="str">
            <v>1200916</v>
          </cell>
        </row>
        <row r="1116">
          <cell r="B1116" t="str">
            <v>CHM,SODIUM HYDROXIDE,25%,BULK 403</v>
          </cell>
          <cell r="C1116" t="str">
            <v>1200916</v>
          </cell>
        </row>
        <row r="1117">
          <cell r="B1117" t="str">
            <v>CHM,SODIUM HYDROXIDE,25%,BULK 403</v>
          </cell>
          <cell r="C1117" t="str">
            <v>1200916</v>
          </cell>
        </row>
        <row r="1118">
          <cell r="B1118" t="str">
            <v>CHM,SODIUM HYDROXIDE,25%,BULK 403</v>
          </cell>
          <cell r="C1118" t="str">
            <v>1200916</v>
          </cell>
        </row>
        <row r="1119">
          <cell r="B1119" t="str">
            <v>CHM,SODIUM HYDROXIDE,25%,MINI BULK</v>
          </cell>
          <cell r="C1119" t="str">
            <v>1200917</v>
          </cell>
        </row>
        <row r="1120">
          <cell r="B1120" t="str">
            <v>CHM,SODIUM HYDROXIDE,25%,MINI BULK</v>
          </cell>
          <cell r="C1120" t="str">
            <v>1200917</v>
          </cell>
        </row>
        <row r="1121">
          <cell r="B1121" t="str">
            <v>CHM,SODIUM HYDROXIDE,25%,MINI BULK</v>
          </cell>
          <cell r="C1121" t="str">
            <v>1200917</v>
          </cell>
        </row>
        <row r="1122">
          <cell r="B1122" t="str">
            <v>CHM,SODIUM HYDROXIDE,25%,MINI BULK</v>
          </cell>
          <cell r="C1122" t="str">
            <v>1200917</v>
          </cell>
        </row>
        <row r="1123">
          <cell r="B1123" t="str">
            <v>CHM,SODIUM HYDROXIDE,30%,55GA</v>
          </cell>
          <cell r="C1123" t="str">
            <v>1200921</v>
          </cell>
        </row>
        <row r="1124">
          <cell r="B1124" t="str">
            <v>CHM,SODIUM HYDROXIDE,50%,15GA 402</v>
          </cell>
          <cell r="C1124" t="str">
            <v>1200922</v>
          </cell>
        </row>
        <row r="1125">
          <cell r="B1125" t="str">
            <v>CHM,SODIUM HYDROXIDE,50%,15GA 402</v>
          </cell>
          <cell r="C1125" t="str">
            <v>1200922</v>
          </cell>
        </row>
        <row r="1126">
          <cell r="B1126" t="str">
            <v>CHM,SODIUM HYDROXIDE,50%,15GA 402</v>
          </cell>
          <cell r="C1126" t="str">
            <v>1200922</v>
          </cell>
        </row>
        <row r="1127">
          <cell r="B1127" t="str">
            <v>CHM,SODIUM HYDROXIDE,50%,15GA 402</v>
          </cell>
          <cell r="C1127" t="str">
            <v>1200922</v>
          </cell>
        </row>
        <row r="1128">
          <cell r="B1128" t="str">
            <v>CHM,SODIUM HYDROXIDE,50%,30GA</v>
          </cell>
          <cell r="C1128" t="str">
            <v>1200924</v>
          </cell>
        </row>
        <row r="1129">
          <cell r="B1129" t="str">
            <v>CHM,SODIUM HYDROXIDE,50%,55GA</v>
          </cell>
          <cell r="C1129" t="str">
            <v>1200926</v>
          </cell>
        </row>
        <row r="1130">
          <cell r="B1130" t="str">
            <v>CHM,SODIUM HYDROXIDE,50%,55GA</v>
          </cell>
          <cell r="C1130" t="str">
            <v>1200926</v>
          </cell>
        </row>
        <row r="1131">
          <cell r="B1131" t="str">
            <v>CHM,SODIUM HYDROXIDE,50%,55GA</v>
          </cell>
          <cell r="C1131" t="str">
            <v>1200926</v>
          </cell>
        </row>
        <row r="1132">
          <cell r="B1132" t="str">
            <v>CHM,SODIUM HYDROXIDE,50%,55GA</v>
          </cell>
          <cell r="C1132" t="str">
            <v>1200926</v>
          </cell>
        </row>
        <row r="1133">
          <cell r="B1133" t="str">
            <v>CHM,SODIUM HYDROXIDE,50%,55GA</v>
          </cell>
          <cell r="C1133" t="str">
            <v>1200926</v>
          </cell>
        </row>
        <row r="1134">
          <cell r="B1134" t="str">
            <v>CHM,SODIUM HYDROXIDE,50%,55GA</v>
          </cell>
          <cell r="C1134" t="str">
            <v>1200926</v>
          </cell>
        </row>
        <row r="1135">
          <cell r="B1135" t="str">
            <v>CHM,SODIUM HYDROXIDE,50%,55GA</v>
          </cell>
          <cell r="C1135" t="str">
            <v>1200926</v>
          </cell>
        </row>
        <row r="1136">
          <cell r="B1136" t="str">
            <v>CHM,SODIUM HYDROXIDE,50%,55GA</v>
          </cell>
          <cell r="C1136" t="str">
            <v>1200926</v>
          </cell>
        </row>
        <row r="1137">
          <cell r="B1137" t="str">
            <v>CHM,SODIUM HYDROXIDE,50%,55GA</v>
          </cell>
          <cell r="C1137" t="str">
            <v>1200926</v>
          </cell>
        </row>
        <row r="1138">
          <cell r="B1138" t="str">
            <v>CHM,SODIUM HYDROXIDE,50%,55GA</v>
          </cell>
          <cell r="C1138" t="str">
            <v>1200926</v>
          </cell>
        </row>
        <row r="1139">
          <cell r="B1139" t="str">
            <v>CHM,SODIUM HYDROXIDE,50%,55GA</v>
          </cell>
          <cell r="C1139" t="str">
            <v>1200926</v>
          </cell>
        </row>
        <row r="1140">
          <cell r="B1140" t="str">
            <v>CHM,SODIUM HYDROXIDE,50%,5GA</v>
          </cell>
          <cell r="C1140" t="str">
            <v>1200927</v>
          </cell>
        </row>
        <row r="1141">
          <cell r="B1141" t="str">
            <v>CHM,SODIUM HYDROXIDE,50%,BULK</v>
          </cell>
          <cell r="C1141" t="str">
            <v>1200928</v>
          </cell>
        </row>
        <row r="1142">
          <cell r="B1142" t="str">
            <v>CHM,SODIUM HYDROXIDE,50%,BULK</v>
          </cell>
          <cell r="C1142" t="str">
            <v>1200928</v>
          </cell>
        </row>
        <row r="1143">
          <cell r="B1143" t="str">
            <v>CHM,SODIUM HYDROXIDE,50%,BULK</v>
          </cell>
          <cell r="C1143" t="str">
            <v>1200928</v>
          </cell>
        </row>
        <row r="1144">
          <cell r="B1144" t="str">
            <v>CHM,SODIUM HYDROXIDE,50%,BULK</v>
          </cell>
          <cell r="C1144" t="str">
            <v>1200928</v>
          </cell>
        </row>
        <row r="1145">
          <cell r="B1145" t="str">
            <v>CHM,SODIUM HYDROXIDE,50%,BULK</v>
          </cell>
          <cell r="C1145" t="str">
            <v>1200928</v>
          </cell>
        </row>
        <row r="1146">
          <cell r="B1146" t="str">
            <v>CHM,SODIUM HYDROXIDE,50%,BULK</v>
          </cell>
          <cell r="C1146" t="str">
            <v>1200928</v>
          </cell>
        </row>
        <row r="1147">
          <cell r="B1147" t="str">
            <v>CHM,SODIUM HYDROXIDE,50%,BULK</v>
          </cell>
          <cell r="C1147" t="str">
            <v>1200928</v>
          </cell>
        </row>
        <row r="1148">
          <cell r="B1148" t="str">
            <v>CHM,SODIUM HYDROXIDE,50%,BULK</v>
          </cell>
          <cell r="C1148" t="str">
            <v>1200928</v>
          </cell>
        </row>
        <row r="1149">
          <cell r="B1149" t="str">
            <v>CHM,SODIUM HYDROXIDE,50%,BULK</v>
          </cell>
          <cell r="C1149" t="str">
            <v>1200928</v>
          </cell>
        </row>
        <row r="1150">
          <cell r="B1150" t="str">
            <v>CHM,SODIUM HYDROXIDE,50%,BULK</v>
          </cell>
          <cell r="C1150" t="str">
            <v>1200928</v>
          </cell>
        </row>
        <row r="1151">
          <cell r="B1151" t="str">
            <v>CHM,SODIUM HYDROXIDE,50%,BULK</v>
          </cell>
          <cell r="C1151" t="str">
            <v>1200928</v>
          </cell>
        </row>
        <row r="1152">
          <cell r="B1152" t="str">
            <v>CHM,SODIUM HYDROXIDE,50%,BULK</v>
          </cell>
          <cell r="C1152" t="str">
            <v>1200928</v>
          </cell>
        </row>
        <row r="1153">
          <cell r="B1153" t="str">
            <v>CHM,SODIUM HYDROXIDE,50%,BULK</v>
          </cell>
          <cell r="C1153" t="str">
            <v>1200928</v>
          </cell>
        </row>
        <row r="1154">
          <cell r="B1154" t="str">
            <v>CHM,SODIUM HYDROXIDE,50%,BULK</v>
          </cell>
          <cell r="C1154" t="str">
            <v>1200928</v>
          </cell>
        </row>
        <row r="1155">
          <cell r="B1155" t="str">
            <v>CHM,SODIUM HYDROXIDE,50%,BULK</v>
          </cell>
          <cell r="C1155" t="str">
            <v>1200928</v>
          </cell>
        </row>
        <row r="1156">
          <cell r="B1156" t="str">
            <v>CHM,SODIUM HYDROXIDE,50%,BULK</v>
          </cell>
          <cell r="C1156" t="str">
            <v>1200928</v>
          </cell>
        </row>
        <row r="1157">
          <cell r="B1157" t="str">
            <v>CHM,SODIUM HYDROXIDE,50%,BULK</v>
          </cell>
          <cell r="C1157" t="str">
            <v>1200928</v>
          </cell>
        </row>
        <row r="1158">
          <cell r="B1158" t="str">
            <v>CHM,SODIUM HYDROXIDE,50%,BULK</v>
          </cell>
          <cell r="C1158" t="str">
            <v>1200928</v>
          </cell>
        </row>
        <row r="1159">
          <cell r="B1159" t="str">
            <v>CHM,SODIUM HYDROXIDE,50%,BULK</v>
          </cell>
          <cell r="C1159" t="str">
            <v>1200928</v>
          </cell>
        </row>
        <row r="1160">
          <cell r="B1160" t="str">
            <v>CHM,SODIUM HYDROXIDE,50%,BULK</v>
          </cell>
          <cell r="C1160" t="str">
            <v>1200928</v>
          </cell>
        </row>
        <row r="1161">
          <cell r="B1161" t="str">
            <v>CHM,SODIUM HYDROXIDE,50%,BULK</v>
          </cell>
          <cell r="C1161" t="str">
            <v>1200928</v>
          </cell>
        </row>
        <row r="1162">
          <cell r="B1162" t="str">
            <v>CHM,SODIUM HYDROXIDE,50%,BULK</v>
          </cell>
          <cell r="C1162" t="str">
            <v>1200928</v>
          </cell>
        </row>
        <row r="1163">
          <cell r="B1163" t="str">
            <v>CHM,SODIUM HYDROXIDE,50%,BULK</v>
          </cell>
          <cell r="C1163" t="str">
            <v>1200928</v>
          </cell>
        </row>
        <row r="1164">
          <cell r="B1164" t="str">
            <v>CHM,SODIUM HYDROXIDE,50%,BULK</v>
          </cell>
          <cell r="C1164" t="str">
            <v>1200928</v>
          </cell>
        </row>
        <row r="1165">
          <cell r="B1165" t="str">
            <v>CHM,SODIUM HYDROXIDE,50%,BULK</v>
          </cell>
          <cell r="C1165" t="str">
            <v>1200928</v>
          </cell>
        </row>
        <row r="1166">
          <cell r="B1166" t="str">
            <v>CHM,SODIUM HYDROXIDE,50%,BULK</v>
          </cell>
          <cell r="C1166" t="str">
            <v>1200928</v>
          </cell>
        </row>
        <row r="1167">
          <cell r="B1167" t="str">
            <v>CHM,SODIUM HYDROXIDE,50%,BULK</v>
          </cell>
          <cell r="C1167" t="str">
            <v>1200928</v>
          </cell>
        </row>
        <row r="1168">
          <cell r="B1168" t="str">
            <v>CHM,SODIUM HYDROXIDE,50%,BULK</v>
          </cell>
          <cell r="C1168" t="str">
            <v>1200928</v>
          </cell>
        </row>
        <row r="1169">
          <cell r="B1169" t="str">
            <v>CHM,SODIUM HYDROXIDE,50%,BULK</v>
          </cell>
          <cell r="C1169" t="str">
            <v>1200928</v>
          </cell>
        </row>
        <row r="1170">
          <cell r="B1170" t="str">
            <v>CHM,SODIUM HYDROXIDE,50%,BULK</v>
          </cell>
          <cell r="C1170" t="str">
            <v>1200928</v>
          </cell>
        </row>
        <row r="1171">
          <cell r="B1171" t="str">
            <v>CHM,SODIUM HYDROXIDE,50%,BULK</v>
          </cell>
          <cell r="C1171" t="str">
            <v>1200928</v>
          </cell>
        </row>
        <row r="1172">
          <cell r="B1172" t="str">
            <v>CHM,SODIUM HYDROXIDE,50%,BULK</v>
          </cell>
          <cell r="C1172" t="str">
            <v>1200928</v>
          </cell>
        </row>
        <row r="1173">
          <cell r="B1173" t="str">
            <v>CHM,SODIUM HYDROXIDE,50%,BULK</v>
          </cell>
          <cell r="C1173" t="str">
            <v>1200928</v>
          </cell>
        </row>
        <row r="1174">
          <cell r="B1174" t="str">
            <v>CHM,SODIUM HYDROXIDE,50%,BULK</v>
          </cell>
          <cell r="C1174" t="str">
            <v>1200928</v>
          </cell>
        </row>
        <row r="1175">
          <cell r="B1175" t="str">
            <v>CHM,SODIUM HYDROXIDE,50%,BULK</v>
          </cell>
          <cell r="C1175" t="str">
            <v>1200928</v>
          </cell>
        </row>
        <row r="1176">
          <cell r="B1176" t="str">
            <v>CHM,SODIUM HYDROXIDE,50%,BULK</v>
          </cell>
          <cell r="C1176" t="str">
            <v>1200928</v>
          </cell>
        </row>
        <row r="1177">
          <cell r="B1177" t="str">
            <v>CHM,SODIUM HYDROXIDE,50%,BULK</v>
          </cell>
          <cell r="C1177" t="str">
            <v>1200928</v>
          </cell>
        </row>
        <row r="1178">
          <cell r="B1178" t="str">
            <v>CHM,SODIUM HYDROXIDE,50%,BULK</v>
          </cell>
          <cell r="C1178" t="str">
            <v>1200928</v>
          </cell>
        </row>
        <row r="1179">
          <cell r="B1179" t="str">
            <v>CHM,SODIUM HYDROXIDE,50%,MINI BULK</v>
          </cell>
          <cell r="C1179" t="str">
            <v>1200929</v>
          </cell>
        </row>
        <row r="1180">
          <cell r="B1180" t="str">
            <v>CHM,SODIUM HYDROXIDE,50%,MINI BULK</v>
          </cell>
          <cell r="C1180" t="str">
            <v>1200929</v>
          </cell>
        </row>
        <row r="1181">
          <cell r="B1181" t="str">
            <v>CHM,SODIUM HYDROXIDE,50%,MINI BULK</v>
          </cell>
          <cell r="C1181" t="str">
            <v>1200929</v>
          </cell>
        </row>
        <row r="1182">
          <cell r="B1182" t="str">
            <v>CHM,SODIUM HYDROXIDE,50%,MINI BULK</v>
          </cell>
          <cell r="C1182" t="str">
            <v>1200929</v>
          </cell>
        </row>
        <row r="1183">
          <cell r="B1183" t="str">
            <v>CHM,SODIUM HYPOCHLORITE,13%,15GA</v>
          </cell>
          <cell r="C1183" t="str">
            <v>1200931</v>
          </cell>
        </row>
        <row r="1184">
          <cell r="B1184" t="str">
            <v>CHM,SODIUM HYPOCHLORITE,13%,15GA</v>
          </cell>
          <cell r="C1184" t="str">
            <v>1200931</v>
          </cell>
        </row>
        <row r="1185">
          <cell r="B1185" t="str">
            <v>CHM,SODIUM HYPOCHLORITE,13%,15GA</v>
          </cell>
          <cell r="C1185" t="str">
            <v>1200931</v>
          </cell>
        </row>
        <row r="1186">
          <cell r="B1186" t="str">
            <v>CHM,SODIUM HYPOCHLORITE,13%,15GA</v>
          </cell>
          <cell r="C1186" t="str">
            <v>1200931</v>
          </cell>
        </row>
        <row r="1187">
          <cell r="B1187" t="str">
            <v>CHM,SODIUM HYPOCHLORITE,13%,15GA</v>
          </cell>
          <cell r="C1187" t="str">
            <v>1200931</v>
          </cell>
        </row>
        <row r="1188">
          <cell r="B1188" t="str">
            <v>CHM,SODIUM HYPOCHLORITE,13%,15GA</v>
          </cell>
          <cell r="C1188" t="str">
            <v>1200931</v>
          </cell>
        </row>
        <row r="1189">
          <cell r="B1189" t="str">
            <v>CHM,SODIUM HYPOCHLORITE,13%,15GA</v>
          </cell>
          <cell r="C1189" t="str">
            <v>1200931</v>
          </cell>
        </row>
        <row r="1190">
          <cell r="B1190" t="str">
            <v>CHM,SODIUM HYPOCHLORITE,13%,15GA</v>
          </cell>
          <cell r="C1190" t="str">
            <v>1200931</v>
          </cell>
        </row>
        <row r="1191">
          <cell r="B1191" t="str">
            <v>CHM,SODIUM HYPOCHLORITE,13%,15GA</v>
          </cell>
          <cell r="C1191" t="str">
            <v>1200931</v>
          </cell>
        </row>
        <row r="1192">
          <cell r="B1192" t="str">
            <v>CHM,SODIUM HYPOCHLORITE,13%,15GA</v>
          </cell>
          <cell r="C1192" t="str">
            <v>1200931</v>
          </cell>
        </row>
        <row r="1193">
          <cell r="B1193" t="str">
            <v>CHM,SODIUM HYPOCHLORITE,13%,15GA</v>
          </cell>
          <cell r="C1193" t="str">
            <v>1200931</v>
          </cell>
        </row>
        <row r="1194">
          <cell r="B1194" t="str">
            <v>CHM,SODIUM HYPOCHLORITE,13%,15GA</v>
          </cell>
          <cell r="C1194" t="str">
            <v>1200931</v>
          </cell>
        </row>
        <row r="1195">
          <cell r="B1195" t="str">
            <v>CHM,SODIUM HYPOCHLORITE,13%,15GA</v>
          </cell>
          <cell r="C1195" t="str">
            <v>1200931</v>
          </cell>
        </row>
        <row r="1196">
          <cell r="B1196" t="str">
            <v>CHM,SODIUM HYPOCHLORITE,13%,15GA</v>
          </cell>
          <cell r="C1196" t="str">
            <v>1200931</v>
          </cell>
        </row>
        <row r="1197">
          <cell r="B1197" t="str">
            <v>CHM,SODIUM HYPOCHLORITE,13%,15GA</v>
          </cell>
          <cell r="C1197" t="str">
            <v>1200931</v>
          </cell>
        </row>
        <row r="1198">
          <cell r="B1198" t="str">
            <v>CHM,SODIUM HYPOCHLORITE,13%,15GA</v>
          </cell>
          <cell r="C1198" t="str">
            <v>1200931</v>
          </cell>
        </row>
        <row r="1199">
          <cell r="B1199" t="str">
            <v>CHM,SODIUM HYPOCHLORITE,13%,15GA</v>
          </cell>
          <cell r="C1199" t="str">
            <v>1200931</v>
          </cell>
        </row>
        <row r="1200">
          <cell r="B1200" t="str">
            <v>CHM,SODIUM HYPOCHLORITE,13%,15GA</v>
          </cell>
          <cell r="C1200" t="str">
            <v>1200931</v>
          </cell>
        </row>
        <row r="1201">
          <cell r="B1201" t="str">
            <v>CHM,SODIUM HYPOCHLORITE,13%,15GA</v>
          </cell>
          <cell r="C1201" t="str">
            <v>1200931</v>
          </cell>
        </row>
        <row r="1202">
          <cell r="B1202" t="str">
            <v>CHM,SODIUM HYPOCHLORITE,13%,15GA</v>
          </cell>
          <cell r="C1202" t="str">
            <v>1200931</v>
          </cell>
        </row>
        <row r="1203">
          <cell r="B1203" t="str">
            <v>CHM,SODIUM HYPOCHLORITE,13%,15GA</v>
          </cell>
          <cell r="C1203" t="str">
            <v>1200931</v>
          </cell>
        </row>
        <row r="1204">
          <cell r="B1204" t="str">
            <v>CHM,SODIUM HYPOCHLORITE,13%,15GA</v>
          </cell>
          <cell r="C1204" t="str">
            <v>1200931</v>
          </cell>
        </row>
        <row r="1205">
          <cell r="B1205" t="str">
            <v>CHM,SODIUM HYPOCHLORITE,13%,15GA</v>
          </cell>
          <cell r="C1205" t="str">
            <v>1200931</v>
          </cell>
        </row>
        <row r="1206">
          <cell r="B1206" t="str">
            <v>CHM,SODIUM HYPOCHLORITE,13%,300GA</v>
          </cell>
          <cell r="C1206" t="str">
            <v>1200933</v>
          </cell>
        </row>
        <row r="1207">
          <cell r="B1207" t="str">
            <v>CHM,SODIUM HYPOCHLORITE,13%,300GA</v>
          </cell>
          <cell r="C1207" t="str">
            <v>1200933</v>
          </cell>
        </row>
        <row r="1208">
          <cell r="B1208" t="str">
            <v>CHM,SODIUM HYPOCHLORITE,13%,30GA</v>
          </cell>
          <cell r="C1208" t="str">
            <v>1200934</v>
          </cell>
        </row>
        <row r="1209">
          <cell r="B1209" t="str">
            <v>CHM,SODIUM HYPOCHLORITE,13%,30GA</v>
          </cell>
          <cell r="C1209" t="str">
            <v>1200934</v>
          </cell>
        </row>
        <row r="1210">
          <cell r="B1210" t="str">
            <v>CHM,SODIUM HYPOCHLORITE,13%,55GA</v>
          </cell>
          <cell r="C1210" t="str">
            <v>1200938</v>
          </cell>
        </row>
        <row r="1211">
          <cell r="B1211" t="str">
            <v>CHM,SODIUM HYPOCHLORITE,13%,55GA</v>
          </cell>
          <cell r="C1211" t="str">
            <v>1200938</v>
          </cell>
        </row>
        <row r="1212">
          <cell r="B1212" t="str">
            <v>CHM,SODIUM HYPOCHLORITE,13%,55GA</v>
          </cell>
          <cell r="C1212" t="str">
            <v>1200938</v>
          </cell>
        </row>
        <row r="1213">
          <cell r="B1213" t="str">
            <v>CHM,SODIUM HYPOCHLORITE,13%,55GA</v>
          </cell>
          <cell r="C1213" t="str">
            <v>1200938</v>
          </cell>
        </row>
        <row r="1214">
          <cell r="B1214" t="str">
            <v>CHM,SODIUM HYPOCHLORITE,13%,55GA</v>
          </cell>
          <cell r="C1214" t="str">
            <v>1200938</v>
          </cell>
        </row>
        <row r="1215">
          <cell r="B1215" t="str">
            <v>CHM,SODIUM HYPOCHLORITE,13%,55GA</v>
          </cell>
          <cell r="C1215" t="str">
            <v>1200938</v>
          </cell>
        </row>
        <row r="1216">
          <cell r="B1216" t="str">
            <v>CHM,SODIUM HYPOCHLORITE,13%,55GA</v>
          </cell>
          <cell r="C1216" t="str">
            <v>1200938</v>
          </cell>
        </row>
        <row r="1217">
          <cell r="B1217" t="str">
            <v>CHM,SODIUM HYPOCHLORITE,13%,55GA</v>
          </cell>
          <cell r="C1217" t="str">
            <v>1200938</v>
          </cell>
        </row>
        <row r="1218">
          <cell r="B1218" t="str">
            <v>CHM,SODIUM HYPOCHLORITE,13%,55GA</v>
          </cell>
          <cell r="C1218" t="str">
            <v>1200938</v>
          </cell>
        </row>
        <row r="1219">
          <cell r="B1219" t="str">
            <v>CHM,SODIUM HYPOCHLORITE,13%,55GA</v>
          </cell>
          <cell r="C1219" t="str">
            <v>1200938</v>
          </cell>
        </row>
        <row r="1220">
          <cell r="B1220" t="str">
            <v>CHM,SODIUM HYPOCHLORITE,13%,55GA</v>
          </cell>
          <cell r="C1220" t="str">
            <v>1200938</v>
          </cell>
        </row>
        <row r="1221">
          <cell r="B1221" t="str">
            <v>CHM,SODIUM HYPOCHLORITE,13%,55GA</v>
          </cell>
          <cell r="C1221" t="str">
            <v>1200938</v>
          </cell>
        </row>
        <row r="1222">
          <cell r="B1222" t="str">
            <v>CHM,SODIUM HYPOCHLORITE,13%,55GA</v>
          </cell>
          <cell r="C1222" t="str">
            <v>1200938</v>
          </cell>
        </row>
        <row r="1223">
          <cell r="B1223" t="str">
            <v>CHM,SODIUM HYPOCHLORITE,13%,55GA</v>
          </cell>
          <cell r="C1223" t="str">
            <v>1200938</v>
          </cell>
        </row>
        <row r="1224">
          <cell r="B1224" t="str">
            <v>CHM,SODIUM HYPOCHLORITE,13%,55GA</v>
          </cell>
          <cell r="C1224" t="str">
            <v>1200938</v>
          </cell>
        </row>
        <row r="1225">
          <cell r="B1225" t="str">
            <v>CHM,SODIUM HYPOCHLORITE,13%,55GA</v>
          </cell>
          <cell r="C1225" t="str">
            <v>1200938</v>
          </cell>
        </row>
        <row r="1226">
          <cell r="B1226" t="str">
            <v>CHM,SODIUM HYPOCHLORITE,13%,55GA</v>
          </cell>
          <cell r="C1226" t="str">
            <v>1200938</v>
          </cell>
        </row>
        <row r="1227">
          <cell r="B1227" t="str">
            <v>CHM,SODIUM HYPOCHLORITE,13%,55GA</v>
          </cell>
          <cell r="C1227" t="str">
            <v>1200938</v>
          </cell>
        </row>
        <row r="1228">
          <cell r="B1228" t="str">
            <v>CHM,SODIUM HYPOCHLORITE,13%,55GA</v>
          </cell>
          <cell r="C1228" t="str">
            <v>1200938</v>
          </cell>
        </row>
        <row r="1229">
          <cell r="B1229" t="str">
            <v>CHM,SODIUM HYPOCHLORITE,13%,55GA</v>
          </cell>
          <cell r="C1229" t="str">
            <v>1200938</v>
          </cell>
        </row>
        <row r="1230">
          <cell r="B1230" t="str">
            <v>CHM,SODIUM HYPOCHLORITE,13%,55GA</v>
          </cell>
          <cell r="C1230" t="str">
            <v>1200938</v>
          </cell>
        </row>
        <row r="1231">
          <cell r="B1231" t="str">
            <v>CHM,SODIUM HYPOCHLORITE,13%,55GA</v>
          </cell>
          <cell r="C1231" t="str">
            <v>1200938</v>
          </cell>
        </row>
        <row r="1232">
          <cell r="B1232" t="str">
            <v>CHM,SODIUM HYPOCHLORITE,13%,55GA</v>
          </cell>
          <cell r="C1232" t="str">
            <v>1200938</v>
          </cell>
        </row>
        <row r="1233">
          <cell r="B1233" t="str">
            <v>CHM,SODIUM HYPOCHLORITE,13%,55GA</v>
          </cell>
          <cell r="C1233" t="str">
            <v>1200938</v>
          </cell>
        </row>
        <row r="1234">
          <cell r="B1234" t="str">
            <v>CHM,SODIUM HYPOCHLORITE,13%,55GA</v>
          </cell>
          <cell r="C1234" t="str">
            <v>1200938</v>
          </cell>
        </row>
        <row r="1235">
          <cell r="B1235" t="str">
            <v>CHM,SODIUM HYPOCHLORITE,13%,55GA</v>
          </cell>
          <cell r="C1235" t="str">
            <v>1200938</v>
          </cell>
        </row>
        <row r="1236">
          <cell r="B1236" t="str">
            <v>CHM,SODIUM HYPOCHLORITE,13%,55GA</v>
          </cell>
          <cell r="C1236" t="str">
            <v>1200938</v>
          </cell>
        </row>
        <row r="1237">
          <cell r="B1237" t="str">
            <v>CHM,SODIUM HYPOCHLORITE,13%,5GA</v>
          </cell>
          <cell r="C1237" t="str">
            <v>1200939</v>
          </cell>
        </row>
        <row r="1238">
          <cell r="B1238" t="str">
            <v>CHM,SODIUM HYPOCHLORITE,13%,5GA</v>
          </cell>
          <cell r="C1238" t="str">
            <v>1200939</v>
          </cell>
        </row>
        <row r="1239">
          <cell r="B1239" t="str">
            <v>CHM,SODIUM HYPOCHLORITE,13%,5GA</v>
          </cell>
          <cell r="C1239" t="str">
            <v>1200939</v>
          </cell>
        </row>
        <row r="1240">
          <cell r="B1240" t="str">
            <v>CHM,SODIUM HYPOCHLORITE,13%,5GA</v>
          </cell>
          <cell r="C1240" t="str">
            <v>1200939</v>
          </cell>
        </row>
        <row r="1241">
          <cell r="B1241" t="str">
            <v>CHM,SODIUM HYPOCHLORITE,13%,5GA</v>
          </cell>
          <cell r="C1241" t="str">
            <v>1200939</v>
          </cell>
        </row>
        <row r="1242">
          <cell r="B1242" t="str">
            <v>CHM,SODIUM HYPOCHLORITE,13%,5GA</v>
          </cell>
          <cell r="C1242" t="str">
            <v>1200939</v>
          </cell>
        </row>
        <row r="1243">
          <cell r="B1243" t="str">
            <v>CHM,SODIUM HYPOCHLORITE,13%,5GA</v>
          </cell>
          <cell r="C1243" t="str">
            <v>1200939</v>
          </cell>
        </row>
        <row r="1244">
          <cell r="B1244" t="str">
            <v>CHM,SODIUM HYPOCHLORITE,13%,5GA</v>
          </cell>
          <cell r="C1244" t="str">
            <v>1200939</v>
          </cell>
        </row>
        <row r="1245">
          <cell r="B1245" t="str">
            <v>CHM,SODIUM HYPOCHLORITE,13%,5GA</v>
          </cell>
          <cell r="C1245" t="str">
            <v>1200939</v>
          </cell>
        </row>
        <row r="1246">
          <cell r="B1246" t="str">
            <v>CHM,SODIUM HYPOCHLORITE,13%,5GA</v>
          </cell>
          <cell r="C1246" t="str">
            <v>1200939</v>
          </cell>
        </row>
        <row r="1247">
          <cell r="B1247" t="str">
            <v>CHM,SODIUM HYPOCHLORITE,13%,5GA</v>
          </cell>
          <cell r="C1247" t="str">
            <v>1200939</v>
          </cell>
        </row>
        <row r="1248">
          <cell r="B1248" t="str">
            <v>CHM,SODIUM HYPOCHLORITE,13%,5GA</v>
          </cell>
          <cell r="C1248" t="str">
            <v>1200939</v>
          </cell>
        </row>
        <row r="1249">
          <cell r="B1249" t="str">
            <v>CHM,SODIUM HYPOCHLORITE,13%,BULK</v>
          </cell>
          <cell r="C1249" t="str">
            <v>1200941</v>
          </cell>
        </row>
        <row r="1250">
          <cell r="B1250" t="str">
            <v>CHM,SODIUM HYPOCHLORITE,13%,BULK</v>
          </cell>
          <cell r="C1250" t="str">
            <v>1200941</v>
          </cell>
        </row>
        <row r="1251">
          <cell r="B1251" t="str">
            <v>CHM,SODIUM HYPOCHLORITE,13%,BULK</v>
          </cell>
          <cell r="C1251" t="str">
            <v>1200941</v>
          </cell>
        </row>
        <row r="1252">
          <cell r="B1252" t="str">
            <v>CHM,SODIUM HYPOCHLORITE,13%,BULK</v>
          </cell>
          <cell r="C1252" t="str">
            <v>1200941</v>
          </cell>
        </row>
        <row r="1253">
          <cell r="B1253" t="str">
            <v>CHM,SODIUM HYPOCHLORITE,13%,BULK</v>
          </cell>
          <cell r="C1253" t="str">
            <v>1200941</v>
          </cell>
        </row>
        <row r="1254">
          <cell r="B1254" t="str">
            <v>CHM,SODIUM HYPOCHLORITE,13%,BULK</v>
          </cell>
          <cell r="C1254" t="str">
            <v>1200941</v>
          </cell>
        </row>
        <row r="1255">
          <cell r="B1255" t="str">
            <v>CHM,SODIUM HYPOCHLORITE,13%,BULK</v>
          </cell>
          <cell r="C1255" t="str">
            <v>1200941</v>
          </cell>
        </row>
        <row r="1256">
          <cell r="B1256" t="str">
            <v>CHM,SODIUM HYPOCHLORITE,13%,BULK</v>
          </cell>
          <cell r="C1256" t="str">
            <v>1200941</v>
          </cell>
        </row>
        <row r="1257">
          <cell r="B1257" t="str">
            <v>CHM,SODIUM HYPOCHLORITE,13%,BULK</v>
          </cell>
          <cell r="C1257" t="str">
            <v>1200941</v>
          </cell>
        </row>
        <row r="1258">
          <cell r="B1258" t="str">
            <v>CHM,SODIUM HYPOCHLORITE,13%,BULK</v>
          </cell>
          <cell r="C1258" t="str">
            <v>1200941</v>
          </cell>
        </row>
        <row r="1259">
          <cell r="B1259" t="str">
            <v>CHM,SODIUM HYPOCHLORITE,13%,BULK</v>
          </cell>
          <cell r="C1259" t="str">
            <v>1200941</v>
          </cell>
        </row>
        <row r="1260">
          <cell r="B1260" t="str">
            <v>CHM,SODIUM HYPOCHLORITE,13%,BULK</v>
          </cell>
          <cell r="C1260" t="str">
            <v>1200941</v>
          </cell>
        </row>
        <row r="1261">
          <cell r="B1261" t="str">
            <v>CHM,SODIUM HYPOCHLORITE,13%,BULK</v>
          </cell>
          <cell r="C1261" t="str">
            <v>1200941</v>
          </cell>
        </row>
        <row r="1262">
          <cell r="B1262" t="str">
            <v>CHM,SODIUM HYPOCHLORITE,13%,BULK</v>
          </cell>
          <cell r="C1262" t="str">
            <v>1200941</v>
          </cell>
        </row>
        <row r="1263">
          <cell r="B1263" t="str">
            <v>CHM,SODIUM HYPOCHLORITE,13%,BULK</v>
          </cell>
          <cell r="C1263" t="str">
            <v>1200941</v>
          </cell>
        </row>
        <row r="1264">
          <cell r="B1264" t="str">
            <v>CHM,SODIUM HYPOCHLORITE,13%,BULK</v>
          </cell>
          <cell r="C1264" t="str">
            <v>1200941</v>
          </cell>
        </row>
        <row r="1265">
          <cell r="B1265" t="str">
            <v>CHM,SODIUM HYPOCHLORITE,13%,BULK</v>
          </cell>
          <cell r="C1265" t="str">
            <v>1200941</v>
          </cell>
        </row>
        <row r="1266">
          <cell r="B1266" t="str">
            <v>CHM,SODIUM HYPOCHLORITE,13%,BULK</v>
          </cell>
          <cell r="C1266" t="str">
            <v>1200941</v>
          </cell>
        </row>
        <row r="1267">
          <cell r="B1267" t="str">
            <v>CHM,SODIUM HYPOCHLORITE,13%,BULK</v>
          </cell>
          <cell r="C1267" t="str">
            <v>1200941</v>
          </cell>
        </row>
        <row r="1268">
          <cell r="B1268" t="str">
            <v>CHM,SODIUM HYPOCHLORITE,13%,BULK</v>
          </cell>
          <cell r="C1268" t="str">
            <v>1200941</v>
          </cell>
        </row>
        <row r="1269">
          <cell r="B1269" t="str">
            <v>CHM,SODIUM HYPOCHLORITE,13%,BULK</v>
          </cell>
          <cell r="C1269" t="str">
            <v>1200941</v>
          </cell>
        </row>
        <row r="1270">
          <cell r="B1270" t="str">
            <v>CHM,SODIUM HYPOCHLORITE,13%,BULK</v>
          </cell>
          <cell r="C1270" t="str">
            <v>1200941</v>
          </cell>
        </row>
        <row r="1271">
          <cell r="B1271" t="str">
            <v>CHM,SODIUM HYPOCHLORITE,13%,BULK</v>
          </cell>
          <cell r="C1271" t="str">
            <v>1200941</v>
          </cell>
        </row>
        <row r="1272">
          <cell r="B1272" t="str">
            <v>CHM,SODIUM HYPOCHLORITE,13%,BULK</v>
          </cell>
          <cell r="C1272" t="str">
            <v>1200941</v>
          </cell>
        </row>
        <row r="1273">
          <cell r="B1273" t="str">
            <v>CHM,SODIUM HYPOCHLORITE,13%,BULK</v>
          </cell>
          <cell r="C1273" t="str">
            <v>1200941</v>
          </cell>
        </row>
        <row r="1274">
          <cell r="B1274" t="str">
            <v>CHM,SODIUM HYPOCHLORITE,13%,BULK</v>
          </cell>
          <cell r="C1274" t="str">
            <v>1200941</v>
          </cell>
        </row>
        <row r="1275">
          <cell r="B1275" t="str">
            <v>CHM,SODIUM HYPOCHLORITE,13%,BULK</v>
          </cell>
          <cell r="C1275" t="str">
            <v>1200941</v>
          </cell>
        </row>
        <row r="1276">
          <cell r="B1276" t="str">
            <v>CHM,SODIUM HYPOCHLORITE,13%,BULK</v>
          </cell>
          <cell r="C1276" t="str">
            <v>1200941</v>
          </cell>
        </row>
        <row r="1277">
          <cell r="B1277" t="str">
            <v>CHM,SODIUM HYPOCHLORITE,13%,BULK</v>
          </cell>
          <cell r="C1277" t="str">
            <v>1200941</v>
          </cell>
        </row>
        <row r="1278">
          <cell r="B1278" t="str">
            <v>CHM,SODIUM HYPOCHLORITE,13%,BULK</v>
          </cell>
          <cell r="C1278" t="str">
            <v>1200941</v>
          </cell>
        </row>
        <row r="1279">
          <cell r="B1279" t="str">
            <v>CHM,SODIUM HYPOCHLORITE,13%,BULK</v>
          </cell>
          <cell r="C1279" t="str">
            <v>1200941</v>
          </cell>
        </row>
        <row r="1280">
          <cell r="B1280" t="str">
            <v>CHM,SODIUM HYPOCHLORITE,13%,BULK</v>
          </cell>
          <cell r="C1280" t="str">
            <v>1200941</v>
          </cell>
        </row>
        <row r="1281">
          <cell r="B1281" t="str">
            <v>CHM,SODIUM HYPOCHLORITE,13%,MINI BULK</v>
          </cell>
          <cell r="C1281" t="str">
            <v>1200942</v>
          </cell>
        </row>
        <row r="1282">
          <cell r="B1282" t="str">
            <v>CHM,SODIUM HYPOCHLORITE,13%,MINI BULK</v>
          </cell>
          <cell r="C1282" t="str">
            <v>1200942</v>
          </cell>
        </row>
        <row r="1283">
          <cell r="B1283" t="str">
            <v>CHM,SODIUM HYPOCHLORITE,13%,MINI BULK</v>
          </cell>
          <cell r="C1283" t="str">
            <v>1200942</v>
          </cell>
        </row>
        <row r="1284">
          <cell r="B1284" t="str">
            <v>CHM,SODIUM HYPOCHLORITE,13%,MINI BULK</v>
          </cell>
          <cell r="C1284" t="str">
            <v>1200942</v>
          </cell>
        </row>
        <row r="1285">
          <cell r="B1285" t="str">
            <v>CHM,SODIUM HYPOCHLORITE,13%,MINI BULK</v>
          </cell>
          <cell r="C1285" t="str">
            <v>1200942</v>
          </cell>
        </row>
        <row r="1286">
          <cell r="B1286" t="str">
            <v>CHM,SODIUM HYPOCHLORITE,13%,MINI BULK</v>
          </cell>
          <cell r="C1286" t="str">
            <v>1200942</v>
          </cell>
        </row>
        <row r="1287">
          <cell r="B1287" t="str">
            <v>CHM,SODIUM HYPOCHLORITE,13%,MINI BULK</v>
          </cell>
          <cell r="C1287" t="str">
            <v>1200942</v>
          </cell>
        </row>
        <row r="1288">
          <cell r="B1288" t="str">
            <v>CHM,SODIUM HYPOCHLORITE,13%,MINI BULK</v>
          </cell>
          <cell r="C1288" t="str">
            <v>1200942</v>
          </cell>
        </row>
        <row r="1289">
          <cell r="B1289" t="str">
            <v>CHM,SODIUM HYPOCHLORITE,13%,MINI BULK</v>
          </cell>
          <cell r="C1289" t="str">
            <v>1200942</v>
          </cell>
        </row>
        <row r="1290">
          <cell r="B1290" t="str">
            <v>CHM,SODIUM HYPOCHLORITE,13%,MINI BULK</v>
          </cell>
          <cell r="C1290" t="str">
            <v>1200942</v>
          </cell>
        </row>
        <row r="1291">
          <cell r="B1291" t="str">
            <v>CHM,SODIUM HYPOCHLORITE,13%,MINI BULK</v>
          </cell>
          <cell r="C1291" t="str">
            <v>1200942</v>
          </cell>
        </row>
        <row r="1292">
          <cell r="B1292" t="str">
            <v>CHM,SODIUM HYPOCHLORITE,13%,MINI BULK</v>
          </cell>
          <cell r="C1292" t="str">
            <v>1200942</v>
          </cell>
        </row>
        <row r="1293">
          <cell r="B1293" t="str">
            <v>CHM,SODIUM HYPOCHLORITE,13%,MINI BULK</v>
          </cell>
          <cell r="C1293" t="str">
            <v>1200942</v>
          </cell>
        </row>
        <row r="1294">
          <cell r="B1294" t="str">
            <v>CHM,SODIUM HYPOCHLORITE,13%,MINI BULK</v>
          </cell>
          <cell r="C1294" t="str">
            <v>1200942</v>
          </cell>
        </row>
        <row r="1295">
          <cell r="B1295" t="str">
            <v>CHM,SODIUM HYPOCHLORITE,13%,MINI BULK</v>
          </cell>
          <cell r="C1295" t="str">
            <v>1200942</v>
          </cell>
        </row>
        <row r="1296">
          <cell r="B1296" t="str">
            <v>CHM,SODIUM HYPOCHLORITE,13%,MINI BULK</v>
          </cell>
          <cell r="C1296" t="str">
            <v>1200942</v>
          </cell>
        </row>
        <row r="1297">
          <cell r="B1297" t="str">
            <v>CHM,SODIUM HYPOCHLORITE,13%,MINI BULK</v>
          </cell>
          <cell r="C1297" t="str">
            <v>1200942</v>
          </cell>
        </row>
        <row r="1298">
          <cell r="B1298" t="str">
            <v>CHM,SODIUM HYPOCHLORITE,6.5%,1000GA</v>
          </cell>
          <cell r="C1298" t="str">
            <v>1200944</v>
          </cell>
        </row>
        <row r="1299">
          <cell r="B1299" t="str">
            <v>CHM,SODIUM HYPOCHLORITE,6.5%,1000GA</v>
          </cell>
          <cell r="C1299" t="str">
            <v>1200944</v>
          </cell>
        </row>
        <row r="1300">
          <cell r="B1300" t="str">
            <v>CHM,SODIUM HYPOCHLORITE,15%,5GA</v>
          </cell>
          <cell r="C1300" t="str">
            <v>1200945</v>
          </cell>
        </row>
        <row r="1301">
          <cell r="B1301" t="str">
            <v>CHM,SODIUM HYPOCHLORITE,15%,BULK</v>
          </cell>
          <cell r="C1301" t="str">
            <v>1200946</v>
          </cell>
        </row>
        <row r="1302">
          <cell r="B1302" t="str">
            <v>CHM,SODIUM HYPOCHLORITE,15%,BULK</v>
          </cell>
          <cell r="C1302" t="str">
            <v>1200946</v>
          </cell>
        </row>
        <row r="1303">
          <cell r="B1303" t="str">
            <v>CHM,SODIUM HYPOCHLORITE,15%,BULK</v>
          </cell>
          <cell r="C1303" t="str">
            <v>1200946</v>
          </cell>
        </row>
        <row r="1304">
          <cell r="B1304" t="str">
            <v>CHM,SODIUM HYPOCHLORITE,15%,BULK</v>
          </cell>
          <cell r="C1304" t="str">
            <v>1200946</v>
          </cell>
        </row>
        <row r="1305">
          <cell r="B1305" t="str">
            <v>CHM,SODIUM HYPOCHLORITE,15%,BULK</v>
          </cell>
          <cell r="C1305" t="str">
            <v>1200946</v>
          </cell>
        </row>
        <row r="1306">
          <cell r="B1306" t="str">
            <v>CHM,SODIUM HYPOCHLORITE,15%,BULK</v>
          </cell>
          <cell r="C1306" t="str">
            <v>1200946</v>
          </cell>
        </row>
        <row r="1307">
          <cell r="B1307" t="str">
            <v>CHM,SODIUM HYPOCHLORITE,13%,MINI-BULK</v>
          </cell>
          <cell r="C1307" t="str">
            <v>1200947</v>
          </cell>
        </row>
        <row r="1308">
          <cell r="B1308" t="str">
            <v>CHM,SODIUM HYPOCHLORITE,13%,MINI-BULK</v>
          </cell>
          <cell r="C1308" t="str">
            <v>1200947</v>
          </cell>
        </row>
        <row r="1309">
          <cell r="B1309" t="str">
            <v>CHM,SODIUM HYPOCHLORITE,13%,MINI-BULK</v>
          </cell>
          <cell r="C1309" t="str">
            <v>1200947</v>
          </cell>
        </row>
        <row r="1310">
          <cell r="B1310" t="str">
            <v>CHM,SODIUM HYPOCHLORITE,10%,14GA</v>
          </cell>
          <cell r="C1310" t="str">
            <v>1200948</v>
          </cell>
        </row>
        <row r="1311">
          <cell r="B1311" t="str">
            <v>CHM,SODIUM HYPOCHLORITE,10%,14GA</v>
          </cell>
          <cell r="C1311" t="str">
            <v>1200948</v>
          </cell>
        </row>
        <row r="1312">
          <cell r="B1312" t="str">
            <v>CHM,SODIUM HYPOCHLORITE,10%,14GA</v>
          </cell>
          <cell r="C1312" t="str">
            <v>1200948</v>
          </cell>
        </row>
        <row r="1313">
          <cell r="B1313" t="str">
            <v>CHM,SODIUM SILICATE,29%,BULK</v>
          </cell>
          <cell r="C1313" t="str">
            <v>1200950</v>
          </cell>
        </row>
        <row r="1314">
          <cell r="B1314" t="str">
            <v>CHM,SODIUM SILICATE,29%,BULK</v>
          </cell>
          <cell r="C1314" t="str">
            <v>1200950</v>
          </cell>
        </row>
        <row r="1315">
          <cell r="B1315" t="str">
            <v>CHM,SODIUM SILICATE,29%,MINI BULK</v>
          </cell>
          <cell r="C1315" t="str">
            <v>1200951</v>
          </cell>
        </row>
        <row r="1316">
          <cell r="B1316" t="str">
            <v>CHM,SODIUM THIOSULFATE,DRY,100%,50LB</v>
          </cell>
          <cell r="C1316" t="str">
            <v>1200952</v>
          </cell>
        </row>
        <row r="1317">
          <cell r="B1317" t="str">
            <v>CHM,SODIUM THIOSULFATE,DRY,100%,50LB</v>
          </cell>
          <cell r="C1317" t="str">
            <v>1200952</v>
          </cell>
        </row>
        <row r="1318">
          <cell r="B1318" t="str">
            <v>CHM,SODIUM THIOSULFATE,DRY,100%,50LB</v>
          </cell>
          <cell r="C1318" t="str">
            <v>1200952</v>
          </cell>
        </row>
        <row r="1319">
          <cell r="B1319" t="str">
            <v>CHM,SODIUM THIOSULFATE,DRY,100%,50LB</v>
          </cell>
          <cell r="C1319" t="str">
            <v>1200952</v>
          </cell>
        </row>
        <row r="1320">
          <cell r="B1320" t="str">
            <v>CHM,SODIUM THIOSULFATE,DRY,100%,50LB</v>
          </cell>
          <cell r="C1320" t="str">
            <v>1200952</v>
          </cell>
        </row>
        <row r="1321">
          <cell r="B1321" t="str">
            <v>CHM,SODIUM THIOSULFATE,DRY,100%,50LB</v>
          </cell>
          <cell r="C1321" t="str">
            <v>1200952</v>
          </cell>
        </row>
        <row r="1322">
          <cell r="B1322" t="str">
            <v>CHM,SODIUM THIOSULFATE,DRY,100%,50LB</v>
          </cell>
          <cell r="C1322" t="str">
            <v>1200952</v>
          </cell>
        </row>
        <row r="1323">
          <cell r="B1323" t="str">
            <v>CHM,SODIUM THIOSULFATE,DRY,100%,50LB</v>
          </cell>
          <cell r="C1323" t="str">
            <v>1200952</v>
          </cell>
        </row>
        <row r="1324">
          <cell r="B1324" t="str">
            <v>CHM,SODIUM THIOSULFATE,LIQUID,30%,15GA</v>
          </cell>
          <cell r="C1324" t="str">
            <v>1200953</v>
          </cell>
        </row>
        <row r="1325">
          <cell r="B1325" t="str">
            <v>CHM,SODIUM THIOSULFATE,LIQUID,30%,15GA</v>
          </cell>
          <cell r="C1325" t="str">
            <v>1200953</v>
          </cell>
        </row>
        <row r="1326">
          <cell r="B1326" t="str">
            <v>CHM,SODIUM THIOSULFATE,LIQUID,30%,15GA</v>
          </cell>
          <cell r="C1326" t="str">
            <v>1200953</v>
          </cell>
        </row>
        <row r="1327">
          <cell r="B1327" t="str">
            <v>CHM,SODIUM THIOSULFATE,LIQUID,30%,15GA</v>
          </cell>
          <cell r="C1327" t="str">
            <v>1200953</v>
          </cell>
        </row>
        <row r="1328">
          <cell r="B1328" t="str">
            <v>CHM,SODIUM THIOSULFATE,LIQUID,30%,300LB</v>
          </cell>
          <cell r="C1328" t="str">
            <v>1200954</v>
          </cell>
        </row>
        <row r="1329">
          <cell r="B1329" t="str">
            <v>CHM,SODIUM THIOSULFATE,LIQUID,30%,585LB</v>
          </cell>
          <cell r="C1329" t="str">
            <v>1200955</v>
          </cell>
        </row>
        <row r="1330">
          <cell r="B1330" t="str">
            <v>CHM,SODIUM THIOSULFATE,LIQUID,30%,585LB</v>
          </cell>
          <cell r="C1330" t="str">
            <v>1200955</v>
          </cell>
        </row>
        <row r="1331">
          <cell r="B1331" t="str">
            <v>CHM,SODIUM THIOSULFATE,LIQUID,30%,BULK</v>
          </cell>
          <cell r="C1331" t="str">
            <v>1200956</v>
          </cell>
        </row>
        <row r="1332">
          <cell r="B1332" t="str">
            <v>CHM,SODIUM THIOSULFATE,LIQUID,30%,BULK</v>
          </cell>
          <cell r="C1332" t="str">
            <v>1200956</v>
          </cell>
        </row>
        <row r="1333">
          <cell r="B1333" t="str">
            <v>CHM,SODIUM THIOSULFATE,LIQUID,30%,BULK</v>
          </cell>
          <cell r="C1333" t="str">
            <v>1200956</v>
          </cell>
        </row>
        <row r="1334">
          <cell r="B1334" t="str">
            <v>CHM,SODIUM ZINC,METASHANNOCOR,50LB</v>
          </cell>
          <cell r="C1334" t="str">
            <v>1200958</v>
          </cell>
        </row>
        <row r="1335">
          <cell r="B1335" t="str">
            <v>CHM,SULFUR DIOXIDE,100%,150LB 318</v>
          </cell>
          <cell r="C1335" t="str">
            <v>1200959</v>
          </cell>
        </row>
        <row r="1336">
          <cell r="B1336" t="str">
            <v>CHM,SULFUR DIOXIDE,100%,150LB 318</v>
          </cell>
          <cell r="C1336" t="str">
            <v>1200959</v>
          </cell>
        </row>
        <row r="1337">
          <cell r="B1337" t="str">
            <v>CHM,SULFUR DIOXIDE,100%,150LB 318</v>
          </cell>
          <cell r="C1337" t="str">
            <v>1200959</v>
          </cell>
        </row>
        <row r="1338">
          <cell r="B1338" t="str">
            <v>CHM,SULFUR DIOXIDE,100%,150LB 318</v>
          </cell>
          <cell r="C1338" t="str">
            <v>1200959</v>
          </cell>
        </row>
        <row r="1339">
          <cell r="B1339" t="str">
            <v>CHM,SULFUR DIOXIDE,100%,2000LB</v>
          </cell>
          <cell r="C1339" t="str">
            <v>1200960</v>
          </cell>
        </row>
        <row r="1340">
          <cell r="B1340" t="str">
            <v>CHM,SULFUR DIOXIDE,100%,2000LB</v>
          </cell>
          <cell r="C1340" t="str">
            <v>1200960</v>
          </cell>
        </row>
        <row r="1341">
          <cell r="B1341" t="str">
            <v>CHM,SULFUR DIOXIDE,100%,2000LB</v>
          </cell>
          <cell r="C1341" t="str">
            <v>1200960</v>
          </cell>
        </row>
        <row r="1342">
          <cell r="B1342" t="str">
            <v>CHM,ACID,SULFURIC_66DEG BAUME,93%,BULK</v>
          </cell>
          <cell r="C1342" t="str">
            <v>1200961</v>
          </cell>
        </row>
        <row r="1343">
          <cell r="B1343" t="str">
            <v>CHM,ACID,SULFURIC_66DEG BAUME,93%,BULK</v>
          </cell>
          <cell r="C1343" t="str">
            <v>1200961</v>
          </cell>
        </row>
        <row r="1344">
          <cell r="B1344" t="str">
            <v>CHM,ACID,SULFURIC_66DEG BAUME,93%,BULK</v>
          </cell>
          <cell r="C1344" t="str">
            <v>1200961</v>
          </cell>
        </row>
        <row r="1345">
          <cell r="B1345" t="str">
            <v>CHM,ACID,SULFURIC,50%,BULK</v>
          </cell>
          <cell r="C1345" t="str">
            <v>1200964</v>
          </cell>
        </row>
        <row r="1346">
          <cell r="B1346" t="str">
            <v>CHM,ACID,SULFURIC,38.5%,55GA</v>
          </cell>
          <cell r="C1346" t="str">
            <v>1200966</v>
          </cell>
        </row>
        <row r="1347">
          <cell r="B1347" t="str">
            <v>CHM,PHOS,TETRAPYRO KLENPHOS 100,30GA</v>
          </cell>
          <cell r="C1347" t="str">
            <v>1200970</v>
          </cell>
        </row>
        <row r="1348">
          <cell r="B1348" t="str">
            <v>CHM,PHOS,TETRAPYRO KLENPHOS 100,30GA</v>
          </cell>
          <cell r="C1348" t="str">
            <v>1200970</v>
          </cell>
        </row>
        <row r="1349">
          <cell r="B1349" t="str">
            <v>CHM,PHOS,TETRAPYRO KLENPHOS 100,BULK</v>
          </cell>
          <cell r="C1349" t="str">
            <v>1200971</v>
          </cell>
        </row>
        <row r="1350">
          <cell r="B1350" t="str">
            <v>CHM,PHOS,TETRAPYRO KLENPHOS 300,30GA</v>
          </cell>
          <cell r="C1350" t="str">
            <v>1200972</v>
          </cell>
        </row>
        <row r="1351">
          <cell r="B1351" t="str">
            <v>CHM,ZINC,CHLORIDE,1:3,15GA</v>
          </cell>
          <cell r="C1351" t="str">
            <v>1200973</v>
          </cell>
        </row>
        <row r="1352">
          <cell r="B1352" t="str">
            <v>CHM,ZINC,CHLORIDE,1:3,30GA</v>
          </cell>
          <cell r="C1352" t="str">
            <v>1200974</v>
          </cell>
        </row>
        <row r="1353">
          <cell r="B1353" t="str">
            <v>CHM,ZINC,CHLORIDE,1:3,30GA</v>
          </cell>
          <cell r="C1353" t="str">
            <v>1200974</v>
          </cell>
        </row>
        <row r="1354">
          <cell r="B1354" t="str">
            <v>CHM,ZINC,CHLORIDE,1:3,30GA</v>
          </cell>
          <cell r="C1354" t="str">
            <v>1200974</v>
          </cell>
        </row>
        <row r="1355">
          <cell r="B1355" t="str">
            <v>CHM,ZINC,CHLORIDE,1:3,30GA</v>
          </cell>
          <cell r="C1355" t="str">
            <v>1200974</v>
          </cell>
        </row>
        <row r="1356">
          <cell r="B1356" t="str">
            <v>CHM,ZINC,CHLORIDE,1:3,30GA</v>
          </cell>
          <cell r="C1356" t="str">
            <v>1200974</v>
          </cell>
        </row>
        <row r="1357">
          <cell r="B1357" t="str">
            <v>CHM,ZINC,CHLORIDE,1:3,30GA</v>
          </cell>
          <cell r="C1357" t="str">
            <v>1200974</v>
          </cell>
        </row>
        <row r="1358">
          <cell r="B1358" t="str">
            <v>CHM,ZINC,CHLORIDE,1:3,30GA</v>
          </cell>
          <cell r="C1358" t="str">
            <v>1200974</v>
          </cell>
        </row>
        <row r="1359">
          <cell r="B1359" t="str">
            <v>CHM,ZINC,CHLORIDE,1:3,30GA</v>
          </cell>
          <cell r="C1359" t="str">
            <v>1200974</v>
          </cell>
        </row>
        <row r="1360">
          <cell r="B1360" t="str">
            <v>CHM,ZINC,CHLORIDE,1:3,30GA</v>
          </cell>
          <cell r="C1360" t="str">
            <v>1200974</v>
          </cell>
        </row>
        <row r="1361">
          <cell r="B1361" t="str">
            <v>CHM,ZINC,CHLORIDE,1:3,30GA</v>
          </cell>
          <cell r="C1361" t="str">
            <v>1200974</v>
          </cell>
        </row>
        <row r="1362">
          <cell r="B1362" t="str">
            <v>CHM,ZINC,CHLORIDE,1:3,30GA</v>
          </cell>
          <cell r="C1362" t="str">
            <v>1200974</v>
          </cell>
        </row>
        <row r="1363">
          <cell r="B1363" t="str">
            <v>CHM,ZINC,CHLORIDE,1:3,30GA</v>
          </cell>
          <cell r="C1363" t="str">
            <v>1200974</v>
          </cell>
        </row>
        <row r="1364">
          <cell r="B1364" t="str">
            <v>CHM,ZINC,CHLORIDE,1:3,30GA</v>
          </cell>
          <cell r="C1364" t="str">
            <v>1200974</v>
          </cell>
        </row>
        <row r="1365">
          <cell r="B1365" t="str">
            <v>CHM,ZINC,CHLORIDE,1:3,30GA</v>
          </cell>
          <cell r="C1365" t="str">
            <v>1200974</v>
          </cell>
        </row>
        <row r="1366">
          <cell r="B1366" t="str">
            <v>CHM,ZINC,CHLORIDE,1:3,30GA</v>
          </cell>
          <cell r="C1366" t="str">
            <v>1200974</v>
          </cell>
        </row>
        <row r="1367">
          <cell r="B1367" t="str">
            <v>CHM,ZINC,CHLORIDE,1:3,30GA</v>
          </cell>
          <cell r="C1367" t="str">
            <v>1200974</v>
          </cell>
        </row>
        <row r="1368">
          <cell r="B1368" t="str">
            <v>CHM,ZINC,CHLORIDE,1:3,30GA</v>
          </cell>
          <cell r="C1368" t="str">
            <v>1200974</v>
          </cell>
        </row>
        <row r="1369">
          <cell r="B1369" t="str">
            <v>CHM,ZINC,CHLORIDE,1:3,30GA</v>
          </cell>
          <cell r="C1369" t="str">
            <v>1200974</v>
          </cell>
        </row>
        <row r="1370">
          <cell r="B1370" t="str">
            <v>CHM,ZINC,CHLORIDE,1:3,5GA</v>
          </cell>
          <cell r="C1370" t="str">
            <v>1200976</v>
          </cell>
        </row>
        <row r="1371">
          <cell r="B1371" t="str">
            <v>CHM,ZINC,CHLORIDE,1:3,BULK</v>
          </cell>
          <cell r="C1371" t="str">
            <v>1200977</v>
          </cell>
        </row>
        <row r="1372">
          <cell r="B1372" t="str">
            <v>CHM,ZINC,CHLORIDE,1:3,BULK</v>
          </cell>
          <cell r="C1372" t="str">
            <v>1200977</v>
          </cell>
        </row>
        <row r="1373">
          <cell r="B1373" t="str">
            <v>CHM,ZINC,CHLORIDE,1:3,BULK</v>
          </cell>
          <cell r="C1373" t="str">
            <v>1200977</v>
          </cell>
        </row>
        <row r="1374">
          <cell r="B1374" t="str">
            <v>CHM,ZINC,CHLORIDE,1:3,BULK</v>
          </cell>
          <cell r="C1374" t="str">
            <v>1200977</v>
          </cell>
        </row>
        <row r="1375">
          <cell r="B1375" t="str">
            <v>CHM,ZINC,CHLORIDE,1:3,BULK</v>
          </cell>
          <cell r="C1375" t="str">
            <v>1200977</v>
          </cell>
        </row>
        <row r="1376">
          <cell r="B1376" t="str">
            <v>CHM,ZINC,CHLORIDE,1:3,BULK</v>
          </cell>
          <cell r="C1376" t="str">
            <v>1200977</v>
          </cell>
        </row>
        <row r="1377">
          <cell r="B1377" t="str">
            <v>CHM,ZINC,CHLORIDE,1:3,BULK</v>
          </cell>
          <cell r="C1377" t="str">
            <v>1200977</v>
          </cell>
        </row>
        <row r="1378">
          <cell r="B1378" t="str">
            <v>CHM,ZINC,CHLORIDE,1:3,BULK</v>
          </cell>
          <cell r="C1378" t="str">
            <v>1200977</v>
          </cell>
        </row>
        <row r="1379">
          <cell r="B1379" t="str">
            <v>CHM,ZINC,CHLORIDE,1:3,BULK</v>
          </cell>
          <cell r="C1379" t="str">
            <v>1200977</v>
          </cell>
        </row>
        <row r="1380">
          <cell r="B1380" t="str">
            <v>CHM,ZINC,CHLORIDE,1:5,15GA</v>
          </cell>
          <cell r="C1380" t="str">
            <v>1200979</v>
          </cell>
        </row>
        <row r="1381">
          <cell r="B1381" t="str">
            <v>CHM,ZINC,CHLORIDE,1:5,30GA</v>
          </cell>
          <cell r="C1381" t="str">
            <v>1200980</v>
          </cell>
        </row>
        <row r="1382">
          <cell r="B1382" t="str">
            <v>CHM,ZINC,CHLORIDE,1:5,30GA</v>
          </cell>
          <cell r="C1382" t="str">
            <v>1200980</v>
          </cell>
        </row>
        <row r="1383">
          <cell r="B1383" t="str">
            <v>CHM,ZINC,CHLORIDE,1:5,30GA</v>
          </cell>
          <cell r="C1383" t="str">
            <v>1200980</v>
          </cell>
        </row>
        <row r="1384">
          <cell r="B1384" t="str">
            <v>CHM,ZINC,CHLORIDE,1:5,30GA</v>
          </cell>
          <cell r="C1384" t="str">
            <v>1200980</v>
          </cell>
        </row>
        <row r="1385">
          <cell r="B1385" t="str">
            <v>CHM,ZINC,CHLORIDE,1:5,30GA</v>
          </cell>
          <cell r="C1385" t="str">
            <v>1200980</v>
          </cell>
        </row>
        <row r="1386">
          <cell r="B1386" t="str">
            <v>CHM,ZINC,CHLORIDE,1:5,BULK</v>
          </cell>
          <cell r="C1386" t="str">
            <v>1200981</v>
          </cell>
        </row>
        <row r="1387">
          <cell r="B1387" t="str">
            <v>CHM,ZINC,CHLORIDE,1:5,BULK</v>
          </cell>
          <cell r="C1387" t="str">
            <v>1200981</v>
          </cell>
        </row>
        <row r="1388">
          <cell r="B1388" t="str">
            <v>CHM,ZINC,CHLORIDE,1:5,BULK</v>
          </cell>
          <cell r="C1388" t="str">
            <v>1200981</v>
          </cell>
        </row>
        <row r="1389">
          <cell r="B1389" t="str">
            <v>CHM,ZINC,CHLORIDE,1:5,BULK</v>
          </cell>
          <cell r="C1389" t="str">
            <v>1200981</v>
          </cell>
        </row>
        <row r="1390">
          <cell r="B1390" t="str">
            <v>CHM,ZINC,CHLORIDE,1:5,BULK</v>
          </cell>
          <cell r="C1390" t="str">
            <v>1200981</v>
          </cell>
        </row>
        <row r="1391">
          <cell r="B1391" t="str">
            <v>CHM,ZINC,CHLORIDE,1:10,50LB</v>
          </cell>
          <cell r="C1391" t="str">
            <v>1200982</v>
          </cell>
        </row>
        <row r="1392">
          <cell r="B1392" t="str">
            <v>CHM,ZINC,CHLORIDE,1:10,50LB</v>
          </cell>
          <cell r="C1392" t="str">
            <v>1200982</v>
          </cell>
        </row>
        <row r="1393">
          <cell r="B1393" t="str">
            <v>CHM,PHOS ACID,75%,BULK</v>
          </cell>
          <cell r="C1393" t="str">
            <v>1200985</v>
          </cell>
        </row>
        <row r="1394">
          <cell r="B1394" t="str">
            <v>CHM,ZINC,SULFATE,1:1,30GA</v>
          </cell>
          <cell r="C1394" t="str">
            <v>1200986</v>
          </cell>
        </row>
        <row r="1395">
          <cell r="B1395" t="str">
            <v>CHM,ZINC,SULFATE,1:1,30GA</v>
          </cell>
          <cell r="C1395" t="str">
            <v>1200986</v>
          </cell>
        </row>
        <row r="1396">
          <cell r="B1396" t="str">
            <v>CHM,ZINC,SULFATE,1:1,30GA</v>
          </cell>
          <cell r="C1396" t="str">
            <v>1200986</v>
          </cell>
        </row>
        <row r="1397">
          <cell r="B1397" t="str">
            <v>CHM,ZINC,SULFATE,1:10,30GA</v>
          </cell>
          <cell r="C1397" t="str">
            <v>1200988</v>
          </cell>
        </row>
        <row r="1398">
          <cell r="B1398" t="str">
            <v>CHM,ZINC,SULFATE,1:10,30GA</v>
          </cell>
          <cell r="C1398" t="str">
            <v>1200988</v>
          </cell>
        </row>
        <row r="1399">
          <cell r="B1399" t="str">
            <v>CHM,ZINC,SULFATE,1:10,30GA</v>
          </cell>
          <cell r="C1399" t="str">
            <v>1200988</v>
          </cell>
        </row>
        <row r="1400">
          <cell r="B1400" t="str">
            <v>CHM,ZINC,SULFATE,1:10,30GA</v>
          </cell>
          <cell r="C1400" t="str">
            <v>1200988</v>
          </cell>
        </row>
        <row r="1401">
          <cell r="B1401" t="str">
            <v>CHM,ZINC,SULFATE,1:10,BULK</v>
          </cell>
          <cell r="C1401" t="str">
            <v>1200989</v>
          </cell>
        </row>
        <row r="1402">
          <cell r="B1402" t="str">
            <v>CHM,ZINC,SULFATE,1:10,BULK</v>
          </cell>
          <cell r="C1402" t="str">
            <v>1200989</v>
          </cell>
        </row>
        <row r="1403">
          <cell r="B1403" t="str">
            <v>CHM,ZINC,SULFATE,1:10,BULK</v>
          </cell>
          <cell r="C1403" t="str">
            <v>1200989</v>
          </cell>
        </row>
        <row r="1404">
          <cell r="B1404" t="str">
            <v>CHM,ZINC,SULFATE,1:10,BULK</v>
          </cell>
          <cell r="C1404" t="str">
            <v>1200989</v>
          </cell>
        </row>
        <row r="1405">
          <cell r="B1405" t="str">
            <v>CHM,ZINC,SULFATE,1:10,BULK</v>
          </cell>
          <cell r="C1405" t="str">
            <v>1200989</v>
          </cell>
        </row>
        <row r="1406">
          <cell r="B1406" t="str">
            <v>CHM,ZINC,ONDEO C39,50LB</v>
          </cell>
          <cell r="C1406" t="str">
            <v>1200992</v>
          </cell>
        </row>
        <row r="1407">
          <cell r="B1407" t="str">
            <v>CHM,ZINC,ONDEO C39,50LB</v>
          </cell>
          <cell r="C1407" t="str">
            <v>1200992</v>
          </cell>
        </row>
        <row r="1408">
          <cell r="B1408" t="str">
            <v>CHM,ZINC,1:10,50LB</v>
          </cell>
          <cell r="C1408" t="str">
            <v>1200993</v>
          </cell>
        </row>
        <row r="1409">
          <cell r="B1409" t="str">
            <v>CHM,ZINC,1:10,50LB</v>
          </cell>
          <cell r="C1409" t="str">
            <v>1200993</v>
          </cell>
        </row>
        <row r="1410">
          <cell r="B1410" t="str">
            <v>CHM,ZINC,1:10,50LB</v>
          </cell>
          <cell r="C1410" t="str">
            <v>1200993</v>
          </cell>
        </row>
        <row r="1411">
          <cell r="B1411" t="str">
            <v>CHM,ZINC,1:10,50LB</v>
          </cell>
          <cell r="C1411" t="str">
            <v>1200993</v>
          </cell>
        </row>
        <row r="1412">
          <cell r="B1412" t="str">
            <v>CHM,ZINC,1:10,50LB</v>
          </cell>
          <cell r="C1412" t="str">
            <v>1200993</v>
          </cell>
        </row>
        <row r="1413">
          <cell r="B1413" t="str">
            <v>CHM,ZINC,1:10,50LB</v>
          </cell>
          <cell r="C1413" t="str">
            <v>1200993</v>
          </cell>
        </row>
        <row r="1414">
          <cell r="B1414" t="str">
            <v>CHM,ZINC,1:10,50LB</v>
          </cell>
          <cell r="C1414" t="str">
            <v>1200993</v>
          </cell>
        </row>
        <row r="1415">
          <cell r="B1415" t="str">
            <v>CHM,ZINC,1:10,50LB</v>
          </cell>
          <cell r="C1415" t="str">
            <v>1200993</v>
          </cell>
        </row>
        <row r="1416">
          <cell r="B1416" t="str">
            <v>CHM,ZINC,1:10,50LB</v>
          </cell>
          <cell r="C1416" t="str">
            <v>1200993</v>
          </cell>
        </row>
        <row r="1417">
          <cell r="B1417" t="str">
            <v>CHM,ZINC,1:10,50LB</v>
          </cell>
          <cell r="C1417" t="str">
            <v>1200993</v>
          </cell>
        </row>
        <row r="1418">
          <cell r="B1418" t="str">
            <v>CHM,ZINC,1:10,50LB</v>
          </cell>
          <cell r="C1418" t="str">
            <v>1200993</v>
          </cell>
        </row>
        <row r="1419">
          <cell r="B1419" t="str">
            <v>CHM,ZINC,1:10,50LB</v>
          </cell>
          <cell r="C1419" t="str">
            <v>1200993</v>
          </cell>
        </row>
        <row r="1420">
          <cell r="B1420" t="str">
            <v>CHM,OXYGEN,LIQUID,BULK</v>
          </cell>
          <cell r="C1420" t="str">
            <v>1200994</v>
          </cell>
        </row>
        <row r="1421">
          <cell r="B1421" t="str">
            <v>CHM,OXYGEN,LIQUID,BULK</v>
          </cell>
          <cell r="C1421" t="str">
            <v>1200994</v>
          </cell>
        </row>
        <row r="1422">
          <cell r="B1422" t="str">
            <v>CHM,OXYGEN,LIQUID,BULK</v>
          </cell>
          <cell r="C1422" t="str">
            <v>1200994</v>
          </cell>
        </row>
        <row r="1423">
          <cell r="B1423" t="str">
            <v>CHM,OXYGEN,LIQUID,BULK</v>
          </cell>
          <cell r="C1423" t="str">
            <v>1200994</v>
          </cell>
        </row>
        <row r="1424">
          <cell r="B1424" t="str">
            <v>CHM,OXYGEN,LIQUID,BULK</v>
          </cell>
          <cell r="C1424" t="str">
            <v>1200994</v>
          </cell>
        </row>
        <row r="1425">
          <cell r="B1425" t="str">
            <v>CHM,NALCLEAR,8173 PULV,BULK</v>
          </cell>
          <cell r="C1425" t="str">
            <v>1200996</v>
          </cell>
        </row>
        <row r="1426">
          <cell r="B1426" t="str">
            <v>CHM,KLENPHOS,100,30GA</v>
          </cell>
          <cell r="C1426" t="str">
            <v>1200999</v>
          </cell>
        </row>
        <row r="1427">
          <cell r="B1427" t="str">
            <v>CHM,KLENPHOS,100,30GA</v>
          </cell>
          <cell r="C1427" t="str">
            <v>1200999</v>
          </cell>
        </row>
        <row r="1428">
          <cell r="B1428" t="str">
            <v>CHM,KLENPHOS,100,30GA</v>
          </cell>
          <cell r="C1428" t="str">
            <v>1200999</v>
          </cell>
        </row>
        <row r="1429">
          <cell r="B1429" t="str">
            <v>CHM,KLENPHOS,100,30GA</v>
          </cell>
          <cell r="C1429" t="str">
            <v>1200999</v>
          </cell>
        </row>
        <row r="1430">
          <cell r="B1430" t="str">
            <v>CHM,KLENPHOS,100,30GA</v>
          </cell>
          <cell r="C1430" t="str">
            <v>1200999</v>
          </cell>
        </row>
        <row r="1431">
          <cell r="B1431" t="str">
            <v>CHM,KLENPHOS,200,30GA</v>
          </cell>
          <cell r="C1431" t="str">
            <v>1201000</v>
          </cell>
        </row>
        <row r="1432">
          <cell r="B1432" t="str">
            <v>CHM,KLENPHOS,200,30GA</v>
          </cell>
          <cell r="C1432" t="str">
            <v>1201000</v>
          </cell>
        </row>
        <row r="1433">
          <cell r="B1433" t="str">
            <v>CHM,ALUM,SULFATE,100%,50LB</v>
          </cell>
          <cell r="C1433" t="str">
            <v>1201001</v>
          </cell>
        </row>
        <row r="1434">
          <cell r="B1434" t="str">
            <v>OBS*,CHM,ALUM,SULFAT LIQUID,50%,BULK 102</v>
          </cell>
          <cell r="C1434" t="str">
            <v>1201003</v>
          </cell>
        </row>
        <row r="1435">
          <cell r="B1435" t="str">
            <v>OBS*,CHM,ALUM,SULFAT LIQUID,50%,BULK 102</v>
          </cell>
          <cell r="C1435" t="str">
            <v>1201003</v>
          </cell>
        </row>
        <row r="1436">
          <cell r="B1436" t="str">
            <v>CHM,CALCIUM HYPOCHLORITE,100%,50LB</v>
          </cell>
          <cell r="C1436" t="str">
            <v>1201005</v>
          </cell>
        </row>
        <row r="1437">
          <cell r="B1437" t="str">
            <v>CHM,CALCIUM HYPOCHLORITE,100%,50LB</v>
          </cell>
          <cell r="C1437" t="str">
            <v>1201005</v>
          </cell>
        </row>
        <row r="1438">
          <cell r="B1438" t="str">
            <v>CHM,CALCIUM HYPOCHLORITE,65%,100LB</v>
          </cell>
          <cell r="C1438" t="str">
            <v>1201006</v>
          </cell>
        </row>
        <row r="1439">
          <cell r="B1439" t="str">
            <v>CHM,CALCIUM HYPOCHLORITE,65%,100LB</v>
          </cell>
          <cell r="C1439" t="str">
            <v>1201006</v>
          </cell>
        </row>
        <row r="1440">
          <cell r="B1440" t="str">
            <v>OBS*,CHM,CHLORINE,100%</v>
          </cell>
          <cell r="C1440" t="str">
            <v>1201007</v>
          </cell>
        </row>
        <row r="1441">
          <cell r="B1441" t="str">
            <v>OBS*,CHM,CHLORINE,100%</v>
          </cell>
          <cell r="C1441" t="str">
            <v>1201007</v>
          </cell>
        </row>
        <row r="1442">
          <cell r="B1442" t="str">
            <v>OBS*,CHM,CHLORINE,100%</v>
          </cell>
          <cell r="C1442" t="str">
            <v>1201007</v>
          </cell>
        </row>
        <row r="1443">
          <cell r="B1443" t="str">
            <v>OBS*,CHM,CHLORINE,100%</v>
          </cell>
          <cell r="C1443" t="str">
            <v>1201007</v>
          </cell>
        </row>
        <row r="1444">
          <cell r="B1444" t="str">
            <v>OBS*,CHM,CHLORINE,100%,2000LB CYLINDER</v>
          </cell>
          <cell r="C1444" t="str">
            <v>1201008</v>
          </cell>
        </row>
        <row r="1445">
          <cell r="B1445" t="str">
            <v>OBS*,CHM,CHLORINE,100%,2000LB CYLINDER</v>
          </cell>
          <cell r="C1445" t="str">
            <v>1201008</v>
          </cell>
        </row>
        <row r="1446">
          <cell r="B1446" t="str">
            <v>CHM,CHLORINE,TABLETS,100%,55LB</v>
          </cell>
          <cell r="C1446" t="str">
            <v>1201009</v>
          </cell>
        </row>
        <row r="1447">
          <cell r="B1447" t="str">
            <v>OBS*,CHM,FERRIC SULFATE,LIQ,60%,50LB 602</v>
          </cell>
          <cell r="C1447" t="str">
            <v>1201013</v>
          </cell>
        </row>
        <row r="1448">
          <cell r="B1448" t="str">
            <v>CHM,LIME,HYDRATED,72%,50LB 409</v>
          </cell>
          <cell r="C1448" t="str">
            <v>1201014</v>
          </cell>
        </row>
        <row r="1449">
          <cell r="B1449" t="str">
            <v>CHM,LIME,HYDRATED,72%,50LB 409</v>
          </cell>
          <cell r="C1449" t="str">
            <v>1201014</v>
          </cell>
        </row>
        <row r="1450">
          <cell r="B1450" t="str">
            <v>CHM,MAGNESIUM HYDROXIDE,53%,55GA</v>
          </cell>
          <cell r="C1450" t="str">
            <v>1201018</v>
          </cell>
        </row>
        <row r="1451">
          <cell r="B1451" t="str">
            <v>CHM,MAGNESIUM HYDROXIDE,53%,BULK</v>
          </cell>
          <cell r="C1451" t="str">
            <v>1201019</v>
          </cell>
        </row>
        <row r="1452">
          <cell r="B1452" t="str">
            <v>CHM,MAGNESIUM HYDROXIDE,53%,BULK</v>
          </cell>
          <cell r="C1452" t="str">
            <v>1201019</v>
          </cell>
        </row>
        <row r="1453">
          <cell r="B1453" t="str">
            <v>CHM,SODIUM SULFITE,80%,45LB</v>
          </cell>
          <cell r="C1453" t="str">
            <v>1201021</v>
          </cell>
        </row>
        <row r="1454">
          <cell r="B1454" t="str">
            <v>CHM,METHANOL,100%,55GA</v>
          </cell>
          <cell r="C1454" t="str">
            <v>1201023</v>
          </cell>
        </row>
        <row r="1455">
          <cell r="B1455" t="str">
            <v>CHM,METHANOL,100%,55GA</v>
          </cell>
          <cell r="C1455" t="str">
            <v>1201023</v>
          </cell>
        </row>
        <row r="1456">
          <cell r="B1456" t="str">
            <v>CHM,LIME,PEBBLE,100%,50LB</v>
          </cell>
          <cell r="C1456" t="str">
            <v>1201025</v>
          </cell>
        </row>
        <row r="1457">
          <cell r="B1457" t="str">
            <v>CHM,LIME,GROUND QUICK,BULK</v>
          </cell>
          <cell r="C1457" t="str">
            <v>1201026</v>
          </cell>
        </row>
        <row r="1458">
          <cell r="B1458" t="str">
            <v>OBS*,CHM,PACL,BASICITY ARIES 4000,50%BUL</v>
          </cell>
          <cell r="C1458" t="str">
            <v>1201027</v>
          </cell>
        </row>
        <row r="1459">
          <cell r="B1459" t="str">
            <v>OBS*,CHM,PACL,BASICITY ARIES 4000,50%BUL</v>
          </cell>
          <cell r="C1459" t="str">
            <v>1201027</v>
          </cell>
        </row>
        <row r="1460">
          <cell r="B1460" t="str">
            <v>CHM,PACL,DELPAC 2020,55GA</v>
          </cell>
          <cell r="C1460" t="str">
            <v>1201028</v>
          </cell>
        </row>
        <row r="1461">
          <cell r="B1461" t="str">
            <v>CHM,PACL,HYPERION 1090,55GA</v>
          </cell>
          <cell r="C1461" t="str">
            <v>1201029</v>
          </cell>
        </row>
        <row r="1462">
          <cell r="B1462" t="str">
            <v>CHM,POLY AL SULFATE,CLARION A505P,BULK</v>
          </cell>
          <cell r="C1462" t="str">
            <v>1201030</v>
          </cell>
        </row>
        <row r="1463">
          <cell r="B1463" t="str">
            <v>CHM,POLY AL CHLORIDE,CES PACL 2040,TOTE</v>
          </cell>
          <cell r="C1463" t="str">
            <v>1201031</v>
          </cell>
        </row>
        <row r="1464">
          <cell r="B1464" t="str">
            <v>CHM,POLY AL CHLORIDE,CES PACL 2040,TOTE</v>
          </cell>
          <cell r="C1464" t="str">
            <v>1201031</v>
          </cell>
        </row>
        <row r="1465">
          <cell r="B1465" t="str">
            <v>CHM,PLYMR,ANIONC ARIES 6100,55GA</v>
          </cell>
          <cell r="C1465" t="str">
            <v>1201032</v>
          </cell>
        </row>
        <row r="1466">
          <cell r="B1466" t="str">
            <v>CHM,PLYMR,ANIONC ARIES 6100,55GA</v>
          </cell>
          <cell r="C1466" t="str">
            <v>1201032</v>
          </cell>
        </row>
        <row r="1467">
          <cell r="B1467" t="str">
            <v>CHM,PLYMR,CAT MAGNAFLOC LT22S 502,50LB</v>
          </cell>
          <cell r="C1467" t="str">
            <v>1201037</v>
          </cell>
        </row>
        <row r="1468">
          <cell r="B1468" t="str">
            <v>CHM,POLYMER,CATIONC IC 7219PWG,50LB</v>
          </cell>
          <cell r="C1468" t="str">
            <v>1201039</v>
          </cell>
        </row>
        <row r="1469">
          <cell r="B1469" t="str">
            <v>CHM,POLYMER,CATIONC SPRFLOC SD2062,55GA</v>
          </cell>
          <cell r="C1469" t="str">
            <v>1201040</v>
          </cell>
        </row>
        <row r="1470">
          <cell r="B1470" t="str">
            <v>CHM,PLYMR,CATIONC ARIES 3358,1000GA</v>
          </cell>
          <cell r="C1470" t="str">
            <v>1201041</v>
          </cell>
        </row>
        <row r="1471">
          <cell r="B1471" t="str">
            <v>CHM,PLYMR,CATIONC ARIES 3358,1000GA</v>
          </cell>
          <cell r="C1471" t="str">
            <v>1201041</v>
          </cell>
        </row>
        <row r="1472">
          <cell r="B1472" t="str">
            <v>CHM,PLYMR,CATIONC ARIES 558,235GA</v>
          </cell>
          <cell r="C1472" t="str">
            <v>1201043</v>
          </cell>
        </row>
        <row r="1473">
          <cell r="B1473" t="str">
            <v>CHM,PLYMR,CATIONC ARIES 558,235GA</v>
          </cell>
          <cell r="C1473" t="str">
            <v>1201043</v>
          </cell>
        </row>
        <row r="1474">
          <cell r="B1474" t="str">
            <v>CHM,PLYMR,CATIONC ARIES 558,235GA</v>
          </cell>
          <cell r="C1474" t="str">
            <v>1201043</v>
          </cell>
        </row>
        <row r="1475">
          <cell r="B1475" t="str">
            <v>CHM,PLYMR,CATIONC MBC 2581,55GA</v>
          </cell>
          <cell r="C1475" t="str">
            <v>1201045</v>
          </cell>
        </row>
        <row r="1476">
          <cell r="B1476" t="str">
            <v>CHM,POLYMER,CATIONC SPRFLOC SD2085,55GA</v>
          </cell>
          <cell r="C1476" t="str">
            <v>1201048</v>
          </cell>
        </row>
        <row r="1477">
          <cell r="B1477" t="str">
            <v>CHM,POLYMER,CATIONC CEKA 3222,5GA</v>
          </cell>
          <cell r="C1477" t="str">
            <v>1201051</v>
          </cell>
        </row>
        <row r="1478">
          <cell r="B1478" t="str">
            <v>CHM,PLYMR,SLUDGE POLLUTREAT CL-489,250GA</v>
          </cell>
          <cell r="C1478" t="str">
            <v>1201052</v>
          </cell>
        </row>
        <row r="1479">
          <cell r="B1479" t="str">
            <v>CHM,PLYMR,SLUDGE POLLUTECH,50LB</v>
          </cell>
          <cell r="C1479" t="str">
            <v>1201053</v>
          </cell>
        </row>
        <row r="1480">
          <cell r="B1480" t="str">
            <v>CHM,POLYMER,ZETAG 7878 FS40,440LB</v>
          </cell>
          <cell r="C1480" t="str">
            <v>1201054</v>
          </cell>
        </row>
        <row r="1481">
          <cell r="B1481" t="str">
            <v>CHM,POLYMER,ZETAG 8846FS,55GA</v>
          </cell>
          <cell r="C1481" t="str">
            <v>1201055</v>
          </cell>
        </row>
        <row r="1482">
          <cell r="B1482" t="str">
            <v>OBS*,CHM,POTASSIUM PERMANGANATE,100%55LB</v>
          </cell>
          <cell r="C1482" t="str">
            <v>1201057</v>
          </cell>
        </row>
        <row r="1483">
          <cell r="B1483" t="str">
            <v>OBS*,CHM,POTASSIUM PERMANGANATE,100%55LB</v>
          </cell>
          <cell r="C1483" t="str">
            <v>1201057</v>
          </cell>
        </row>
        <row r="1484">
          <cell r="B1484" t="str">
            <v>CHM,POTASSIUM PERMAG,LG REL,100%,50LB</v>
          </cell>
          <cell r="C1484" t="str">
            <v>1201058</v>
          </cell>
        </row>
        <row r="1485">
          <cell r="B1485" t="str">
            <v>*OBS,CHM,SODA ASH,100%,50LB</v>
          </cell>
          <cell r="C1485" t="str">
            <v>1201059</v>
          </cell>
        </row>
        <row r="1486">
          <cell r="B1486" t="str">
            <v>*OBS,CHM,SODA ASH,100%,50LB</v>
          </cell>
          <cell r="C1486" t="str">
            <v>1201059</v>
          </cell>
        </row>
        <row r="1487">
          <cell r="B1487" t="str">
            <v>*OBS,CHM,SODA ASH,100%,50LB</v>
          </cell>
          <cell r="C1487" t="str">
            <v>1201059</v>
          </cell>
        </row>
        <row r="1488">
          <cell r="B1488" t="str">
            <v>CHM,SODIUM ALUMINATE,38.5%,30GA</v>
          </cell>
          <cell r="C1488" t="str">
            <v>1201060</v>
          </cell>
        </row>
        <row r="1489">
          <cell r="B1489" t="str">
            <v>OBS*,CHM,SODIUM BICARBONATE,100%,50LB</v>
          </cell>
          <cell r="C1489" t="str">
            <v>1201061</v>
          </cell>
        </row>
        <row r="1490">
          <cell r="B1490" t="str">
            <v>OBS*,CHM,SODIUM BISULFITE,38%,15GA</v>
          </cell>
          <cell r="C1490" t="str">
            <v>1201062</v>
          </cell>
        </row>
        <row r="1491">
          <cell r="B1491" t="str">
            <v>OBS*,CHM,SODIUM BISULFITE,38%,55GA 310</v>
          </cell>
          <cell r="C1491" t="str">
            <v>1201064</v>
          </cell>
        </row>
        <row r="1492">
          <cell r="B1492" t="str">
            <v>OBS*,CHM,SODIUM BISULFITE,38%,55GA 310</v>
          </cell>
          <cell r="C1492" t="str">
            <v>1201064</v>
          </cell>
        </row>
        <row r="1493">
          <cell r="B1493" t="str">
            <v>CHM,SODIUM BISULFITE,38%,BULK</v>
          </cell>
          <cell r="C1493" t="str">
            <v>1201065</v>
          </cell>
        </row>
        <row r="1494">
          <cell r="B1494" t="str">
            <v>CHM,SODIUM BISULFITE,38%,BULK</v>
          </cell>
          <cell r="C1494" t="str">
            <v>1201065</v>
          </cell>
        </row>
        <row r="1495">
          <cell r="B1495" t="str">
            <v>CHM,SODIUM BISULFITE,38%,BULK</v>
          </cell>
          <cell r="C1495" t="str">
            <v>1201065</v>
          </cell>
        </row>
        <row r="1496">
          <cell r="B1496" t="str">
            <v>CHM,SODIUM BISULFITE,38%,BULK</v>
          </cell>
          <cell r="C1496" t="str">
            <v>1201065</v>
          </cell>
        </row>
        <row r="1497">
          <cell r="B1497" t="str">
            <v>OBS*,CHM,SODIUM HYDROXIDE,25%,15GA 403</v>
          </cell>
          <cell r="C1497" t="str">
            <v>1201069</v>
          </cell>
        </row>
        <row r="1498">
          <cell r="B1498" t="str">
            <v>OBS*,CHM,SODIUM HYDROXIDE,50%,BULK</v>
          </cell>
          <cell r="C1498" t="str">
            <v>1201074</v>
          </cell>
        </row>
        <row r="1499">
          <cell r="B1499" t="str">
            <v>OBS*,CHM,SODIUM HYDROXIDE,50%,BULK</v>
          </cell>
          <cell r="C1499" t="str">
            <v>1201074</v>
          </cell>
        </row>
        <row r="1500">
          <cell r="B1500" t="str">
            <v>OBS*,CHM,SODIUM HYPOCHLORITE,13%55GA 315</v>
          </cell>
          <cell r="C1500" t="str">
            <v>1201076</v>
          </cell>
        </row>
        <row r="1501">
          <cell r="B1501" t="str">
            <v>OBS*,CHM,SODIUM HYPOCHLORITE,13%55GA 315</v>
          </cell>
          <cell r="C1501" t="str">
            <v>1201076</v>
          </cell>
        </row>
        <row r="1502">
          <cell r="B1502" t="str">
            <v>OBS*,CHM,SODIUM HYPOCHLORITE,13%,BULK</v>
          </cell>
          <cell r="C1502" t="str">
            <v>1201077</v>
          </cell>
        </row>
        <row r="1503">
          <cell r="B1503" t="str">
            <v>OBS*,CHM,SODIUM HYPOCHLORITE,13%,BULK</v>
          </cell>
          <cell r="C1503" t="str">
            <v>1201077</v>
          </cell>
        </row>
        <row r="1504">
          <cell r="B1504" t="str">
            <v>OBS*,CHM,SODIUM HYPOCHLORITE,13%,BULK</v>
          </cell>
          <cell r="C1504" t="str">
            <v>1201077</v>
          </cell>
        </row>
        <row r="1505">
          <cell r="B1505" t="str">
            <v>OBS*,CHM,SODIUM HYPOCHLORITE,13%,BULK</v>
          </cell>
          <cell r="C1505" t="str">
            <v>1201077</v>
          </cell>
        </row>
        <row r="1506">
          <cell r="B1506" t="str">
            <v>CHM,SODIUM HYPOCHLORITE,15%,15GA</v>
          </cell>
          <cell r="C1506" t="str">
            <v>1201080</v>
          </cell>
        </row>
        <row r="1507">
          <cell r="B1507" t="str">
            <v>OBS*CHM,SODIUM HYPOCHLORITE,15%,BULK</v>
          </cell>
          <cell r="C1507" t="str">
            <v>1201081</v>
          </cell>
        </row>
        <row r="1508">
          <cell r="B1508" t="str">
            <v>OBS*,CHM,SULFUR DIOXIDE,100%,150LB 318</v>
          </cell>
          <cell r="C1508" t="str">
            <v>1201084</v>
          </cell>
        </row>
        <row r="1509">
          <cell r="B1509" t="str">
            <v>CHM,BIOXIDE</v>
          </cell>
          <cell r="C1509" t="str">
            <v>1201085</v>
          </cell>
        </row>
        <row r="1510">
          <cell r="B1510" t="str">
            <v>CHM,ALUM,POLY CHLORID,2800LB</v>
          </cell>
          <cell r="C1510" t="str">
            <v>1201086</v>
          </cell>
        </row>
        <row r="1511">
          <cell r="B1511" t="str">
            <v>CHM,CALCITE,100%,BULK</v>
          </cell>
          <cell r="C1511" t="str">
            <v>1201087</v>
          </cell>
        </row>
        <row r="1512">
          <cell r="B1512" t="str">
            <v>CHM,POLYMER,SPRFLOC A-1883,55GA</v>
          </cell>
          <cell r="C1512" t="str">
            <v>1201088</v>
          </cell>
        </row>
        <row r="1513">
          <cell r="B1513" t="str">
            <v>CHM,MICROCG,BULK</v>
          </cell>
          <cell r="C1513" t="str">
            <v>1201100</v>
          </cell>
        </row>
        <row r="1514">
          <cell r="B1514" t="str">
            <v>CHM,MICROCG,BULK</v>
          </cell>
          <cell r="C1514" t="str">
            <v>1201100</v>
          </cell>
        </row>
        <row r="1515">
          <cell r="B1515" t="str">
            <v>CHM,COPPER SULFATE,AQUEOUS,BULK</v>
          </cell>
          <cell r="C1515" t="str">
            <v>1201102</v>
          </cell>
        </row>
        <row r="1516">
          <cell r="B1516" t="str">
            <v>CHM,POLYMER,CATIONC NALCO 8170,55LB</v>
          </cell>
          <cell r="C1516" t="str">
            <v>1201105</v>
          </cell>
        </row>
        <row r="1517">
          <cell r="B1517" t="str">
            <v>CHM,POLYMER,CATIONC PRAESTOL 193-K,5GA</v>
          </cell>
          <cell r="C1517" t="str">
            <v>1201106</v>
          </cell>
        </row>
        <row r="1518">
          <cell r="B1518" t="str">
            <v>CHM,POLYMER,ASI AS-1430PW,55GA</v>
          </cell>
          <cell r="C1518" t="str">
            <v>1201109</v>
          </cell>
        </row>
        <row r="1519">
          <cell r="B1519" t="str">
            <v>CHM,POLYMER,ASI AS-1430PW,55GA</v>
          </cell>
          <cell r="C1519" t="str">
            <v>1201109</v>
          </cell>
        </row>
        <row r="1520">
          <cell r="B1520" t="str">
            <v>CHM,SODIUM THIOSULFATE,LIQUID,30%,55LB</v>
          </cell>
          <cell r="C1520" t="str">
            <v>1201110</v>
          </cell>
        </row>
        <row r="1521">
          <cell r="B1521" t="str">
            <v>CHM,ORTHO-PLY P,CARUS 8100 BLEND,TOTE</v>
          </cell>
          <cell r="C1521" t="str">
            <v>1201112</v>
          </cell>
        </row>
        <row r="1522">
          <cell r="B1522" t="str">
            <v>CHM,PLYMR,CATIONC CEDRFLOC 340,55G</v>
          </cell>
          <cell r="C1522" t="str">
            <v>1201113</v>
          </cell>
        </row>
        <row r="1523">
          <cell r="B1523" t="str">
            <v>CHM,CAL HYPO,TAB 2 5/8"X13/16"70% CHLOR</v>
          </cell>
          <cell r="C1523" t="str">
            <v>1201114</v>
          </cell>
        </row>
        <row r="1524">
          <cell r="B1524" t="str">
            <v>CHM,SOD SULFITE, TAB 2 5/8"X13/16",92%</v>
          </cell>
          <cell r="C1524" t="str">
            <v>1201115</v>
          </cell>
        </row>
        <row r="1525">
          <cell r="B1525" t="str">
            <v>CHM,HYDROGEN PEROXIDE,15GA</v>
          </cell>
          <cell r="C1525" t="str">
            <v>1201116</v>
          </cell>
        </row>
        <row r="1526">
          <cell r="B1526" t="str">
            <v>CHM,POLYMER,CATIONC AS 2222,BULK</v>
          </cell>
          <cell r="C1526" t="str">
            <v>1201117</v>
          </cell>
        </row>
        <row r="1527">
          <cell r="B1527" t="str">
            <v>CHM,SODIUM PERMANGANATE,20%,300GA</v>
          </cell>
          <cell r="C1527" t="str">
            <v>1201118</v>
          </cell>
        </row>
        <row r="1528">
          <cell r="B1528" t="str">
            <v>CHM,SODIUM PERMANGANATE,20%,300GA</v>
          </cell>
          <cell r="C1528" t="str">
            <v>1201118</v>
          </cell>
        </row>
        <row r="1529">
          <cell r="B1529" t="str">
            <v>CHM,SODIUM PERMANGANATE,20%,300GA</v>
          </cell>
          <cell r="C1529" t="str">
            <v>1201118</v>
          </cell>
        </row>
        <row r="1530">
          <cell r="B1530" t="str">
            <v>CHM,PHOSPHATE,CALCIQUEST,LIQUID</v>
          </cell>
          <cell r="C1530" t="str">
            <v>1201120</v>
          </cell>
        </row>
        <row r="1531">
          <cell r="B1531" t="str">
            <v>CHM,PHOSPHATE,CALCIQUEST,LIQUID</v>
          </cell>
          <cell r="C1531" t="str">
            <v>1201120</v>
          </cell>
        </row>
        <row r="1532">
          <cell r="B1532" t="str">
            <v>CHM,ACID,SULFURIC,93%,TOTE</v>
          </cell>
          <cell r="C1532" t="str">
            <v>1201121</v>
          </cell>
        </row>
        <row r="1533">
          <cell r="B1533" t="str">
            <v>CHM,ACID,SULFURIC,93%,TOTE</v>
          </cell>
          <cell r="C1533" t="str">
            <v>1201121</v>
          </cell>
        </row>
        <row r="1534">
          <cell r="B1534" t="str">
            <v>CHM,ACID,SULFURIC,93%,TOTE</v>
          </cell>
          <cell r="C1534" t="str">
            <v>1201121</v>
          </cell>
        </row>
        <row r="1535">
          <cell r="B1535" t="str">
            <v>OBS,CHM,FERRIC CHLORIDE,38%,BULK</v>
          </cell>
          <cell r="C1535" t="str">
            <v>1201122</v>
          </cell>
        </row>
        <row r="1536">
          <cell r="B1536" t="str">
            <v>OBS*,CHM,SULFUR DIOXIDE,100%,2000LB</v>
          </cell>
          <cell r="C1536" t="str">
            <v>1201123</v>
          </cell>
        </row>
        <row r="1537">
          <cell r="B1537" t="str">
            <v>CHM,POLYMER,BLEND PAX XL371F,BULK</v>
          </cell>
          <cell r="C1537" t="str">
            <v>1201124</v>
          </cell>
        </row>
        <row r="1538">
          <cell r="B1538" t="str">
            <v>OBS*CHM,SODIUM HYDROXIDE,25%,MINI BULK</v>
          </cell>
          <cell r="C1538" t="str">
            <v>1201125</v>
          </cell>
        </row>
        <row r="1539">
          <cell r="B1539" t="str">
            <v>CHM,FERRIC,SULFAT LIQUID IRON,12%,BULK</v>
          </cell>
          <cell r="C1539" t="str">
            <v>1201126</v>
          </cell>
        </row>
        <row r="1540">
          <cell r="B1540" t="str">
            <v>CHM,FERRIC,SULFAT LIQUID IRON,12%,BULK</v>
          </cell>
          <cell r="C1540" t="str">
            <v>1201126</v>
          </cell>
        </row>
        <row r="1541">
          <cell r="B1541" t="str">
            <v>CHM,FERRIC,SULFAT LIQUID IRON,12%,BULK</v>
          </cell>
          <cell r="C1541" t="str">
            <v>1201126</v>
          </cell>
        </row>
        <row r="1542">
          <cell r="B1542" t="str">
            <v>CHM,FERRIC,SULFAT LIQUID IRON,12%,BULK</v>
          </cell>
          <cell r="C1542" t="str">
            <v>1201126</v>
          </cell>
        </row>
        <row r="1543">
          <cell r="B1543" t="str">
            <v>CHM,FERRIC,SULFAT LIQUID IRON,12%,BULK</v>
          </cell>
          <cell r="C1543" t="str">
            <v>1201126</v>
          </cell>
        </row>
        <row r="1544">
          <cell r="B1544" t="str">
            <v>CHM,POLYMER,FILTER AID</v>
          </cell>
          <cell r="C1544" t="str">
            <v>1201127</v>
          </cell>
        </row>
        <row r="1545">
          <cell r="B1545" t="str">
            <v>CHM,POLYMER,NONIONC, POL-EZ 3466</v>
          </cell>
          <cell r="C1545" t="str">
            <v>1201128</v>
          </cell>
        </row>
        <row r="1546">
          <cell r="B1546" t="str">
            <v>CHM,PACL,BASICITY,50% PAX-XL6</v>
          </cell>
          <cell r="C1546" t="str">
            <v>1201151</v>
          </cell>
        </row>
        <row r="1547">
          <cell r="B1547" t="str">
            <v>CHM,PACL,BASICITY,50% PAX-XL6</v>
          </cell>
          <cell r="C1547" t="str">
            <v>1201151</v>
          </cell>
        </row>
        <row r="1548">
          <cell r="B1548" t="str">
            <v>CHM,PACL,BASICITY,50% PAX-XL6</v>
          </cell>
          <cell r="C1548" t="str">
            <v>1201151</v>
          </cell>
        </row>
        <row r="1549">
          <cell r="B1549" t="str">
            <v>CHM,PACL,BASICITY,50% PAX-XL6</v>
          </cell>
          <cell r="C1549" t="str">
            <v>1201151</v>
          </cell>
        </row>
        <row r="1550">
          <cell r="B1550" t="str">
            <v>CHM,PACL,BASICITY,50% PAX-XL6</v>
          </cell>
          <cell r="C1550" t="str">
            <v>1201151</v>
          </cell>
        </row>
        <row r="1551">
          <cell r="B1551" t="str">
            <v>CHM,PACL,BASICITY,50% PAX-XL6</v>
          </cell>
          <cell r="C1551" t="str">
            <v>1201151</v>
          </cell>
        </row>
        <row r="1552">
          <cell r="B1552" t="str">
            <v>CHM,PACL,BASICITY,50% PAX-XL6</v>
          </cell>
          <cell r="C1552" t="str">
            <v>1201151</v>
          </cell>
        </row>
        <row r="1553">
          <cell r="B1553" t="str">
            <v>CHM,PACL BASICITY,70% PAX-XL8</v>
          </cell>
          <cell r="C1553" t="str">
            <v>1201152</v>
          </cell>
        </row>
        <row r="1554">
          <cell r="B1554" t="str">
            <v>CHM,PACL BASICITY,70% PAX-XL8</v>
          </cell>
          <cell r="C1554" t="str">
            <v>1201152</v>
          </cell>
        </row>
        <row r="1555">
          <cell r="B1555" t="str">
            <v>CHM,POLYMER,CATIONC CATFLOC DL-M,BULK</v>
          </cell>
          <cell r="C1555" t="str">
            <v>1201161</v>
          </cell>
        </row>
        <row r="1556">
          <cell r="B1556" t="str">
            <v>CHM,PHOSPHATE,ORTH-PLY CARUS 4100,BULK</v>
          </cell>
          <cell r="C1556" t="str">
            <v>1201171</v>
          </cell>
        </row>
        <row r="1557">
          <cell r="B1557" t="str">
            <v>CHM,PHOSPHATE,ORTH-PLY CARUS 4100,BULK</v>
          </cell>
          <cell r="C1557" t="str">
            <v>1201171</v>
          </cell>
        </row>
        <row r="1558">
          <cell r="B1558" t="str">
            <v>CHM,PHOSPHATE,ORTH-PLY CARUS 8100,BULK</v>
          </cell>
          <cell r="C1558" t="str">
            <v>1201173</v>
          </cell>
        </row>
        <row r="1559">
          <cell r="B1559" t="str">
            <v>CHM,PHOSPHATE,ORTH-PLY CARUS 8700,BULK</v>
          </cell>
          <cell r="C1559" t="str">
            <v>1201174</v>
          </cell>
        </row>
        <row r="1560">
          <cell r="B1560" t="str">
            <v>CHM, Polymr,Cat,Floc LS 55GA</v>
          </cell>
          <cell r="C1560" t="str">
            <v>1201181</v>
          </cell>
        </row>
        <row r="1561">
          <cell r="B1561" t="str">
            <v>CHM,ALUM,CHLOROHYDRT 25% BULK</v>
          </cell>
          <cell r="C1561" t="str">
            <v>1201182</v>
          </cell>
        </row>
        <row r="1562">
          <cell r="B1562" t="str">
            <v>CHM, Polymer, Cationic Zetag 7523 50LB</v>
          </cell>
          <cell r="C1562" t="str">
            <v>1201191</v>
          </cell>
        </row>
        <row r="1563">
          <cell r="B1563" t="str">
            <v>CHM,POLYMER,SENTRIFLOC 100</v>
          </cell>
          <cell r="C1563" t="str">
            <v>1201201</v>
          </cell>
        </row>
        <row r="1564">
          <cell r="B1564" t="str">
            <v>CHM,PACL,STRNSN 70,BULK</v>
          </cell>
          <cell r="C1564" t="str">
            <v>1201212</v>
          </cell>
        </row>
        <row r="1565">
          <cell r="B1565" t="str">
            <v>CHM,PACL,STRNSN 70,BULK</v>
          </cell>
          <cell r="C1565" t="str">
            <v>1201212</v>
          </cell>
        </row>
        <row r="1566">
          <cell r="B1566" t="str">
            <v>CHM,PACL,STRNSN 70,BULK</v>
          </cell>
          <cell r="C1566" t="str">
            <v>1201212</v>
          </cell>
        </row>
        <row r="1567">
          <cell r="B1567" t="str">
            <v>CHM,PACL,STRNSN 70,BULK</v>
          </cell>
          <cell r="C1567" t="str">
            <v>1201212</v>
          </cell>
        </row>
        <row r="1568">
          <cell r="B1568" t="str">
            <v>CHM,PACL,STRNSN 70,BULK</v>
          </cell>
          <cell r="C1568" t="str">
            <v>1201212</v>
          </cell>
        </row>
        <row r="1569">
          <cell r="B1569" t="str">
            <v>CHM,PACL,STRNSN 70,BULK</v>
          </cell>
          <cell r="C1569" t="str">
            <v>1201212</v>
          </cell>
        </row>
        <row r="1570">
          <cell r="B1570" t="str">
            <v>CHM,ALUM,CL HYDROX SULFAT,DLPAC2500,BULK</v>
          </cell>
          <cell r="C1570" t="str">
            <v>1201221</v>
          </cell>
        </row>
        <row r="1571">
          <cell r="B1571" t="str">
            <v>CHM,ALUM,CL HYDROX SULFAT,DLPAC812,BULK</v>
          </cell>
          <cell r="C1571" t="str">
            <v>1201222</v>
          </cell>
        </row>
        <row r="1572">
          <cell r="B1572" t="str">
            <v>CHM,POLYMER,ANIONC,EPAM A1849RS</v>
          </cell>
          <cell r="C1572" t="str">
            <v>1201231</v>
          </cell>
        </row>
        <row r="1573">
          <cell r="B1573" t="str">
            <v>CHM,CARBON,PAC WOOD BASED,BULK</v>
          </cell>
          <cell r="C1573" t="str">
            <v>1201241</v>
          </cell>
        </row>
        <row r="1574">
          <cell r="B1574" t="str">
            <v>CHM,SOD HYPO,13%,MINI BULK,Patton Well</v>
          </cell>
          <cell r="C1574" t="str">
            <v>1201251</v>
          </cell>
        </row>
        <row r="1575">
          <cell r="B1575" t="str">
            <v>CHM,SOD HYPO,13%,MINI BULK,Wiley Well</v>
          </cell>
          <cell r="C1575" t="str">
            <v>1201252</v>
          </cell>
        </row>
        <row r="1576">
          <cell r="B1576" t="str">
            <v>CHM,PHOSPHATE,AQUA MAG 9100,5GA</v>
          </cell>
          <cell r="C1576" t="str">
            <v>1201253</v>
          </cell>
        </row>
        <row r="1577">
          <cell r="B1577" t="str">
            <v>CHM,CARBON,PAC HYDRODARCO O,BULK</v>
          </cell>
          <cell r="C1577" t="str">
            <v>1201261</v>
          </cell>
        </row>
        <row r="1578">
          <cell r="B1578" t="str">
            <v>CHM,CARBON,PAC HYDRODARCO O,BULK</v>
          </cell>
          <cell r="C1578" t="str">
            <v>1201261</v>
          </cell>
        </row>
        <row r="1579">
          <cell r="B1579" t="str">
            <v>CHM,CARBON,PAC HYDRODARCO O,900LB bags</v>
          </cell>
          <cell r="C1579" t="str">
            <v>1201271</v>
          </cell>
        </row>
        <row r="1580">
          <cell r="B1580" t="str">
            <v>CHM,PHOSPHATE,ORTHO,POLY,CEDARCLEAR 417</v>
          </cell>
          <cell r="C1580" t="str">
            <v>1201281</v>
          </cell>
        </row>
        <row r="1581">
          <cell r="B1581" t="str">
            <v>CHM,PHOSPHATE,ORTHO,POLY,CEDARCLEAR 461</v>
          </cell>
          <cell r="C1581" t="str">
            <v>1201282</v>
          </cell>
        </row>
        <row r="1582">
          <cell r="B1582" t="str">
            <v>OBS*,CHM,POLYMER,ZETAG 7523</v>
          </cell>
          <cell r="C1582" t="str">
            <v>1201291</v>
          </cell>
        </row>
        <row r="1583">
          <cell r="B1583" t="str">
            <v>CHM,AMMONIA,AQUA,15%,TOTE</v>
          </cell>
          <cell r="C1583" t="str">
            <v>1201301</v>
          </cell>
        </row>
        <row r="1584">
          <cell r="B1584" t="str">
            <v>CHM, Cal-Flo-Calcium Hydroxide Slurry</v>
          </cell>
          <cell r="C1584" t="str">
            <v>1201311</v>
          </cell>
        </row>
        <row r="1585">
          <cell r="B1585" t="str">
            <v>CHM, Cal-Flo-Calcium Hydroxide Slurry</v>
          </cell>
          <cell r="C1585" t="str">
            <v>1201311</v>
          </cell>
        </row>
        <row r="1586">
          <cell r="B1586" t="str">
            <v>CHM, Cal-Flo-Calcium Hydroxide Slurry</v>
          </cell>
          <cell r="C1586" t="str">
            <v>1201311</v>
          </cell>
        </row>
        <row r="1587">
          <cell r="B1587" t="str">
            <v>CHM,THIOGUARD/MAGOX 93 HR 325M 50LB</v>
          </cell>
          <cell r="C1587" t="str">
            <v>1201321</v>
          </cell>
        </row>
        <row r="1588">
          <cell r="B1588" t="str">
            <v>CHM,THIOGUARD/MAGOX 93 HR 325M 50LB</v>
          </cell>
          <cell r="C1588" t="str">
            <v>1201321</v>
          </cell>
        </row>
        <row r="1589">
          <cell r="B1589" t="str">
            <v>CHM,THIOGUARD/MAGOX 93 HR 325M 50LB</v>
          </cell>
          <cell r="C1589" t="str">
            <v>1201321</v>
          </cell>
        </row>
        <row r="1590">
          <cell r="B1590" t="str">
            <v>CHM,POLYMER,ANIONC,POLYAMINE C581</v>
          </cell>
          <cell r="C1590" t="str">
            <v>1201322</v>
          </cell>
        </row>
        <row r="1591">
          <cell r="B1591" t="str">
            <v>CHM,SODIUM HYPOCHLORITE,13%,1GAL</v>
          </cell>
          <cell r="C1591" t="str">
            <v>1201331</v>
          </cell>
        </row>
        <row r="1592">
          <cell r="B1592" t="str">
            <v>CHM,FERRIC,CHLORID POLYMR AP2820</v>
          </cell>
          <cell r="C1592" t="str">
            <v>1201332</v>
          </cell>
        </row>
        <row r="1593">
          <cell r="B1593" t="str">
            <v>CHM,FERRIC,CHLORID POLYMR AP2820</v>
          </cell>
          <cell r="C1593" t="str">
            <v>1201332</v>
          </cell>
        </row>
        <row r="1594">
          <cell r="B1594" t="str">
            <v>CHM,PHOS,ORTHO,POLY,CEDARCLEAR 417,TOTE</v>
          </cell>
          <cell r="C1594" t="str">
            <v>1201341</v>
          </cell>
        </row>
        <row r="1595">
          <cell r="B1595" t="str">
            <v>CHM,POLYMER,CATIONC,AF-2650,55GA</v>
          </cell>
          <cell r="C1595" t="str">
            <v>1201351</v>
          </cell>
        </row>
        <row r="1596">
          <cell r="B1596" t="str">
            <v>CHM,Constant Chlor Briquesttes 50LB Pail</v>
          </cell>
          <cell r="C1596" t="str">
            <v>1201361</v>
          </cell>
        </row>
        <row r="1597">
          <cell r="B1597" t="str">
            <v>CHM,POLYMER,ANIONC,POLEZ2706 55GA</v>
          </cell>
          <cell r="C1597" t="str">
            <v>1201375</v>
          </cell>
        </row>
        <row r="1598">
          <cell r="B1598" t="str">
            <v>CHM,CARBON,PAC,800 IODINE,20BF,50LB BAG</v>
          </cell>
          <cell r="C1598" t="str">
            <v>1201381</v>
          </cell>
        </row>
        <row r="1599">
          <cell r="B1599" t="str">
            <v>CHM,CARBON,PAC,800 IODINE,20BF,50LB BAG</v>
          </cell>
          <cell r="C1599" t="str">
            <v>1201381</v>
          </cell>
        </row>
        <row r="1600">
          <cell r="B1600" t="str">
            <v>CHM,CARBON,PAC,800 IODINE,20BF,50LB BAG</v>
          </cell>
          <cell r="C1600" t="str">
            <v>1201381</v>
          </cell>
        </row>
        <row r="1601">
          <cell r="B1601" t="str">
            <v>CHM,CARBON,PAC,800 IODINE,20BF,50LB BAG</v>
          </cell>
          <cell r="C1601" t="str">
            <v>1201381</v>
          </cell>
        </row>
        <row r="1602">
          <cell r="B1602" t="str">
            <v>CHM,CARBON,PAC,800 IODINE,20BF,50LB BAG</v>
          </cell>
          <cell r="C1602" t="str">
            <v>1201381</v>
          </cell>
        </row>
        <row r="1603">
          <cell r="B1603" t="str">
            <v>CHM,CARBON,PAC,800 IODINE,20BF,50LB BAG</v>
          </cell>
          <cell r="C1603" t="str">
            <v>1201381</v>
          </cell>
        </row>
        <row r="1604">
          <cell r="B1604" t="str">
            <v>CHM,CALCIUM,HYPO,TABLETS 3 1/8 IN.</v>
          </cell>
          <cell r="C1604" t="str">
            <v>1201391</v>
          </cell>
        </row>
        <row r="1605">
          <cell r="B1605" t="str">
            <v>CHM, FERROUS SULFATE 50LB BAG</v>
          </cell>
          <cell r="C1605" t="str">
            <v>1201402</v>
          </cell>
        </row>
        <row r="1606">
          <cell r="B1606" t="str">
            <v>CHM,ORTHO-POLY P, CARUS C8400-TOTE</v>
          </cell>
          <cell r="C1606" t="str">
            <v>1201403</v>
          </cell>
        </row>
        <row r="1607">
          <cell r="B1607" t="str">
            <v>CHM,SODIUM CHLORIDE PUREX 100%, BULK</v>
          </cell>
          <cell r="C1607" t="str">
            <v>1201413</v>
          </cell>
        </row>
        <row r="1608">
          <cell r="B1608" t="str">
            <v>CHM,SODIUM CHLORIDE PUREX 100%, BULK</v>
          </cell>
          <cell r="C1608" t="str">
            <v>1201413</v>
          </cell>
        </row>
        <row r="1609">
          <cell r="B1609" t="str">
            <v>DO NOT USE</v>
          </cell>
          <cell r="C1609" t="str">
            <v>1201421</v>
          </cell>
        </row>
        <row r="1610">
          <cell r="B1610" t="str">
            <v>CHM,SODIUM HYDROXIDE,40%,MINI BULK</v>
          </cell>
          <cell r="C1610" t="str">
            <v>1201423</v>
          </cell>
        </row>
        <row r="1611">
          <cell r="B1611" t="str">
            <v>CHM,SODIUM HYPOCHLORITE,12.5%,TOTE</v>
          </cell>
          <cell r="C1611" t="str">
            <v>1201431</v>
          </cell>
        </row>
        <row r="1612">
          <cell r="B1612" t="str">
            <v>CHM,POLYMER,EC-265 MINI BULK</v>
          </cell>
          <cell r="C1612" t="str">
            <v>1201441</v>
          </cell>
        </row>
        <row r="1613">
          <cell r="B1613" t="str">
            <v>CHM,PHOSPHATE,ORTHO-POLY CARUS 8500,MINI</v>
          </cell>
          <cell r="C1613" t="str">
            <v>1201451</v>
          </cell>
        </row>
        <row r="1614">
          <cell r="B1614" t="str">
            <v>CHM,PHOSPHATE,ORTHO-POLY CARUS 8500,MINI</v>
          </cell>
          <cell r="C1614" t="str">
            <v>1201451</v>
          </cell>
        </row>
        <row r="1615">
          <cell r="B1615" t="str">
            <v>CHM,AMMONIUM SULFATE,LIQUID,40%,55GA</v>
          </cell>
          <cell r="C1615" t="str">
            <v>1201461</v>
          </cell>
        </row>
        <row r="1616">
          <cell r="B1616" t="str">
            <v>CHM,AMMONIUM SULFATE,LIQUID,40%,55GA</v>
          </cell>
          <cell r="C1616" t="str">
            <v>1201461</v>
          </cell>
        </row>
        <row r="1617">
          <cell r="B1617" t="str">
            <v>CHM,PACL,STERN PAC 50 BULK</v>
          </cell>
          <cell r="C1617" t="str">
            <v>1201471</v>
          </cell>
        </row>
        <row r="1618">
          <cell r="B1618" t="str">
            <v>CHM,THIOGUARD/MAGNESIUM HYDROXIDE BULK</v>
          </cell>
          <cell r="C1618" t="str">
            <v>1201481</v>
          </cell>
        </row>
        <row r="1619">
          <cell r="B1619" t="str">
            <v>CHM,THIOGUARD/MAGNESIUM HYDROXIDE BULK</v>
          </cell>
          <cell r="C1619" t="str">
            <v>1201481</v>
          </cell>
        </row>
        <row r="1620">
          <cell r="B1620" t="str">
            <v>CHM,ALUMINUM CHLORIDE,ULTRAFLOC 121,BULK</v>
          </cell>
          <cell r="C1620" t="str">
            <v>1201482</v>
          </cell>
        </row>
        <row r="1621">
          <cell r="B1621" t="str">
            <v>CHM,ALUMINUM CHLORIDE,ULTRAFLOC 121,BULK</v>
          </cell>
          <cell r="C1621" t="str">
            <v>1201482</v>
          </cell>
        </row>
        <row r="1622">
          <cell r="B1622" t="str">
            <v>CHM,POLYMER,ZETAG 7878 FS40,MINI BULK</v>
          </cell>
          <cell r="C1622" t="str">
            <v>1201483</v>
          </cell>
        </row>
        <row r="1623">
          <cell r="B1623" t="str">
            <v>CHM,POLYMER,ZETAG 7878 FS40,MINI BULK</v>
          </cell>
          <cell r="C1623" t="str">
            <v>1201483</v>
          </cell>
        </row>
        <row r="1624">
          <cell r="B1624" t="str">
            <v>CHM,METHANOL,100%,BULK</v>
          </cell>
          <cell r="C1624" t="str">
            <v>1201492</v>
          </cell>
        </row>
        <row r="1625">
          <cell r="B1625" t="str">
            <v>CHM,METHANOL,100%,BULK</v>
          </cell>
          <cell r="C1625" t="str">
            <v>1201492</v>
          </cell>
        </row>
        <row r="1626">
          <cell r="B1626" t="str">
            <v>CHM,POLYMER,NEAT,BRENNFLOC CP7222P</v>
          </cell>
          <cell r="C1626" t="str">
            <v>1201501</v>
          </cell>
        </row>
        <row r="1627">
          <cell r="B1627" t="str">
            <v>CHM,CARBON,PAC HYDRODARCO KBM 40LB</v>
          </cell>
          <cell r="C1627" t="str">
            <v>1201511</v>
          </cell>
        </row>
        <row r="1628">
          <cell r="B1628" t="str">
            <v>CHM,CARBON,PAC HYDRODARCO KBM 40LB</v>
          </cell>
          <cell r="C1628" t="str">
            <v>1201511</v>
          </cell>
        </row>
        <row r="1629">
          <cell r="B1629" t="str">
            <v>CHM,CARBON,PAC HYDRODARCO KBM 40LB</v>
          </cell>
          <cell r="C1629" t="str">
            <v>1201511</v>
          </cell>
        </row>
        <row r="1630">
          <cell r="B1630" t="str">
            <v>CHM,POLYMER,CATIONC CATFLOC TL,TOTE</v>
          </cell>
          <cell r="C1630" t="str">
            <v>1201522</v>
          </cell>
        </row>
        <row r="1631">
          <cell r="B1631" t="str">
            <v>CHM,PHOS,ORTH-PLY CARUS 8600,MINI BULK</v>
          </cell>
          <cell r="C1631" t="str">
            <v>1201523</v>
          </cell>
        </row>
        <row r="1632">
          <cell r="B1632" t="str">
            <v>CHM,PHOS,ORTH-PLY CARUS 8600,MINI BULK</v>
          </cell>
          <cell r="C1632" t="str">
            <v>1201523</v>
          </cell>
        </row>
        <row r="1633">
          <cell r="B1633" t="str">
            <v>CHM,POLYMER,CATIONC NALCO 7763 55GA</v>
          </cell>
          <cell r="C1633" t="str">
            <v>1201524</v>
          </cell>
        </row>
        <row r="1634">
          <cell r="B1634" t="str">
            <v>CHM,POLYMER,CATIONC CEDRFLOC524,MINIBULK</v>
          </cell>
          <cell r="C1634" t="str">
            <v>1201531</v>
          </cell>
        </row>
        <row r="1635">
          <cell r="B1635" t="str">
            <v>CHM,POLYMER,CATIONC CEDRFLOC524,MINIBULK</v>
          </cell>
          <cell r="C1635" t="str">
            <v>1201531</v>
          </cell>
        </row>
        <row r="1636">
          <cell r="B1636" t="str">
            <v>CHM,POLYMER,ANIONC ROBIN 30A,5GA</v>
          </cell>
          <cell r="C1636" t="str">
            <v>1201551</v>
          </cell>
        </row>
        <row r="1637">
          <cell r="B1637" t="str">
            <v>CHM,POLYMER,ANIONC ROBIN 30A,5GA</v>
          </cell>
          <cell r="C1637" t="str">
            <v>1201551</v>
          </cell>
        </row>
        <row r="1638">
          <cell r="B1638" t="str">
            <v>CHM,ZINC,CHLORIDE,1:10,BULK CARUS 3380</v>
          </cell>
          <cell r="C1638" t="str">
            <v>1201561</v>
          </cell>
        </row>
        <row r="1639">
          <cell r="B1639" t="str">
            <v>CHM,POTASSIUM HYDROXIDE,45%, BULK</v>
          </cell>
          <cell r="C1639" t="str">
            <v>1201571</v>
          </cell>
        </row>
        <row r="1640">
          <cell r="B1640" t="str">
            <v>CHM,PHOSPHATE,PLY CARUS 110, 55GA</v>
          </cell>
          <cell r="C1640" t="str">
            <v>1201582</v>
          </cell>
        </row>
        <row r="1641">
          <cell r="B1641" t="str">
            <v>CHM,PHOSPHATE,PLY CARUS 110, 55GA</v>
          </cell>
          <cell r="C1641" t="str">
            <v>1201582</v>
          </cell>
        </row>
        <row r="1642">
          <cell r="B1642" t="str">
            <v>CHM,PHOSPHATE,PLY CARUS 110, 55GA</v>
          </cell>
          <cell r="C1642" t="str">
            <v>1201582</v>
          </cell>
        </row>
        <row r="1643">
          <cell r="B1643" t="str">
            <v>CHM,FERRIC,CHLORID,38%,TOTE</v>
          </cell>
          <cell r="C1643" t="str">
            <v>1201591</v>
          </cell>
        </row>
        <row r="1644">
          <cell r="B1644" t="str">
            <v>CHM,FERRIC,CHLORID,38%,TOTE</v>
          </cell>
          <cell r="C1644" t="str">
            <v>1201591</v>
          </cell>
        </row>
        <row r="1645">
          <cell r="B1645" t="str">
            <v>CHM,FERRIC,CHLORID,38%,TOTE</v>
          </cell>
          <cell r="C1645" t="str">
            <v>1201591</v>
          </cell>
        </row>
        <row r="1646">
          <cell r="B1646" t="str">
            <v>CHM,ZINC,CHLORIDE,1:5,55GA</v>
          </cell>
          <cell r="C1646" t="str">
            <v>1201601</v>
          </cell>
        </row>
        <row r="1647">
          <cell r="B1647" t="str">
            <v>CHM,PHOSPHATE,ORTH-PLY BLEND,SK7840</v>
          </cell>
          <cell r="C1647" t="str">
            <v>1201602</v>
          </cell>
        </row>
        <row r="1648">
          <cell r="B1648" t="str">
            <v>CHM,CARBON,PAC HYDRODARCO B,BULK</v>
          </cell>
          <cell r="C1648" t="str">
            <v>1201611</v>
          </cell>
        </row>
        <row r="1649">
          <cell r="B1649" t="str">
            <v>CHM,POTASSIUM HYDROXIDE,55 GAL</v>
          </cell>
          <cell r="C1649" t="str">
            <v>1201621</v>
          </cell>
        </row>
        <row r="1650">
          <cell r="B1650" t="str">
            <v>CHM,POTASSIUM HYDROXIDE,55 GAL</v>
          </cell>
          <cell r="C1650" t="str">
            <v>1201621</v>
          </cell>
        </row>
        <row r="1651">
          <cell r="B1651" t="str">
            <v>CHM,CRBN,PAC,WTR CARB L/O,800 IOD,BULK</v>
          </cell>
          <cell r="C1651" t="str">
            <v>1201631</v>
          </cell>
        </row>
        <row r="1652">
          <cell r="B1652" t="str">
            <v>CHM,CRBN,PAC,WTR CARB L/O,800 IOD,BULK</v>
          </cell>
          <cell r="C1652" t="str">
            <v>1201631</v>
          </cell>
        </row>
        <row r="1653">
          <cell r="B1653" t="str">
            <v>CHM,POLYMER,AF-2535,BULK</v>
          </cell>
          <cell r="C1653" t="str">
            <v>1201641</v>
          </cell>
        </row>
        <row r="1654">
          <cell r="B1654" t="str">
            <v>CHM,CRBN,PAC BITUMIN 500 IODINE,MINIBULK</v>
          </cell>
          <cell r="C1654" t="str">
            <v>1201651</v>
          </cell>
        </row>
        <row r="1655">
          <cell r="B1655" t="str">
            <v>CHM,CRBN,PAC BITUMIN 500 IODINE,MINIBULK</v>
          </cell>
          <cell r="C1655" t="str">
            <v>1201651</v>
          </cell>
        </row>
        <row r="1656">
          <cell r="B1656" t="str">
            <v>CHM,CITRIC ACID 50%, 55 GAL</v>
          </cell>
          <cell r="C1656" t="str">
            <v>1201661</v>
          </cell>
        </row>
        <row r="1657">
          <cell r="B1657" t="str">
            <v>CHM,POT PERM,CYCLE BIN,CAIROX 3300 LB</v>
          </cell>
          <cell r="C1657" t="str">
            <v>1201671</v>
          </cell>
        </row>
        <row r="1658">
          <cell r="B1658" t="str">
            <v>CHM,SODIUM SILICATE,29%, 55GA</v>
          </cell>
          <cell r="C1658" t="str">
            <v>1201681</v>
          </cell>
        </row>
        <row r="1659">
          <cell r="B1659" t="str">
            <v>CHM,SODIUM SILICATE,29%, 55GA</v>
          </cell>
          <cell r="C1659" t="str">
            <v>1201681</v>
          </cell>
        </row>
        <row r="1660">
          <cell r="B1660" t="str">
            <v>CHM,CARBON,PAC WOOD BASED,800LB</v>
          </cell>
          <cell r="C1660" t="str">
            <v>1201691</v>
          </cell>
        </row>
        <row r="1661">
          <cell r="B1661" t="str">
            <v>CHM,POLYMER,EC-309,MINI BULK</v>
          </cell>
          <cell r="C1661" t="str">
            <v>1201701</v>
          </cell>
        </row>
        <row r="1662">
          <cell r="B1662" t="str">
            <v>CHM,PHOSPHATE,ORTH-PLY CARUS 8600,DRUM</v>
          </cell>
          <cell r="C1662" t="str">
            <v>1201711</v>
          </cell>
        </row>
        <row r="1663">
          <cell r="B1663" t="str">
            <v>CHM,POLYMER,COAGULANT, AF86070,BULK</v>
          </cell>
          <cell r="C1663">
            <v>1201772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 Delivery"/>
    </sheetNames>
    <sheetDataSet>
      <sheetData sheetId="0">
        <row r="10">
          <cell r="J10">
            <v>1006381.0929981988</v>
          </cell>
          <cell r="V10">
            <v>999736.09299819882</v>
          </cell>
          <cell r="W10">
            <v>958837.50728474255</v>
          </cell>
          <cell r="X10">
            <v>1077983.7996076376</v>
          </cell>
          <cell r="Y10">
            <v>1016886.3352246702</v>
          </cell>
          <cell r="Z10">
            <v>1150685.709854167</v>
          </cell>
          <cell r="AA10">
            <v>1235234.8255662415</v>
          </cell>
          <cell r="AB10">
            <v>1366715.6354417503</v>
          </cell>
          <cell r="AC10">
            <v>1260782.4669525023</v>
          </cell>
          <cell r="AD10">
            <v>1135323.1749787943</v>
          </cell>
          <cell r="AE10">
            <v>1138544.3727004856</v>
          </cell>
          <cell r="AF10">
            <v>983927.83627927734</v>
          </cell>
          <cell r="AG10">
            <v>1041983.0839666394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.bin"/><Relationship Id="rId3" Type="http://schemas.openxmlformats.org/officeDocument/2006/relationships/customProperty" Target="../customProperty6.bin"/><Relationship Id="rId7" Type="http://schemas.openxmlformats.org/officeDocument/2006/relationships/customProperty" Target="../customProperty10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9.bin"/><Relationship Id="rId11" Type="http://schemas.openxmlformats.org/officeDocument/2006/relationships/customProperty" Target="../customProperty14.bin"/><Relationship Id="rId5" Type="http://schemas.openxmlformats.org/officeDocument/2006/relationships/customProperty" Target="../customProperty8.bin"/><Relationship Id="rId10" Type="http://schemas.openxmlformats.org/officeDocument/2006/relationships/customProperty" Target="../customProperty13.bin"/><Relationship Id="rId4" Type="http://schemas.openxmlformats.org/officeDocument/2006/relationships/customProperty" Target="../customProperty7.bin"/><Relationship Id="rId9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8"/>
  <sheetViews>
    <sheetView tabSelected="1" workbookViewId="0">
      <selection activeCell="A2" sqref="A2"/>
    </sheetView>
  </sheetViews>
  <sheetFormatPr defaultRowHeight="15" x14ac:dyDescent="0.25"/>
  <cols>
    <col min="1" max="1" width="14.42578125" customWidth="1"/>
    <col min="5" max="6" width="12.140625" customWidth="1"/>
    <col min="7" max="7" width="13.42578125" customWidth="1"/>
    <col min="8" max="8" width="12.7109375" customWidth="1"/>
    <col min="9" max="9" width="12.42578125" bestFit="1" customWidth="1"/>
    <col min="10" max="10" width="12.5703125" customWidth="1"/>
    <col min="11" max="11" width="13.28515625" customWidth="1"/>
    <col min="12" max="12" width="12.85546875" customWidth="1"/>
    <col min="13" max="13" width="13" customWidth="1"/>
    <col min="14" max="14" width="12.5703125" customWidth="1"/>
    <col min="15" max="15" width="13.28515625" customWidth="1"/>
    <col min="16" max="16" width="12.42578125" customWidth="1"/>
    <col min="17" max="17" width="3.5703125" customWidth="1"/>
    <col min="18" max="18" width="14.140625" customWidth="1"/>
  </cols>
  <sheetData>
    <row r="1" spans="1:18" ht="14.45" x14ac:dyDescent="0.3">
      <c r="A1" s="6" t="s">
        <v>92</v>
      </c>
    </row>
    <row r="2" spans="1:18" ht="14.45" x14ac:dyDescent="0.3">
      <c r="A2" s="6" t="s">
        <v>121</v>
      </c>
    </row>
    <row r="3" spans="1:18" ht="14.45" x14ac:dyDescent="0.3">
      <c r="A3" s="6" t="s">
        <v>122</v>
      </c>
    </row>
    <row r="5" spans="1:18" ht="14.45" x14ac:dyDescent="0.3"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/>
      <c r="R5" s="8" t="s">
        <v>123</v>
      </c>
    </row>
    <row r="6" spans="1:18" ht="14.45" x14ac:dyDescent="0.3">
      <c r="A6" s="21" t="s">
        <v>144</v>
      </c>
      <c r="B6" s="21"/>
      <c r="C6" s="21"/>
      <c r="D6" s="21"/>
      <c r="E6" s="28">
        <f>'120250-River St Plant'!D302+'120251-Richmond Road Plant'!D380+'120252-KRSII Plant'!D287</f>
        <v>128110.97172024648</v>
      </c>
      <c r="F6" s="28">
        <f>'120250-River St Plant'!E302+'120251-Richmond Road Plant'!E380+'120252-KRSII Plant'!E287</f>
        <v>126420.46315882527</v>
      </c>
      <c r="G6" s="28">
        <f>'120250-River St Plant'!F302+'120251-Richmond Road Plant'!F380+'120252-KRSII Plant'!F287</f>
        <v>119986.60898383647</v>
      </c>
      <c r="H6" s="28">
        <f>'120250-River St Plant'!G302+'120251-Richmond Road Plant'!G380+'120252-KRSII Plant'!G287</f>
        <v>121471.51870637201</v>
      </c>
      <c r="I6" s="28">
        <f>'120250-River St Plant'!H302+'120251-Richmond Road Plant'!H380+'120252-KRSII Plant'!H287</f>
        <v>118714.81439813392</v>
      </c>
      <c r="J6" s="28">
        <f>'120250-River St Plant'!I302+'120251-Richmond Road Plant'!I380+'120252-KRSII Plant'!I287</f>
        <v>153853.60191652039</v>
      </c>
      <c r="K6" s="28">
        <f>'120250-River St Plant'!J302+'120251-Richmond Road Plant'!J380+'120252-KRSII Plant'!J287</f>
        <v>195229.41346713499</v>
      </c>
      <c r="L6" s="28">
        <f>'120250-River St Plant'!K302+'120251-Richmond Road Plant'!K380+'120252-KRSII Plant'!K287</f>
        <v>200241.99944548382</v>
      </c>
      <c r="M6" s="28">
        <f>'120250-River St Plant'!L302+'120251-Richmond Road Plant'!L380+'120252-KRSII Plant'!L287</f>
        <v>179593.82129267926</v>
      </c>
      <c r="N6" s="28">
        <f>'120250-River St Plant'!M302+'120251-Richmond Road Plant'!M380+'120252-KRSII Plant'!M287</f>
        <v>165852.7489154175</v>
      </c>
      <c r="O6" s="28">
        <f>'120250-River St Plant'!N302+'120251-Richmond Road Plant'!N380+'120252-KRSII Plant'!N287</f>
        <v>124035.37745290341</v>
      </c>
      <c r="P6" s="28">
        <f>'120250-River St Plant'!O302+'120251-Richmond Road Plant'!O380+'120252-KRSII Plant'!O287</f>
        <v>144540.82763970984</v>
      </c>
      <c r="Q6" s="21"/>
      <c r="R6" s="28">
        <f>SUM(E6:Q6)</f>
        <v>1778052.1670972635</v>
      </c>
    </row>
    <row r="7" spans="1:18" ht="14.45" x14ac:dyDescent="0.3">
      <c r="A7" t="s">
        <v>124</v>
      </c>
      <c r="E7" s="2">
        <v>115583.03882258614</v>
      </c>
      <c r="F7" s="2">
        <v>97947.296181526253</v>
      </c>
      <c r="G7" s="2">
        <v>108901.93515647156</v>
      </c>
      <c r="H7" s="2">
        <v>122195.08471000066</v>
      </c>
      <c r="I7" s="2">
        <v>128572.59226150456</v>
      </c>
      <c r="J7" s="2">
        <v>143087.64497888449</v>
      </c>
      <c r="K7" s="2">
        <v>173793.88420354808</v>
      </c>
      <c r="L7" s="2">
        <v>170869.58526121438</v>
      </c>
      <c r="M7" s="2">
        <v>133758.85393150005</v>
      </c>
      <c r="N7" s="2">
        <v>107689.60649476423</v>
      </c>
      <c r="O7" s="2">
        <v>118704.48652893103</v>
      </c>
      <c r="P7" s="2">
        <v>112585.83793880268</v>
      </c>
      <c r="R7" s="5">
        <f t="shared" ref="R7:R8" si="0">SUM(E7:Q7)</f>
        <v>1533689.8464697343</v>
      </c>
    </row>
    <row r="8" spans="1:18" ht="14.45" x14ac:dyDescent="0.3">
      <c r="A8" t="s">
        <v>125</v>
      </c>
      <c r="E8" s="2">
        <v>140301.15</v>
      </c>
      <c r="F8" s="2">
        <v>155136.47999999995</v>
      </c>
      <c r="G8" s="2">
        <v>105783.91</v>
      </c>
      <c r="H8" s="2">
        <v>104494.75999999998</v>
      </c>
      <c r="I8" s="2">
        <v>145676.97999999998</v>
      </c>
      <c r="J8" s="2">
        <v>133509.10000000003</v>
      </c>
      <c r="K8" s="2">
        <v>136300.62</v>
      </c>
      <c r="L8" s="2">
        <v>189178.94999999998</v>
      </c>
      <c r="M8" s="2">
        <v>166990.72999999998</v>
      </c>
      <c r="N8" s="2">
        <v>174220.28</v>
      </c>
      <c r="O8" s="2">
        <v>96985.83</v>
      </c>
      <c r="P8" s="2">
        <v>107021.71</v>
      </c>
      <c r="R8" s="5">
        <f t="shared" si="0"/>
        <v>1655600.5</v>
      </c>
    </row>
  </sheetData>
  <pageMargins left="0.7" right="0.7" top="0.75" bottom="0.75" header="0.3" footer="0.3"/>
  <pageSetup scale="57" fitToHeight="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7030A0"/>
  </sheetPr>
  <dimension ref="A1:S302"/>
  <sheetViews>
    <sheetView tabSelected="1" zoomScale="90" zoomScaleNormal="9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66.140625" customWidth="1"/>
    <col min="2" max="2" width="10.85546875" customWidth="1"/>
    <col min="3" max="3" width="11.85546875" customWidth="1"/>
    <col min="4" max="4" width="13.28515625" customWidth="1"/>
    <col min="5" max="5" width="13" customWidth="1"/>
    <col min="6" max="7" width="12.85546875" customWidth="1"/>
    <col min="8" max="8" width="13.140625" customWidth="1"/>
    <col min="9" max="9" width="13.28515625" customWidth="1"/>
    <col min="10" max="10" width="14.140625" customWidth="1"/>
    <col min="11" max="11" width="14.85546875" customWidth="1"/>
    <col min="12" max="12" width="13.28515625" customWidth="1"/>
    <col min="13" max="14" width="14.5703125" customWidth="1"/>
    <col min="15" max="15" width="13.28515625" customWidth="1"/>
    <col min="16" max="16" width="5.28515625" customWidth="1"/>
    <col min="17" max="17" width="14.7109375" customWidth="1"/>
    <col min="18" max="18" width="5" customWidth="1"/>
    <col min="19" max="19" width="73.85546875" customWidth="1"/>
  </cols>
  <sheetData>
    <row r="1" spans="1:19" ht="14.45" x14ac:dyDescent="0.3">
      <c r="A1" s="6" t="s">
        <v>92</v>
      </c>
    </row>
    <row r="2" spans="1:19" ht="14.45" x14ac:dyDescent="0.3">
      <c r="A2" s="6" t="s">
        <v>93</v>
      </c>
    </row>
    <row r="3" spans="1:19" ht="14.45" x14ac:dyDescent="0.3">
      <c r="A3" s="6" t="s">
        <v>106</v>
      </c>
    </row>
    <row r="4" spans="1:19" ht="14.45" x14ac:dyDescent="0.3">
      <c r="A4" s="6" t="s">
        <v>47</v>
      </c>
    </row>
    <row r="6" spans="1:19" ht="14.45" x14ac:dyDescent="0.3">
      <c r="A6" s="7"/>
      <c r="B6" s="7" t="s">
        <v>48</v>
      </c>
      <c r="C6" s="7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9" ht="14.45" x14ac:dyDescent="0.3">
      <c r="A7" s="8" t="s">
        <v>50</v>
      </c>
      <c r="B7" s="8" t="s">
        <v>51</v>
      </c>
      <c r="C7" s="8" t="s">
        <v>52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Q7" s="8" t="s">
        <v>53</v>
      </c>
      <c r="S7" s="8" t="s">
        <v>54</v>
      </c>
    </row>
    <row r="8" spans="1:19" ht="14.4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S8" s="8"/>
    </row>
    <row r="9" spans="1:19" ht="14.45" x14ac:dyDescent="0.3">
      <c r="A9" s="9" t="s">
        <v>145</v>
      </c>
      <c r="B9" s="8"/>
      <c r="C9" s="8"/>
      <c r="D9" s="10">
        <f>'2017 Budget SD'!C9</f>
        <v>999736.09299819882</v>
      </c>
      <c r="E9" s="10">
        <f>'2017 Budget SD'!D9</f>
        <v>958837.50728474255</v>
      </c>
      <c r="F9" s="10">
        <f>'2017 Budget SD'!E9</f>
        <v>1077983.7996076376</v>
      </c>
      <c r="G9" s="10">
        <f>'2017 Budget SD'!F9</f>
        <v>1016886.3352246702</v>
      </c>
      <c r="H9" s="10">
        <f>'2017 Budget SD'!G9</f>
        <v>1150685.709854167</v>
      </c>
      <c r="I9" s="10">
        <f>'2017 Budget SD'!H9</f>
        <v>1235234.8255662415</v>
      </c>
      <c r="J9" s="10">
        <f>'2017 Budget SD'!I9</f>
        <v>1366715.6354417503</v>
      </c>
      <c r="K9" s="10">
        <f>'2017 Budget SD'!J9</f>
        <v>1260782.4669525023</v>
      </c>
      <c r="L9" s="10">
        <f>'2017 Budget SD'!K9</f>
        <v>1135323.1749787943</v>
      </c>
      <c r="M9" s="10">
        <f>'2017 Budget SD'!L9</f>
        <v>1138544.3727004856</v>
      </c>
      <c r="N9" s="10">
        <f>'2017 Budget SD'!M9</f>
        <v>983927.83627927734</v>
      </c>
      <c r="O9" s="10">
        <f>'2017 Budget SD'!N9</f>
        <v>1041983.0839666394</v>
      </c>
      <c r="Q9" s="5">
        <f t="shared" ref="Q9:Q12" si="0">SUM(D9:P9)</f>
        <v>13366640.840855107</v>
      </c>
      <c r="S9" t="s">
        <v>143</v>
      </c>
    </row>
    <row r="10" spans="1:19" ht="14.45" x14ac:dyDescent="0.3">
      <c r="A10" s="9" t="s">
        <v>94</v>
      </c>
      <c r="B10" s="8"/>
      <c r="C10" s="8"/>
      <c r="D10" s="2">
        <v>980083.13733605982</v>
      </c>
      <c r="E10" s="2">
        <v>942411.52042030066</v>
      </c>
      <c r="F10" s="2">
        <v>986157.34462355764</v>
      </c>
      <c r="G10" s="2">
        <v>996661.67998663883</v>
      </c>
      <c r="H10" s="2">
        <v>1163018.4107902551</v>
      </c>
      <c r="I10" s="2">
        <v>1301836.9963335139</v>
      </c>
      <c r="J10" s="2">
        <v>1334898.0728108918</v>
      </c>
      <c r="K10" s="2">
        <v>1355315.0813509347</v>
      </c>
      <c r="L10" s="2">
        <v>1250294.8427204264</v>
      </c>
      <c r="M10" s="2">
        <v>1139569.7941980741</v>
      </c>
      <c r="N10" s="2">
        <v>970664.76515065681</v>
      </c>
      <c r="O10" s="2">
        <v>998059.83288101037</v>
      </c>
      <c r="Q10" s="5">
        <f t="shared" si="0"/>
        <v>13418971.478602322</v>
      </c>
      <c r="S10" t="s">
        <v>55</v>
      </c>
    </row>
    <row r="11" spans="1:19" ht="14.45" x14ac:dyDescent="0.3">
      <c r="A11" s="9" t="s">
        <v>95</v>
      </c>
      <c r="B11" s="8"/>
      <c r="C11" s="8"/>
      <c r="D11" s="2">
        <v>1180538.1429099999</v>
      </c>
      <c r="E11" s="2">
        <v>1059151.14286</v>
      </c>
      <c r="F11" s="2">
        <v>1073765.71431</v>
      </c>
      <c r="G11" s="2">
        <v>1070640.99997</v>
      </c>
      <c r="H11" s="2">
        <v>1208202.8571899999</v>
      </c>
      <c r="I11" s="2">
        <v>1274938.1428499999</v>
      </c>
      <c r="J11" s="2">
        <v>1415510.5713899999</v>
      </c>
      <c r="K11" s="2">
        <v>1324252.4285899999</v>
      </c>
      <c r="L11" s="2">
        <v>1220823.9999899999</v>
      </c>
      <c r="M11" s="2">
        <v>1143834</v>
      </c>
      <c r="N11" s="2">
        <v>1012082.99988</v>
      </c>
      <c r="O11" s="2">
        <v>996809.14286999998</v>
      </c>
      <c r="Q11" s="5">
        <f t="shared" si="0"/>
        <v>13980550.14281</v>
      </c>
      <c r="S11" t="s">
        <v>56</v>
      </c>
    </row>
    <row r="12" spans="1:19" ht="14.45" x14ac:dyDescent="0.3">
      <c r="A12" s="9" t="s">
        <v>96</v>
      </c>
      <c r="B12" s="8"/>
      <c r="C12" s="8"/>
      <c r="D12" s="2">
        <v>1019730.28572</v>
      </c>
      <c r="E12" s="2">
        <v>925074.42856000003</v>
      </c>
      <c r="F12" s="2">
        <v>1017064.57144</v>
      </c>
      <c r="G12" s="2">
        <v>1005991.71428</v>
      </c>
      <c r="H12" s="2">
        <v>1109121.28572</v>
      </c>
      <c r="I12" s="2">
        <v>1157294</v>
      </c>
      <c r="J12" s="2">
        <v>1183522.4285299999</v>
      </c>
      <c r="K12" s="2">
        <v>1245984.5713800001</v>
      </c>
      <c r="L12" s="2">
        <v>1247286.56996</v>
      </c>
      <c r="M12" s="2">
        <v>1133795.2856999999</v>
      </c>
      <c r="N12" s="2">
        <v>985766.42865000002</v>
      </c>
      <c r="O12" s="2">
        <v>1003560.71433</v>
      </c>
      <c r="Q12" s="5">
        <f t="shared" si="0"/>
        <v>13034192.284270002</v>
      </c>
      <c r="S12" t="s">
        <v>57</v>
      </c>
    </row>
    <row r="14" spans="1:19" ht="14.45" x14ac:dyDescent="0.3">
      <c r="A14" s="11" t="s">
        <v>97</v>
      </c>
    </row>
    <row r="15" spans="1:19" ht="14.45" x14ac:dyDescent="0.3">
      <c r="A15" s="4" t="s">
        <v>58</v>
      </c>
    </row>
    <row r="16" spans="1:19" ht="14.45" x14ac:dyDescent="0.3">
      <c r="A16" s="3" t="s">
        <v>42</v>
      </c>
      <c r="B16" s="12" t="str">
        <f>IFERROR(VLOOKUP($A16,'[1]Part Number Lookup'!$B$2:$C$1663,2,FALSE),0)</f>
        <v>1201222</v>
      </c>
      <c r="C16" s="12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45040</v>
      </c>
      <c r="L16" s="5">
        <v>0</v>
      </c>
      <c r="M16" s="5">
        <v>0</v>
      </c>
      <c r="N16" s="5">
        <v>0</v>
      </c>
      <c r="O16" s="5">
        <v>0</v>
      </c>
      <c r="Q16" s="5">
        <f>SUM(D16:P16)</f>
        <v>45040</v>
      </c>
      <c r="S16" t="s">
        <v>59</v>
      </c>
    </row>
    <row r="17" spans="1:19" ht="14.45" x14ac:dyDescent="0.3">
      <c r="A17" s="3" t="s">
        <v>18</v>
      </c>
      <c r="B17" s="12" t="str">
        <f>IFERROR(VLOOKUP($A17,'[1]Part Number Lookup'!$B$2:$C$1663,2,FALSE),0)</f>
        <v>1200557</v>
      </c>
      <c r="C17" s="12"/>
      <c r="D17" s="5">
        <v>5629</v>
      </c>
      <c r="E17" s="5">
        <v>4676</v>
      </c>
      <c r="F17" s="5">
        <v>4800</v>
      </c>
      <c r="G17" s="5">
        <v>19610</v>
      </c>
      <c r="H17" s="5">
        <v>9000</v>
      </c>
      <c r="I17" s="5">
        <v>7399</v>
      </c>
      <c r="J17" s="5">
        <v>7548</v>
      </c>
      <c r="K17" s="5">
        <v>6888</v>
      </c>
      <c r="L17" s="5">
        <v>5323</v>
      </c>
      <c r="M17" s="5">
        <v>5480</v>
      </c>
      <c r="N17" s="5">
        <v>5504</v>
      </c>
      <c r="O17" s="5">
        <v>5802</v>
      </c>
      <c r="Q17" s="5">
        <f t="shared" ref="Q17:Q31" si="1">SUM(D17:P17)</f>
        <v>87659</v>
      </c>
    </row>
    <row r="18" spans="1:19" ht="14.45" x14ac:dyDescent="0.3">
      <c r="A18" s="3" t="s">
        <v>22</v>
      </c>
      <c r="B18" s="12" t="str">
        <f>IFERROR(VLOOKUP($A18,'[1]Part Number Lookup'!$B$2:$C$1663,2,FALSE),0)</f>
        <v>1200597</v>
      </c>
      <c r="C18" s="12"/>
      <c r="D18" s="5">
        <v>27759</v>
      </c>
      <c r="E18" s="5">
        <v>23631</v>
      </c>
      <c r="F18" s="5">
        <v>22458</v>
      </c>
      <c r="G18" s="5">
        <v>28257</v>
      </c>
      <c r="H18" s="5">
        <v>42165</v>
      </c>
      <c r="I18" s="5">
        <v>39899</v>
      </c>
      <c r="J18" s="5">
        <v>51517</v>
      </c>
      <c r="K18" s="5">
        <v>44368</v>
      </c>
      <c r="L18" s="5">
        <v>35960</v>
      </c>
      <c r="M18" s="5">
        <v>32165</v>
      </c>
      <c r="N18" s="5">
        <v>30359</v>
      </c>
      <c r="O18" s="5">
        <v>24442</v>
      </c>
      <c r="Q18" s="5">
        <f t="shared" si="1"/>
        <v>402980</v>
      </c>
    </row>
    <row r="19" spans="1:19" ht="14.45" x14ac:dyDescent="0.3">
      <c r="A19" s="3" t="s">
        <v>23</v>
      </c>
      <c r="B19" s="12" t="str">
        <f>IFERROR(VLOOKUP($A19,'[1]Part Number Lookup'!$B$2:$C$1663,2,FALSE),0)</f>
        <v>1200612</v>
      </c>
      <c r="C19" s="12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Q19" s="5">
        <f t="shared" si="1"/>
        <v>0</v>
      </c>
    </row>
    <row r="20" spans="1:19" ht="14.45" x14ac:dyDescent="0.3">
      <c r="A20" s="3" t="s">
        <v>24</v>
      </c>
      <c r="B20" s="12" t="str">
        <f>IFERROR(VLOOKUP($A20,'[1]Part Number Lookup'!$B$2:$C$1663,2,FALSE),0)</f>
        <v>1200647</v>
      </c>
      <c r="C20" s="12"/>
      <c r="D20" s="5">
        <v>24608</v>
      </c>
      <c r="E20" s="5">
        <v>22586</v>
      </c>
      <c r="F20" s="5">
        <v>22428</v>
      </c>
      <c r="G20" s="5">
        <v>35028</v>
      </c>
      <c r="H20" s="5">
        <v>35550</v>
      </c>
      <c r="I20" s="5">
        <v>29503</v>
      </c>
      <c r="J20" s="5">
        <v>41940</v>
      </c>
      <c r="K20" s="5">
        <v>26157</v>
      </c>
      <c r="L20" s="5">
        <v>23170</v>
      </c>
      <c r="M20" s="5">
        <v>22458</v>
      </c>
      <c r="N20" s="5">
        <v>24835</v>
      </c>
      <c r="O20" s="5">
        <v>23195</v>
      </c>
      <c r="Q20" s="5">
        <f t="shared" si="1"/>
        <v>331458</v>
      </c>
    </row>
    <row r="21" spans="1:19" ht="14.45" x14ac:dyDescent="0.3">
      <c r="A21" s="3" t="s">
        <v>27</v>
      </c>
      <c r="B21" s="12" t="str">
        <f>IFERROR(VLOOKUP($A21,'[1]Part Number Lookup'!$B$2:$C$1663,2,FALSE),0)</f>
        <v>1200702</v>
      </c>
      <c r="C21" s="12"/>
      <c r="D21" s="5">
        <v>236908</v>
      </c>
      <c r="E21" s="5">
        <v>266852</v>
      </c>
      <c r="F21" s="5">
        <v>142406</v>
      </c>
      <c r="G21" s="5">
        <v>158742</v>
      </c>
      <c r="H21" s="5">
        <v>213064</v>
      </c>
      <c r="I21" s="5">
        <v>121877</v>
      </c>
      <c r="J21" s="5">
        <v>199475</v>
      </c>
      <c r="K21" s="5">
        <v>315361</v>
      </c>
      <c r="L21" s="5">
        <v>250300</v>
      </c>
      <c r="M21" s="5">
        <v>233297</v>
      </c>
      <c r="N21" s="5">
        <v>172136</v>
      </c>
      <c r="O21" s="5">
        <v>172321</v>
      </c>
      <c r="Q21" s="5">
        <f t="shared" si="1"/>
        <v>2482739</v>
      </c>
    </row>
    <row r="22" spans="1:19" x14ac:dyDescent="0.25">
      <c r="A22" s="3" t="s">
        <v>44</v>
      </c>
      <c r="B22" s="12" t="str">
        <f>IFERROR(VLOOKUP($A22,'[1]Part Number Lookup'!$B$2:$C$1663,2,FALSE),0)</f>
        <v>1201341</v>
      </c>
      <c r="C22" s="12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Q22" s="5">
        <f t="shared" si="1"/>
        <v>0</v>
      </c>
    </row>
    <row r="23" spans="1:19" x14ac:dyDescent="0.25">
      <c r="A23" s="3" t="s">
        <v>43</v>
      </c>
      <c r="B23" s="12" t="str">
        <f>IFERROR(VLOOKUP($A23,'[1]Part Number Lookup'!$B$2:$C$1663,2,FALSE),0)</f>
        <v>1201281</v>
      </c>
      <c r="C23" s="12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Q23" s="5">
        <f t="shared" si="1"/>
        <v>0</v>
      </c>
    </row>
    <row r="24" spans="1:19" x14ac:dyDescent="0.25">
      <c r="A24" s="3" t="s">
        <v>26</v>
      </c>
      <c r="B24" s="12" t="str">
        <f>IFERROR(VLOOKUP($A24,'[1]Part Number Lookup'!$B$2:$C$1663,2,FALSE),0)</f>
        <v>1200667</v>
      </c>
      <c r="C24" s="12"/>
      <c r="D24" s="5">
        <v>39419</v>
      </c>
      <c r="E24" s="5">
        <v>22128</v>
      </c>
      <c r="F24" s="5">
        <v>25592</v>
      </c>
      <c r="G24" s="5">
        <v>21121</v>
      </c>
      <c r="H24" s="5">
        <v>31186</v>
      </c>
      <c r="I24" s="5">
        <v>29767</v>
      </c>
      <c r="J24" s="5">
        <v>34089</v>
      </c>
      <c r="K24" s="5">
        <v>25938</v>
      </c>
      <c r="L24" s="5">
        <v>25834</v>
      </c>
      <c r="M24" s="5">
        <v>19697</v>
      </c>
      <c r="N24" s="5">
        <v>25163</v>
      </c>
      <c r="O24" s="5">
        <v>19344</v>
      </c>
      <c r="Q24" s="5">
        <f t="shared" si="1"/>
        <v>319278</v>
      </c>
    </row>
    <row r="25" spans="1:19" x14ac:dyDescent="0.25">
      <c r="A25" s="3" t="s">
        <v>28</v>
      </c>
      <c r="B25" s="12" t="str">
        <f>IFERROR(VLOOKUP($A25,'[1]Part Number Lookup'!$B$2:$C$1663,2,FALSE),0)</f>
        <v>1200761</v>
      </c>
      <c r="C25" s="12"/>
      <c r="D25" s="5">
        <v>15261</v>
      </c>
      <c r="E25" s="5">
        <v>14003</v>
      </c>
      <c r="F25" s="5">
        <v>10402</v>
      </c>
      <c r="G25" s="5">
        <v>11755</v>
      </c>
      <c r="H25" s="5">
        <v>17338</v>
      </c>
      <c r="I25" s="5">
        <v>13760</v>
      </c>
      <c r="J25" s="5">
        <v>16427</v>
      </c>
      <c r="K25" s="5">
        <v>14495</v>
      </c>
      <c r="L25" s="5">
        <v>13856</v>
      </c>
      <c r="M25" s="5">
        <v>11051</v>
      </c>
      <c r="N25" s="5">
        <v>12623</v>
      </c>
      <c r="O25" s="5">
        <v>8938</v>
      </c>
      <c r="Q25" s="5">
        <f t="shared" si="1"/>
        <v>159909</v>
      </c>
    </row>
    <row r="26" spans="1:19" x14ac:dyDescent="0.25">
      <c r="A26" s="3" t="s">
        <v>35</v>
      </c>
      <c r="B26" s="12" t="str">
        <f>IFERROR(VLOOKUP($A26,'[1]Part Number Lookup'!$B$2:$C$1663,2,FALSE),0)</f>
        <v>1200900</v>
      </c>
      <c r="C26" s="12"/>
      <c r="D26" s="5">
        <v>4700</v>
      </c>
      <c r="E26" s="5">
        <v>4350</v>
      </c>
      <c r="F26" s="5">
        <v>2500</v>
      </c>
      <c r="G26" s="5">
        <v>3200</v>
      </c>
      <c r="H26" s="5">
        <v>1400</v>
      </c>
      <c r="I26" s="5">
        <v>1850</v>
      </c>
      <c r="J26" s="5">
        <v>1950</v>
      </c>
      <c r="K26" s="5">
        <v>1650</v>
      </c>
      <c r="L26" s="5">
        <v>2300</v>
      </c>
      <c r="M26" s="5">
        <v>1400</v>
      </c>
      <c r="N26" s="5">
        <v>2200</v>
      </c>
      <c r="O26" s="5">
        <v>1500</v>
      </c>
      <c r="Q26" s="5">
        <f t="shared" si="1"/>
        <v>29000</v>
      </c>
    </row>
    <row r="27" spans="1:19" x14ac:dyDescent="0.25">
      <c r="A27" s="3" t="s">
        <v>37</v>
      </c>
      <c r="B27" s="12" t="str">
        <f>IFERROR(VLOOKUP($A27,'[1]Part Number Lookup'!$B$2:$C$1663,2,FALSE),0)</f>
        <v>1200928</v>
      </c>
      <c r="C27" s="12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Q27" s="5">
        <f t="shared" si="1"/>
        <v>0</v>
      </c>
    </row>
    <row r="28" spans="1:19" x14ac:dyDescent="0.25">
      <c r="A28" s="3" t="s">
        <v>33</v>
      </c>
      <c r="B28" s="12" t="str">
        <f>IFERROR(VLOOKUP($A28,'[1]Part Number Lookup'!$B$2:$C$1663,2,FALSE),0)</f>
        <v>1200876</v>
      </c>
      <c r="C28" s="12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1600</v>
      </c>
      <c r="L28" s="5">
        <v>0</v>
      </c>
      <c r="M28" s="5">
        <v>0</v>
      </c>
      <c r="N28" s="5">
        <v>0</v>
      </c>
      <c r="O28" s="5">
        <v>0</v>
      </c>
      <c r="Q28" s="5">
        <f t="shared" si="1"/>
        <v>1600</v>
      </c>
    </row>
    <row r="29" spans="1:19" x14ac:dyDescent="0.25">
      <c r="A29" s="3" t="s">
        <v>39</v>
      </c>
      <c r="B29" s="12" t="str">
        <f>IFERROR(VLOOKUP($A29,'[1]Part Number Lookup'!$B$2:$C$1663,2,FALSE),0)</f>
        <v>1200956</v>
      </c>
      <c r="C29" s="12"/>
      <c r="D29" s="5">
        <v>15471</v>
      </c>
      <c r="E29" s="5">
        <v>15021</v>
      </c>
      <c r="F29" s="5">
        <v>13160</v>
      </c>
      <c r="G29" s="5">
        <v>16574</v>
      </c>
      <c r="H29" s="5">
        <v>16074</v>
      </c>
      <c r="I29" s="5">
        <v>12120</v>
      </c>
      <c r="J29" s="5">
        <v>14708</v>
      </c>
      <c r="K29" s="5">
        <v>14241</v>
      </c>
      <c r="L29" s="5">
        <v>12120</v>
      </c>
      <c r="M29" s="5">
        <v>24112</v>
      </c>
      <c r="N29" s="5">
        <v>26525</v>
      </c>
      <c r="O29" s="5">
        <v>21474</v>
      </c>
      <c r="Q29" s="5">
        <f t="shared" si="1"/>
        <v>201600</v>
      </c>
    </row>
    <row r="30" spans="1:19" x14ac:dyDescent="0.25">
      <c r="A30" s="3"/>
      <c r="B30" s="12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</row>
    <row r="31" spans="1:19" x14ac:dyDescent="0.25">
      <c r="A31" s="13" t="s">
        <v>60</v>
      </c>
      <c r="B31" s="12"/>
      <c r="C31" s="14">
        <v>0.51849999999999996</v>
      </c>
      <c r="D31" s="5">
        <f t="shared" ref="D31:O31" si="2">D$11*$C$31</f>
        <v>612109.02709883486</v>
      </c>
      <c r="E31" s="5">
        <f t="shared" si="2"/>
        <v>549169.86757290992</v>
      </c>
      <c r="F31" s="5">
        <f t="shared" si="2"/>
        <v>556747.52286973491</v>
      </c>
      <c r="G31" s="5">
        <f t="shared" si="2"/>
        <v>555127.35848444491</v>
      </c>
      <c r="H31" s="5">
        <f t="shared" si="2"/>
        <v>626453.18145301484</v>
      </c>
      <c r="I31" s="5">
        <f t="shared" si="2"/>
        <v>661055.42706772487</v>
      </c>
      <c r="J31" s="5">
        <f t="shared" si="2"/>
        <v>733942.23126571486</v>
      </c>
      <c r="K31" s="5">
        <f t="shared" si="2"/>
        <v>686624.88422391494</v>
      </c>
      <c r="L31" s="5">
        <f t="shared" si="2"/>
        <v>632997.24399481493</v>
      </c>
      <c r="M31" s="5">
        <f t="shared" si="2"/>
        <v>593077.929</v>
      </c>
      <c r="N31" s="5">
        <f t="shared" si="2"/>
        <v>524765.03543777997</v>
      </c>
      <c r="O31" s="5">
        <f t="shared" si="2"/>
        <v>516845.54057809495</v>
      </c>
      <c r="Q31" s="5">
        <f t="shared" si="1"/>
        <v>7248915.2490469851</v>
      </c>
      <c r="S31" t="s">
        <v>98</v>
      </c>
    </row>
    <row r="33" spans="1:19" x14ac:dyDescent="0.25">
      <c r="A33" s="4" t="s">
        <v>61</v>
      </c>
    </row>
    <row r="34" spans="1:19" x14ac:dyDescent="0.25">
      <c r="A34" s="3" t="s">
        <v>42</v>
      </c>
      <c r="B34" s="12" t="str">
        <f>IFERROR(VLOOKUP($A34,'[1]Part Number Lookup'!$B$2:$C$1663,2,FALSE),0)</f>
        <v>1201222</v>
      </c>
      <c r="C34" s="12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Q34" s="5">
        <f t="shared" ref="Q34:Q49" si="3">SUM(D34:P34)</f>
        <v>0</v>
      </c>
      <c r="S34" t="s">
        <v>62</v>
      </c>
    </row>
    <row r="35" spans="1:19" x14ac:dyDescent="0.25">
      <c r="A35" s="3" t="s">
        <v>18</v>
      </c>
      <c r="B35" s="12" t="str">
        <f>IFERROR(VLOOKUP($A35,'[1]Part Number Lookup'!$B$2:$C$1663,2,FALSE),0)</f>
        <v>1200557</v>
      </c>
      <c r="C35" s="12"/>
      <c r="D35" s="5">
        <v>5631</v>
      </c>
      <c r="E35" s="5">
        <v>5862</v>
      </c>
      <c r="F35" s="5">
        <v>6173</v>
      </c>
      <c r="G35" s="5">
        <v>5048</v>
      </c>
      <c r="H35" s="5">
        <v>5308</v>
      </c>
      <c r="I35" s="5">
        <v>5879</v>
      </c>
      <c r="J35" s="5">
        <v>6506</v>
      </c>
      <c r="K35" s="5">
        <v>7021</v>
      </c>
      <c r="L35" s="5">
        <v>6162</v>
      </c>
      <c r="M35" s="5">
        <v>6175</v>
      </c>
      <c r="N35" s="5">
        <v>5558</v>
      </c>
      <c r="O35" s="5">
        <v>5066</v>
      </c>
      <c r="Q35" s="5">
        <f t="shared" si="3"/>
        <v>70389</v>
      </c>
    </row>
    <row r="36" spans="1:19" x14ac:dyDescent="0.25">
      <c r="A36" s="3" t="s">
        <v>22</v>
      </c>
      <c r="B36" s="12" t="str">
        <f>IFERROR(VLOOKUP($A36,'[1]Part Number Lookup'!$B$2:$C$1663,2,FALSE),0)</f>
        <v>1200597</v>
      </c>
      <c r="C36" s="12"/>
      <c r="D36" s="5">
        <v>31744</v>
      </c>
      <c r="E36" s="5">
        <v>26584</v>
      </c>
      <c r="F36" s="5">
        <v>29200</v>
      </c>
      <c r="G36" s="5">
        <v>28904</v>
      </c>
      <c r="H36" s="5">
        <v>30522</v>
      </c>
      <c r="I36" s="5">
        <v>37322</v>
      </c>
      <c r="J36" s="5">
        <v>41285</v>
      </c>
      <c r="K36" s="5">
        <v>41555</v>
      </c>
      <c r="L36" s="5">
        <v>40988</v>
      </c>
      <c r="M36" s="5">
        <v>37719</v>
      </c>
      <c r="N36" s="5">
        <v>34481</v>
      </c>
      <c r="O36" s="5">
        <v>28135</v>
      </c>
      <c r="Q36" s="5">
        <f t="shared" si="3"/>
        <v>408439</v>
      </c>
    </row>
    <row r="37" spans="1:19" x14ac:dyDescent="0.25">
      <c r="A37" s="3" t="s">
        <v>23</v>
      </c>
      <c r="B37" s="12" t="str">
        <f>IFERROR(VLOOKUP($A37,'[1]Part Number Lookup'!$B$2:$C$1663,2,FALSE),0)</f>
        <v>1200612</v>
      </c>
      <c r="C37" s="12"/>
      <c r="D37" s="5">
        <v>102828</v>
      </c>
      <c r="E37" s="5">
        <v>31334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157568</v>
      </c>
      <c r="M37" s="5">
        <v>76332</v>
      </c>
      <c r="N37" s="5">
        <v>77152</v>
      </c>
      <c r="O37" s="5">
        <v>14320</v>
      </c>
      <c r="Q37" s="5">
        <f t="shared" si="3"/>
        <v>459534</v>
      </c>
    </row>
    <row r="38" spans="1:19" x14ac:dyDescent="0.25">
      <c r="A38" s="3" t="s">
        <v>24</v>
      </c>
      <c r="B38" s="12" t="str">
        <f>IFERROR(VLOOKUP($A38,'[1]Part Number Lookup'!$B$2:$C$1663,2,FALSE),0)</f>
        <v>1200647</v>
      </c>
      <c r="C38" s="12"/>
      <c r="D38" s="5">
        <v>27564</v>
      </c>
      <c r="E38" s="5">
        <v>24868</v>
      </c>
      <c r="F38" s="5">
        <v>29150</v>
      </c>
      <c r="G38" s="5">
        <v>29298</v>
      </c>
      <c r="H38" s="5">
        <v>26382</v>
      </c>
      <c r="I38" s="5">
        <v>29429</v>
      </c>
      <c r="J38" s="5">
        <v>26436</v>
      </c>
      <c r="K38" s="5">
        <v>31555</v>
      </c>
      <c r="L38" s="5">
        <v>24686</v>
      </c>
      <c r="M38" s="5">
        <v>28641</v>
      </c>
      <c r="N38" s="5">
        <v>23234</v>
      </c>
      <c r="O38" s="5">
        <v>23087</v>
      </c>
      <c r="Q38" s="5">
        <f t="shared" si="3"/>
        <v>324330</v>
      </c>
    </row>
    <row r="39" spans="1:19" x14ac:dyDescent="0.25">
      <c r="A39" s="3" t="s">
        <v>27</v>
      </c>
      <c r="B39" s="12" t="str">
        <f>IFERROR(VLOOKUP($A39,'[1]Part Number Lookup'!$B$2:$C$1663,2,FALSE),0)</f>
        <v>1200702</v>
      </c>
      <c r="C39" s="12"/>
      <c r="D39" s="5">
        <v>292151</v>
      </c>
      <c r="E39" s="5">
        <v>236884</v>
      </c>
      <c r="F39" s="5">
        <v>275036</v>
      </c>
      <c r="G39" s="5">
        <v>210184</v>
      </c>
      <c r="H39" s="5">
        <v>150077</v>
      </c>
      <c r="I39" s="5">
        <v>210272</v>
      </c>
      <c r="J39" s="5">
        <v>286423</v>
      </c>
      <c r="K39" s="5">
        <v>339036</v>
      </c>
      <c r="L39" s="5">
        <v>97354</v>
      </c>
      <c r="M39" s="5">
        <v>134620</v>
      </c>
      <c r="N39" s="5">
        <v>269830</v>
      </c>
      <c r="O39" s="5">
        <v>251297</v>
      </c>
      <c r="Q39" s="5">
        <f t="shared" si="3"/>
        <v>2753164</v>
      </c>
    </row>
    <row r="40" spans="1:19" x14ac:dyDescent="0.25">
      <c r="A40" s="3" t="s">
        <v>44</v>
      </c>
      <c r="B40" s="12" t="str">
        <f>IFERROR(VLOOKUP($A40,'[1]Part Number Lookup'!$B$2:$C$1663,2,FALSE),0)</f>
        <v>1201341</v>
      </c>
      <c r="C40" s="12"/>
      <c r="D40" s="5">
        <v>0</v>
      </c>
      <c r="E40" s="5">
        <v>0</v>
      </c>
      <c r="F40" s="5">
        <v>0</v>
      </c>
      <c r="G40" s="5">
        <v>5800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Q40" s="5">
        <f t="shared" si="3"/>
        <v>5800</v>
      </c>
    </row>
    <row r="41" spans="1:19" x14ac:dyDescent="0.25">
      <c r="A41" s="3" t="s">
        <v>43</v>
      </c>
      <c r="B41" s="12" t="str">
        <f>IFERROR(VLOOKUP($A41,'[1]Part Number Lookup'!$B$2:$C$1663,2,FALSE),0)</f>
        <v>1201281</v>
      </c>
      <c r="C41" s="12"/>
      <c r="D41" s="5">
        <v>6193</v>
      </c>
      <c r="E41" s="5">
        <v>17334</v>
      </c>
      <c r="F41" s="5">
        <v>18506</v>
      </c>
      <c r="G41" s="5">
        <v>10673</v>
      </c>
      <c r="H41" s="5">
        <v>25744</v>
      </c>
      <c r="I41" s="5">
        <v>18048</v>
      </c>
      <c r="J41" s="5">
        <v>18881</v>
      </c>
      <c r="K41" s="5">
        <v>19765</v>
      </c>
      <c r="L41" s="5">
        <v>16782</v>
      </c>
      <c r="M41" s="5">
        <v>17989</v>
      </c>
      <c r="N41" s="5">
        <v>4936</v>
      </c>
      <c r="O41" s="5">
        <v>0</v>
      </c>
      <c r="Q41" s="5">
        <f t="shared" si="3"/>
        <v>174851</v>
      </c>
    </row>
    <row r="42" spans="1:19" x14ac:dyDescent="0.25">
      <c r="A42" s="3" t="s">
        <v>26</v>
      </c>
      <c r="B42" s="12" t="str">
        <f>IFERROR(VLOOKUP($A42,'[1]Part Number Lookup'!$B$2:$C$1663,2,FALSE),0)</f>
        <v>1200667</v>
      </c>
      <c r="C42" s="12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14852</v>
      </c>
      <c r="O42" s="5">
        <v>21550</v>
      </c>
      <c r="Q42" s="5">
        <f t="shared" si="3"/>
        <v>36402</v>
      </c>
    </row>
    <row r="43" spans="1:19" x14ac:dyDescent="0.25">
      <c r="A43" s="3" t="s">
        <v>28</v>
      </c>
      <c r="B43" s="12" t="str">
        <f>IFERROR(VLOOKUP($A43,'[1]Part Number Lookup'!$B$2:$C$1663,2,FALSE),0)</f>
        <v>1200761</v>
      </c>
      <c r="C43" s="12"/>
      <c r="D43" s="5">
        <v>17912</v>
      </c>
      <c r="E43" s="5">
        <v>15799</v>
      </c>
      <c r="F43" s="5">
        <v>14867</v>
      </c>
      <c r="G43" s="5">
        <v>14006</v>
      </c>
      <c r="H43" s="5">
        <v>15052</v>
      </c>
      <c r="I43" s="5">
        <v>13511</v>
      </c>
      <c r="J43" s="5">
        <v>16933</v>
      </c>
      <c r="K43" s="5">
        <v>16725</v>
      </c>
      <c r="L43" s="5">
        <v>14204</v>
      </c>
      <c r="M43" s="5">
        <v>17524</v>
      </c>
      <c r="N43" s="5">
        <v>14337</v>
      </c>
      <c r="O43" s="5">
        <v>16465</v>
      </c>
      <c r="Q43" s="5">
        <f t="shared" si="3"/>
        <v>187335</v>
      </c>
    </row>
    <row r="44" spans="1:19" x14ac:dyDescent="0.25">
      <c r="A44" s="3" t="s">
        <v>35</v>
      </c>
      <c r="B44" s="12" t="str">
        <f>IFERROR(VLOOKUP($A44,'[1]Part Number Lookup'!$B$2:$C$1663,2,FALSE),0)</f>
        <v>1200900</v>
      </c>
      <c r="C44" s="12"/>
      <c r="D44" s="5">
        <v>3250</v>
      </c>
      <c r="E44" s="5">
        <v>2400</v>
      </c>
      <c r="F44" s="5">
        <v>2700</v>
      </c>
      <c r="G44" s="5">
        <v>3700</v>
      </c>
      <c r="H44" s="5">
        <v>2150</v>
      </c>
      <c r="I44" s="5">
        <v>2600</v>
      </c>
      <c r="J44" s="5">
        <v>2900</v>
      </c>
      <c r="K44" s="5">
        <v>2750</v>
      </c>
      <c r="L44" s="5">
        <v>2600</v>
      </c>
      <c r="M44" s="5">
        <v>4750</v>
      </c>
      <c r="N44" s="5">
        <v>3650</v>
      </c>
      <c r="O44" s="5">
        <v>4050</v>
      </c>
      <c r="Q44" s="5">
        <f t="shared" si="3"/>
        <v>37500</v>
      </c>
    </row>
    <row r="45" spans="1:19" x14ac:dyDescent="0.25">
      <c r="A45" s="3" t="s">
        <v>37</v>
      </c>
      <c r="B45" s="12" t="str">
        <f>IFERROR(VLOOKUP($A45,'[1]Part Number Lookup'!$B$2:$C$1663,2,FALSE),0)</f>
        <v>1200928</v>
      </c>
      <c r="C45" s="12"/>
      <c r="D45" s="5">
        <v>5334</v>
      </c>
      <c r="E45" s="5">
        <v>6536</v>
      </c>
      <c r="F45" s="5">
        <v>0</v>
      </c>
      <c r="G45" s="5">
        <v>0</v>
      </c>
      <c r="H45" s="5">
        <v>0</v>
      </c>
      <c r="I45" s="5">
        <v>0</v>
      </c>
      <c r="J45" s="5">
        <v>2874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Q45" s="5">
        <f t="shared" si="3"/>
        <v>14744</v>
      </c>
    </row>
    <row r="46" spans="1:19" x14ac:dyDescent="0.25">
      <c r="A46" s="3" t="s">
        <v>33</v>
      </c>
      <c r="B46" s="12" t="str">
        <f>IFERROR(VLOOKUP($A46,'[1]Part Number Lookup'!$B$2:$C$1663,2,FALSE),0)</f>
        <v>1200876</v>
      </c>
      <c r="C46" s="12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Q46" s="5">
        <f t="shared" si="3"/>
        <v>0</v>
      </c>
    </row>
    <row r="47" spans="1:19" x14ac:dyDescent="0.25">
      <c r="A47" s="3" t="s">
        <v>39</v>
      </c>
      <c r="B47" s="12" t="str">
        <f>IFERROR(VLOOKUP($A47,'[1]Part Number Lookup'!$B$2:$C$1663,2,FALSE),0)</f>
        <v>1200956</v>
      </c>
      <c r="C47" s="12"/>
      <c r="D47" s="5">
        <v>68388</v>
      </c>
      <c r="E47" s="5">
        <v>49907</v>
      </c>
      <c r="F47" s="5">
        <v>45323</v>
      </c>
      <c r="G47" s="5">
        <v>58613</v>
      </c>
      <c r="H47" s="5">
        <v>42769</v>
      </c>
      <c r="I47" s="5">
        <v>68067</v>
      </c>
      <c r="J47" s="5">
        <v>61665</v>
      </c>
      <c r="K47" s="5">
        <v>58223</v>
      </c>
      <c r="L47" s="5">
        <v>42722</v>
      </c>
      <c r="M47" s="5">
        <v>52854</v>
      </c>
      <c r="N47" s="5">
        <v>26613</v>
      </c>
      <c r="O47" s="5">
        <v>31148</v>
      </c>
      <c r="Q47" s="5">
        <f t="shared" si="3"/>
        <v>606292</v>
      </c>
    </row>
    <row r="48" spans="1:19" x14ac:dyDescent="0.25">
      <c r="A48" s="3"/>
      <c r="B48" s="12"/>
      <c r="C48" s="1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5"/>
    </row>
    <row r="49" spans="1:19" x14ac:dyDescent="0.25">
      <c r="A49" s="13" t="s">
        <v>63</v>
      </c>
      <c r="B49" s="12"/>
      <c r="C49" s="14">
        <v>0.51849999999999996</v>
      </c>
      <c r="D49" s="5">
        <f t="shared" ref="D49:O49" si="4">D$12*$C$49</f>
        <v>528730.15314582002</v>
      </c>
      <c r="E49" s="5">
        <f t="shared" si="4"/>
        <v>479651.09120835998</v>
      </c>
      <c r="F49" s="5">
        <f t="shared" si="4"/>
        <v>527347.98029163992</v>
      </c>
      <c r="G49" s="5">
        <f t="shared" si="4"/>
        <v>521606.70385417994</v>
      </c>
      <c r="H49" s="5">
        <f t="shared" si="4"/>
        <v>575079.38664581999</v>
      </c>
      <c r="I49" s="5">
        <f t="shared" si="4"/>
        <v>600056.9389999999</v>
      </c>
      <c r="J49" s="5">
        <f t="shared" si="4"/>
        <v>613656.37919280492</v>
      </c>
      <c r="K49" s="5">
        <f t="shared" si="4"/>
        <v>646043.00026053004</v>
      </c>
      <c r="L49" s="5">
        <f t="shared" si="4"/>
        <v>646718.08652426</v>
      </c>
      <c r="M49" s="5">
        <f t="shared" si="4"/>
        <v>587872.85563544987</v>
      </c>
      <c r="N49" s="5">
        <f t="shared" si="4"/>
        <v>511119.89325502497</v>
      </c>
      <c r="O49" s="5">
        <f t="shared" si="4"/>
        <v>520346.23038010497</v>
      </c>
      <c r="Q49" s="5">
        <f t="shared" si="3"/>
        <v>6758228.6993939951</v>
      </c>
      <c r="S49" t="s">
        <v>98</v>
      </c>
    </row>
    <row r="51" spans="1:19" x14ac:dyDescent="0.25">
      <c r="A51" s="13" t="s">
        <v>64</v>
      </c>
    </row>
    <row r="52" spans="1:19" x14ac:dyDescent="0.25">
      <c r="A52" s="3" t="s">
        <v>42</v>
      </c>
      <c r="B52" s="12" t="str">
        <f>IFERROR(VLOOKUP($A52,'[1]Part Number Lookup'!$B$2:$C$1663,2,FALSE),0)</f>
        <v>1201222</v>
      </c>
      <c r="C52" s="12"/>
      <c r="D52" s="5">
        <f t="shared" ref="D52:O52" si="5">AVERAGE(D16,D34)</f>
        <v>0</v>
      </c>
      <c r="E52" s="5">
        <f t="shared" si="5"/>
        <v>0</v>
      </c>
      <c r="F52" s="5">
        <f t="shared" si="5"/>
        <v>0</v>
      </c>
      <c r="G52" s="5">
        <f t="shared" si="5"/>
        <v>0</v>
      </c>
      <c r="H52" s="5">
        <f t="shared" si="5"/>
        <v>0</v>
      </c>
      <c r="I52" s="5">
        <f t="shared" si="5"/>
        <v>0</v>
      </c>
      <c r="J52" s="5">
        <f t="shared" si="5"/>
        <v>0</v>
      </c>
      <c r="K52" s="5">
        <f t="shared" si="5"/>
        <v>22520</v>
      </c>
      <c r="L52" s="5">
        <f t="shared" si="5"/>
        <v>0</v>
      </c>
      <c r="M52" s="5">
        <f t="shared" si="5"/>
        <v>0</v>
      </c>
      <c r="N52" s="5">
        <f t="shared" si="5"/>
        <v>0</v>
      </c>
      <c r="O52" s="5">
        <f t="shared" si="5"/>
        <v>0</v>
      </c>
      <c r="Q52" s="5">
        <f t="shared" ref="Q52:Q67" si="6">SUM(D52:P52)</f>
        <v>22520</v>
      </c>
      <c r="S52" t="s">
        <v>65</v>
      </c>
    </row>
    <row r="53" spans="1:19" x14ac:dyDescent="0.25">
      <c r="A53" s="3" t="s">
        <v>18</v>
      </c>
      <c r="B53" s="12" t="str">
        <f>IFERROR(VLOOKUP($A53,'[1]Part Number Lookup'!$B$2:$C$1663,2,FALSE),0)</f>
        <v>1200557</v>
      </c>
      <c r="C53" s="12"/>
      <c r="D53" s="5">
        <f t="shared" ref="D53:O53" si="7">AVERAGE(D17,D35)</f>
        <v>5630</v>
      </c>
      <c r="E53" s="5">
        <f t="shared" si="7"/>
        <v>5269</v>
      </c>
      <c r="F53" s="5">
        <f t="shared" si="7"/>
        <v>5486.5</v>
      </c>
      <c r="G53" s="5">
        <f t="shared" si="7"/>
        <v>12329</v>
      </c>
      <c r="H53" s="5">
        <f t="shared" si="7"/>
        <v>7154</v>
      </c>
      <c r="I53" s="5">
        <f t="shared" si="7"/>
        <v>6639</v>
      </c>
      <c r="J53" s="5">
        <f t="shared" si="7"/>
        <v>7027</v>
      </c>
      <c r="K53" s="5">
        <f t="shared" si="7"/>
        <v>6954.5</v>
      </c>
      <c r="L53" s="5">
        <f t="shared" si="7"/>
        <v>5742.5</v>
      </c>
      <c r="M53" s="5">
        <f t="shared" si="7"/>
        <v>5827.5</v>
      </c>
      <c r="N53" s="5">
        <f t="shared" si="7"/>
        <v>5531</v>
      </c>
      <c r="O53" s="5">
        <f t="shared" si="7"/>
        <v>5434</v>
      </c>
      <c r="Q53" s="5">
        <f t="shared" si="6"/>
        <v>79024</v>
      </c>
    </row>
    <row r="54" spans="1:19" x14ac:dyDescent="0.25">
      <c r="A54" s="3" t="s">
        <v>22</v>
      </c>
      <c r="B54" s="12" t="str">
        <f>IFERROR(VLOOKUP($A54,'[1]Part Number Lookup'!$B$2:$C$1663,2,FALSE),0)</f>
        <v>1200597</v>
      </c>
      <c r="C54" s="12"/>
      <c r="D54" s="5">
        <f t="shared" ref="D54:O54" si="8">AVERAGE(D18,D36)</f>
        <v>29751.5</v>
      </c>
      <c r="E54" s="5">
        <f t="shared" si="8"/>
        <v>25107.5</v>
      </c>
      <c r="F54" s="5">
        <f t="shared" si="8"/>
        <v>25829</v>
      </c>
      <c r="G54" s="5">
        <f t="shared" si="8"/>
        <v>28580.5</v>
      </c>
      <c r="H54" s="5">
        <f t="shared" si="8"/>
        <v>36343.5</v>
      </c>
      <c r="I54" s="5">
        <f t="shared" si="8"/>
        <v>38610.5</v>
      </c>
      <c r="J54" s="5">
        <f t="shared" si="8"/>
        <v>46401</v>
      </c>
      <c r="K54" s="5">
        <f t="shared" si="8"/>
        <v>42961.5</v>
      </c>
      <c r="L54" s="5">
        <f t="shared" si="8"/>
        <v>38474</v>
      </c>
      <c r="M54" s="5">
        <f t="shared" si="8"/>
        <v>34942</v>
      </c>
      <c r="N54" s="5">
        <f t="shared" si="8"/>
        <v>32420</v>
      </c>
      <c r="O54" s="5">
        <f t="shared" si="8"/>
        <v>26288.5</v>
      </c>
      <c r="Q54" s="5">
        <f t="shared" si="6"/>
        <v>405709.5</v>
      </c>
    </row>
    <row r="55" spans="1:19" x14ac:dyDescent="0.25">
      <c r="A55" s="3" t="s">
        <v>23</v>
      </c>
      <c r="B55" s="12" t="str">
        <f>IFERROR(VLOOKUP($A55,'[1]Part Number Lookup'!$B$2:$C$1663,2,FALSE),0)</f>
        <v>1200612</v>
      </c>
      <c r="C55" s="12"/>
      <c r="D55" s="5">
        <f t="shared" ref="D55:O55" si="9">AVERAGE(D19,D37)</f>
        <v>51414</v>
      </c>
      <c r="E55" s="5">
        <f t="shared" si="9"/>
        <v>15667</v>
      </c>
      <c r="F55" s="5">
        <f t="shared" si="9"/>
        <v>0</v>
      </c>
      <c r="G55" s="5">
        <f t="shared" si="9"/>
        <v>0</v>
      </c>
      <c r="H55" s="5">
        <f t="shared" si="9"/>
        <v>0</v>
      </c>
      <c r="I55" s="5">
        <f t="shared" si="9"/>
        <v>0</v>
      </c>
      <c r="J55" s="5">
        <f t="shared" si="9"/>
        <v>0</v>
      </c>
      <c r="K55" s="5">
        <f t="shared" si="9"/>
        <v>0</v>
      </c>
      <c r="L55" s="5">
        <f t="shared" si="9"/>
        <v>78784</v>
      </c>
      <c r="M55" s="5">
        <f t="shared" si="9"/>
        <v>38166</v>
      </c>
      <c r="N55" s="5">
        <f t="shared" si="9"/>
        <v>38576</v>
      </c>
      <c r="O55" s="5">
        <f t="shared" si="9"/>
        <v>7160</v>
      </c>
      <c r="Q55" s="5">
        <f t="shared" si="6"/>
        <v>229767</v>
      </c>
    </row>
    <row r="56" spans="1:19" x14ac:dyDescent="0.25">
      <c r="A56" s="3" t="s">
        <v>24</v>
      </c>
      <c r="B56" s="12" t="str">
        <f>IFERROR(VLOOKUP($A56,'[1]Part Number Lookup'!$B$2:$C$1663,2,FALSE),0)</f>
        <v>1200647</v>
      </c>
      <c r="C56" s="12"/>
      <c r="D56" s="5">
        <f t="shared" ref="D56:O56" si="10">AVERAGE(D20,D38)</f>
        <v>26086</v>
      </c>
      <c r="E56" s="5">
        <f t="shared" si="10"/>
        <v>23727</v>
      </c>
      <c r="F56" s="5">
        <f t="shared" si="10"/>
        <v>25789</v>
      </c>
      <c r="G56" s="5">
        <f t="shared" si="10"/>
        <v>32163</v>
      </c>
      <c r="H56" s="5">
        <f t="shared" si="10"/>
        <v>30966</v>
      </c>
      <c r="I56" s="5">
        <f t="shared" si="10"/>
        <v>29466</v>
      </c>
      <c r="J56" s="5">
        <f t="shared" si="10"/>
        <v>34188</v>
      </c>
      <c r="K56" s="5">
        <f t="shared" si="10"/>
        <v>28856</v>
      </c>
      <c r="L56" s="5">
        <f t="shared" si="10"/>
        <v>23928</v>
      </c>
      <c r="M56" s="5">
        <f t="shared" si="10"/>
        <v>25549.5</v>
      </c>
      <c r="N56" s="5">
        <f t="shared" si="10"/>
        <v>24034.5</v>
      </c>
      <c r="O56" s="5">
        <f t="shared" si="10"/>
        <v>23141</v>
      </c>
      <c r="Q56" s="5">
        <f t="shared" si="6"/>
        <v>327894</v>
      </c>
    </row>
    <row r="57" spans="1:19" x14ac:dyDescent="0.25">
      <c r="A57" s="3" t="s">
        <v>27</v>
      </c>
      <c r="B57" s="12" t="str">
        <f>IFERROR(VLOOKUP($A57,'[1]Part Number Lookup'!$B$2:$C$1663,2,FALSE),0)</f>
        <v>1200702</v>
      </c>
      <c r="C57" s="12"/>
      <c r="D57" s="5">
        <f t="shared" ref="D57:O57" si="11">AVERAGE(D21,D39)</f>
        <v>264529.5</v>
      </c>
      <c r="E57" s="5">
        <f t="shared" si="11"/>
        <v>251868</v>
      </c>
      <c r="F57" s="5">
        <f t="shared" si="11"/>
        <v>208721</v>
      </c>
      <c r="G57" s="5">
        <f t="shared" si="11"/>
        <v>184463</v>
      </c>
      <c r="H57" s="5">
        <f t="shared" si="11"/>
        <v>181570.5</v>
      </c>
      <c r="I57" s="5">
        <f t="shared" si="11"/>
        <v>166074.5</v>
      </c>
      <c r="J57" s="5">
        <f t="shared" si="11"/>
        <v>242949</v>
      </c>
      <c r="K57" s="5">
        <f t="shared" si="11"/>
        <v>327198.5</v>
      </c>
      <c r="L57" s="5">
        <f t="shared" si="11"/>
        <v>173827</v>
      </c>
      <c r="M57" s="5">
        <f t="shared" si="11"/>
        <v>183958.5</v>
      </c>
      <c r="N57" s="5">
        <f t="shared" si="11"/>
        <v>220983</v>
      </c>
      <c r="O57" s="5">
        <f t="shared" si="11"/>
        <v>211809</v>
      </c>
      <c r="Q57" s="5">
        <f t="shared" si="6"/>
        <v>2617951.5</v>
      </c>
    </row>
    <row r="58" spans="1:19" x14ac:dyDescent="0.25">
      <c r="A58" s="3" t="s">
        <v>44</v>
      </c>
      <c r="B58" s="12" t="str">
        <f>IFERROR(VLOOKUP($A58,'[1]Part Number Lookup'!$B$2:$C$1663,2,FALSE),0)</f>
        <v>1201341</v>
      </c>
      <c r="C58" s="12"/>
      <c r="D58" s="5">
        <f t="shared" ref="D58:O58" si="12">AVERAGE(D22,D40)</f>
        <v>0</v>
      </c>
      <c r="E58" s="5">
        <f t="shared" si="12"/>
        <v>0</v>
      </c>
      <c r="F58" s="5">
        <f t="shared" si="12"/>
        <v>0</v>
      </c>
      <c r="G58" s="5">
        <f t="shared" si="12"/>
        <v>2900</v>
      </c>
      <c r="H58" s="5">
        <f t="shared" si="12"/>
        <v>0</v>
      </c>
      <c r="I58" s="5">
        <f t="shared" si="12"/>
        <v>0</v>
      </c>
      <c r="J58" s="5">
        <f t="shared" si="12"/>
        <v>0</v>
      </c>
      <c r="K58" s="5">
        <f t="shared" si="12"/>
        <v>0</v>
      </c>
      <c r="L58" s="5">
        <f t="shared" si="12"/>
        <v>0</v>
      </c>
      <c r="M58" s="5">
        <f t="shared" si="12"/>
        <v>0</v>
      </c>
      <c r="N58" s="5">
        <f t="shared" si="12"/>
        <v>0</v>
      </c>
      <c r="O58" s="5">
        <f t="shared" si="12"/>
        <v>0</v>
      </c>
      <c r="Q58" s="5">
        <f t="shared" si="6"/>
        <v>2900</v>
      </c>
    </row>
    <row r="59" spans="1:19" x14ac:dyDescent="0.25">
      <c r="A59" s="3" t="s">
        <v>43</v>
      </c>
      <c r="B59" s="12" t="str">
        <f>IFERROR(VLOOKUP($A59,'[1]Part Number Lookup'!$B$2:$C$1663,2,FALSE),0)</f>
        <v>1201281</v>
      </c>
      <c r="C59" s="12"/>
      <c r="D59" s="5">
        <f t="shared" ref="D59:O59" si="13">AVERAGE(D23,D41)</f>
        <v>3096.5</v>
      </c>
      <c r="E59" s="5">
        <f t="shared" si="13"/>
        <v>8667</v>
      </c>
      <c r="F59" s="5">
        <f t="shared" si="13"/>
        <v>9253</v>
      </c>
      <c r="G59" s="5">
        <f t="shared" si="13"/>
        <v>5336.5</v>
      </c>
      <c r="H59" s="5">
        <f t="shared" si="13"/>
        <v>12872</v>
      </c>
      <c r="I59" s="5">
        <f t="shared" si="13"/>
        <v>9024</v>
      </c>
      <c r="J59" s="5">
        <f t="shared" si="13"/>
        <v>9440.5</v>
      </c>
      <c r="K59" s="5">
        <f t="shared" si="13"/>
        <v>9882.5</v>
      </c>
      <c r="L59" s="5">
        <f t="shared" si="13"/>
        <v>8391</v>
      </c>
      <c r="M59" s="5">
        <f t="shared" si="13"/>
        <v>8994.5</v>
      </c>
      <c r="N59" s="5">
        <f t="shared" si="13"/>
        <v>2468</v>
      </c>
      <c r="O59" s="5">
        <f t="shared" si="13"/>
        <v>0</v>
      </c>
      <c r="Q59" s="5">
        <f t="shared" si="6"/>
        <v>87425.5</v>
      </c>
    </row>
    <row r="60" spans="1:19" x14ac:dyDescent="0.25">
      <c r="A60" s="3" t="s">
        <v>26</v>
      </c>
      <c r="B60" s="12" t="str">
        <f>IFERROR(VLOOKUP($A60,'[1]Part Number Lookup'!$B$2:$C$1663,2,FALSE),0)</f>
        <v>1200667</v>
      </c>
      <c r="C60" s="12"/>
      <c r="D60" s="5">
        <f t="shared" ref="D60:O60" si="14">AVERAGE(D24,D42)</f>
        <v>19709.5</v>
      </c>
      <c r="E60" s="5">
        <f t="shared" si="14"/>
        <v>11064</v>
      </c>
      <c r="F60" s="5">
        <f t="shared" si="14"/>
        <v>12796</v>
      </c>
      <c r="G60" s="5">
        <f t="shared" si="14"/>
        <v>10560.5</v>
      </c>
      <c r="H60" s="5">
        <f t="shared" si="14"/>
        <v>15593</v>
      </c>
      <c r="I60" s="5">
        <f t="shared" si="14"/>
        <v>14883.5</v>
      </c>
      <c r="J60" s="5">
        <f t="shared" si="14"/>
        <v>17044.5</v>
      </c>
      <c r="K60" s="5">
        <f t="shared" si="14"/>
        <v>12969</v>
      </c>
      <c r="L60" s="5">
        <f t="shared" si="14"/>
        <v>12917</v>
      </c>
      <c r="M60" s="5">
        <f t="shared" si="14"/>
        <v>9848.5</v>
      </c>
      <c r="N60" s="5">
        <f t="shared" si="14"/>
        <v>20007.5</v>
      </c>
      <c r="O60" s="5">
        <f t="shared" si="14"/>
        <v>20447</v>
      </c>
      <c r="Q60" s="5">
        <f t="shared" si="6"/>
        <v>177840</v>
      </c>
    </row>
    <row r="61" spans="1:19" x14ac:dyDescent="0.25">
      <c r="A61" s="3" t="s">
        <v>28</v>
      </c>
      <c r="B61" s="12" t="str">
        <f>IFERROR(VLOOKUP($A61,'[1]Part Number Lookup'!$B$2:$C$1663,2,FALSE),0)</f>
        <v>1200761</v>
      </c>
      <c r="C61" s="12"/>
      <c r="D61" s="5">
        <f t="shared" ref="D61:O61" si="15">AVERAGE(D25,D43)</f>
        <v>16586.5</v>
      </c>
      <c r="E61" s="5">
        <f t="shared" si="15"/>
        <v>14901</v>
      </c>
      <c r="F61" s="5">
        <f t="shared" si="15"/>
        <v>12634.5</v>
      </c>
      <c r="G61" s="5">
        <f t="shared" si="15"/>
        <v>12880.5</v>
      </c>
      <c r="H61" s="5">
        <f t="shared" si="15"/>
        <v>16195</v>
      </c>
      <c r="I61" s="5">
        <f t="shared" si="15"/>
        <v>13635.5</v>
      </c>
      <c r="J61" s="5">
        <f t="shared" si="15"/>
        <v>16680</v>
      </c>
      <c r="K61" s="5">
        <f t="shared" si="15"/>
        <v>15610</v>
      </c>
      <c r="L61" s="5">
        <f t="shared" si="15"/>
        <v>14030</v>
      </c>
      <c r="M61" s="5">
        <f t="shared" si="15"/>
        <v>14287.5</v>
      </c>
      <c r="N61" s="5">
        <f t="shared" si="15"/>
        <v>13480</v>
      </c>
      <c r="O61" s="5">
        <f t="shared" si="15"/>
        <v>12701.5</v>
      </c>
      <c r="Q61" s="5">
        <f t="shared" si="6"/>
        <v>173622</v>
      </c>
    </row>
    <row r="62" spans="1:19" x14ac:dyDescent="0.25">
      <c r="A62" s="3" t="s">
        <v>35</v>
      </c>
      <c r="B62" s="12" t="str">
        <f>IFERROR(VLOOKUP($A62,'[1]Part Number Lookup'!$B$2:$C$1663,2,FALSE),0)</f>
        <v>1200900</v>
      </c>
      <c r="C62" s="12"/>
      <c r="D62" s="5">
        <f t="shared" ref="D62:O62" si="16">AVERAGE(D26,D44)</f>
        <v>3975</v>
      </c>
      <c r="E62" s="5">
        <f t="shared" si="16"/>
        <v>3375</v>
      </c>
      <c r="F62" s="5">
        <f t="shared" si="16"/>
        <v>2600</v>
      </c>
      <c r="G62" s="5">
        <f t="shared" si="16"/>
        <v>3450</v>
      </c>
      <c r="H62" s="5">
        <f t="shared" si="16"/>
        <v>1775</v>
      </c>
      <c r="I62" s="5">
        <f t="shared" si="16"/>
        <v>2225</v>
      </c>
      <c r="J62" s="5">
        <f t="shared" si="16"/>
        <v>2425</v>
      </c>
      <c r="K62" s="5">
        <f t="shared" si="16"/>
        <v>2200</v>
      </c>
      <c r="L62" s="5">
        <f t="shared" si="16"/>
        <v>2450</v>
      </c>
      <c r="M62" s="5">
        <f t="shared" si="16"/>
        <v>3075</v>
      </c>
      <c r="N62" s="5">
        <f t="shared" si="16"/>
        <v>2925</v>
      </c>
      <c r="O62" s="5">
        <f t="shared" si="16"/>
        <v>2775</v>
      </c>
      <c r="Q62" s="5">
        <f t="shared" si="6"/>
        <v>33250</v>
      </c>
    </row>
    <row r="63" spans="1:19" x14ac:dyDescent="0.25">
      <c r="A63" s="3" t="s">
        <v>37</v>
      </c>
      <c r="B63" s="12" t="str">
        <f>IFERROR(VLOOKUP($A63,'[1]Part Number Lookup'!$B$2:$C$1663,2,FALSE),0)</f>
        <v>1200928</v>
      </c>
      <c r="C63" s="12"/>
      <c r="D63" s="5">
        <f t="shared" ref="D63:O63" si="17">AVERAGE(D27,D45)</f>
        <v>2667</v>
      </c>
      <c r="E63" s="5">
        <f t="shared" si="17"/>
        <v>3268</v>
      </c>
      <c r="F63" s="5">
        <f t="shared" si="17"/>
        <v>0</v>
      </c>
      <c r="G63" s="5">
        <f t="shared" si="17"/>
        <v>0</v>
      </c>
      <c r="H63" s="5">
        <f t="shared" si="17"/>
        <v>0</v>
      </c>
      <c r="I63" s="5">
        <f t="shared" si="17"/>
        <v>0</v>
      </c>
      <c r="J63" s="5">
        <f t="shared" si="17"/>
        <v>1437</v>
      </c>
      <c r="K63" s="5">
        <f t="shared" si="17"/>
        <v>0</v>
      </c>
      <c r="L63" s="5">
        <f t="shared" si="17"/>
        <v>0</v>
      </c>
      <c r="M63" s="5">
        <f t="shared" si="17"/>
        <v>0</v>
      </c>
      <c r="N63" s="5">
        <f t="shared" si="17"/>
        <v>0</v>
      </c>
      <c r="O63" s="5">
        <f t="shared" si="17"/>
        <v>0</v>
      </c>
      <c r="Q63" s="5">
        <f t="shared" si="6"/>
        <v>7372</v>
      </c>
    </row>
    <row r="64" spans="1:19" x14ac:dyDescent="0.25">
      <c r="A64" s="3" t="s">
        <v>33</v>
      </c>
      <c r="B64" s="12" t="str">
        <f>IFERROR(VLOOKUP($A64,'[1]Part Number Lookup'!$B$2:$C$1663,2,FALSE),0)</f>
        <v>1200876</v>
      </c>
      <c r="C64" s="12"/>
      <c r="D64" s="5">
        <f t="shared" ref="D64:O64" si="18">AVERAGE(D28,D46)</f>
        <v>0</v>
      </c>
      <c r="E64" s="5">
        <f t="shared" si="18"/>
        <v>0</v>
      </c>
      <c r="F64" s="5">
        <f t="shared" si="18"/>
        <v>0</v>
      </c>
      <c r="G64" s="5">
        <f t="shared" si="18"/>
        <v>0</v>
      </c>
      <c r="H64" s="5">
        <f t="shared" si="18"/>
        <v>0</v>
      </c>
      <c r="I64" s="5">
        <f t="shared" si="18"/>
        <v>0</v>
      </c>
      <c r="J64" s="5">
        <f t="shared" si="18"/>
        <v>0</v>
      </c>
      <c r="K64" s="5">
        <f t="shared" si="18"/>
        <v>800</v>
      </c>
      <c r="L64" s="5">
        <f t="shared" si="18"/>
        <v>0</v>
      </c>
      <c r="M64" s="5">
        <f t="shared" si="18"/>
        <v>0</v>
      </c>
      <c r="N64" s="5">
        <f t="shared" si="18"/>
        <v>0</v>
      </c>
      <c r="O64" s="5">
        <f t="shared" si="18"/>
        <v>0</v>
      </c>
      <c r="Q64" s="5">
        <f t="shared" si="6"/>
        <v>800</v>
      </c>
    </row>
    <row r="65" spans="1:19" x14ac:dyDescent="0.25">
      <c r="A65" s="3" t="s">
        <v>39</v>
      </c>
      <c r="B65" s="12" t="str">
        <f>IFERROR(VLOOKUP($A65,'[1]Part Number Lookup'!$B$2:$C$1663,2,FALSE),0)</f>
        <v>1200956</v>
      </c>
      <c r="C65" s="12"/>
      <c r="D65" s="5">
        <f t="shared" ref="D65:O65" si="19">AVERAGE(D29,D47)</f>
        <v>41929.5</v>
      </c>
      <c r="E65" s="5">
        <f t="shared" si="19"/>
        <v>32464</v>
      </c>
      <c r="F65" s="5">
        <f t="shared" si="19"/>
        <v>29241.5</v>
      </c>
      <c r="G65" s="5">
        <f t="shared" si="19"/>
        <v>37593.5</v>
      </c>
      <c r="H65" s="5">
        <f t="shared" si="19"/>
        <v>29421.5</v>
      </c>
      <c r="I65" s="5">
        <f t="shared" si="19"/>
        <v>40093.5</v>
      </c>
      <c r="J65" s="5">
        <f t="shared" si="19"/>
        <v>38186.5</v>
      </c>
      <c r="K65" s="5">
        <f t="shared" si="19"/>
        <v>36232</v>
      </c>
      <c r="L65" s="5">
        <f t="shared" si="19"/>
        <v>27421</v>
      </c>
      <c r="M65" s="5">
        <f t="shared" si="19"/>
        <v>38483</v>
      </c>
      <c r="N65" s="5">
        <f t="shared" si="19"/>
        <v>26569</v>
      </c>
      <c r="O65" s="5">
        <f t="shared" si="19"/>
        <v>26311</v>
      </c>
      <c r="Q65" s="5">
        <f t="shared" si="6"/>
        <v>403946</v>
      </c>
    </row>
    <row r="66" spans="1:19" x14ac:dyDescent="0.25">
      <c r="A66" s="3"/>
      <c r="B66" s="12"/>
      <c r="C66" s="1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Q66" s="5"/>
    </row>
    <row r="67" spans="1:19" x14ac:dyDescent="0.25">
      <c r="A67" s="13" t="s">
        <v>66</v>
      </c>
      <c r="B67" s="12"/>
      <c r="C67" s="12"/>
      <c r="D67" s="5">
        <f t="shared" ref="D67:O67" si="20">AVERAGE(D31,D49)</f>
        <v>570419.59012232744</v>
      </c>
      <c r="E67" s="5">
        <f t="shared" si="20"/>
        <v>514410.47939063492</v>
      </c>
      <c r="F67" s="5">
        <f t="shared" si="20"/>
        <v>542047.75158068747</v>
      </c>
      <c r="G67" s="5">
        <f t="shared" si="20"/>
        <v>538367.03116931242</v>
      </c>
      <c r="H67" s="5">
        <f t="shared" si="20"/>
        <v>600766.28404941736</v>
      </c>
      <c r="I67" s="5">
        <f t="shared" si="20"/>
        <v>630556.18303386238</v>
      </c>
      <c r="J67" s="5">
        <f t="shared" si="20"/>
        <v>673799.30522925989</v>
      </c>
      <c r="K67" s="5">
        <f t="shared" si="20"/>
        <v>666333.94224222249</v>
      </c>
      <c r="L67" s="5">
        <f t="shared" si="20"/>
        <v>639857.66525953752</v>
      </c>
      <c r="M67" s="5">
        <f t="shared" si="20"/>
        <v>590475.39231772488</v>
      </c>
      <c r="N67" s="5">
        <f t="shared" si="20"/>
        <v>517942.46434640244</v>
      </c>
      <c r="O67" s="5">
        <f t="shared" si="20"/>
        <v>518595.88547909993</v>
      </c>
      <c r="Q67" s="5">
        <f t="shared" si="6"/>
        <v>7003571.9742204892</v>
      </c>
      <c r="S67" t="s">
        <v>67</v>
      </c>
    </row>
    <row r="69" spans="1:19" x14ac:dyDescent="0.25">
      <c r="A69" s="13" t="s">
        <v>68</v>
      </c>
    </row>
    <row r="70" spans="1:19" x14ac:dyDescent="0.25">
      <c r="A70" s="3" t="s">
        <v>42</v>
      </c>
      <c r="B70" s="12" t="str">
        <f>IFERROR(VLOOKUP($A70,'[1]Part Number Lookup'!$B$2:$C$1663,2,FALSE),0)</f>
        <v>1201222</v>
      </c>
      <c r="C70" s="12"/>
      <c r="D70" s="15">
        <f t="shared" ref="D70:D83" si="21">D52/$D$67</f>
        <v>0</v>
      </c>
      <c r="E70" s="15">
        <f t="shared" ref="E70:E83" si="22">E52/$E$67</f>
        <v>0</v>
      </c>
      <c r="F70" s="15">
        <f t="shared" ref="F70:F83" si="23">F52/$F$67</f>
        <v>0</v>
      </c>
      <c r="G70" s="15">
        <f t="shared" ref="G70:G83" si="24">G52/$G$67</f>
        <v>0</v>
      </c>
      <c r="H70" s="15">
        <f t="shared" ref="H70:H83" si="25">H52/$H$67</f>
        <v>0</v>
      </c>
      <c r="I70" s="15">
        <f t="shared" ref="I70:I83" si="26">I52/$I$67</f>
        <v>0</v>
      </c>
      <c r="J70" s="15">
        <f t="shared" ref="J70:J83" si="27">J52/$J$67</f>
        <v>0</v>
      </c>
      <c r="K70" s="15">
        <f t="shared" ref="K70:K83" si="28">K52/$K$67</f>
        <v>3.3796867564962856E-2</v>
      </c>
      <c r="L70" s="15">
        <f t="shared" ref="L70:L83" si="29">L52/$L$67</f>
        <v>0</v>
      </c>
      <c r="M70" s="15">
        <f t="shared" ref="M70:M83" si="30">M52/$M$67</f>
        <v>0</v>
      </c>
      <c r="N70" s="15">
        <f t="shared" ref="N70:N83" si="31">N52/$N$67</f>
        <v>0</v>
      </c>
      <c r="O70" s="15">
        <f t="shared" ref="O70:O83" si="32">O52/$O$67</f>
        <v>0</v>
      </c>
      <c r="S70" t="s">
        <v>69</v>
      </c>
    </row>
    <row r="71" spans="1:19" x14ac:dyDescent="0.25">
      <c r="A71" s="3" t="s">
        <v>18</v>
      </c>
      <c r="B71" s="12" t="str">
        <f>IFERROR(VLOOKUP($A71,'[1]Part Number Lookup'!$B$2:$C$1663,2,FALSE),0)</f>
        <v>1200557</v>
      </c>
      <c r="C71" s="12"/>
      <c r="D71" s="15">
        <f t="shared" si="21"/>
        <v>9.8699275016004215E-3</v>
      </c>
      <c r="E71" s="15">
        <f t="shared" si="22"/>
        <v>1.0242792888359506E-2</v>
      </c>
      <c r="F71" s="15">
        <f t="shared" si="23"/>
        <v>1.012180197039946E-2</v>
      </c>
      <c r="G71" s="15">
        <f t="shared" si="24"/>
        <v>2.2900733674612071E-2</v>
      </c>
      <c r="H71" s="15">
        <f t="shared" si="25"/>
        <v>1.1908124989603331E-2</v>
      </c>
      <c r="I71" s="15">
        <f t="shared" si="26"/>
        <v>1.0528800095269972E-2</v>
      </c>
      <c r="J71" s="15">
        <f t="shared" si="27"/>
        <v>1.0428921409482704E-2</v>
      </c>
      <c r="K71" s="15">
        <f t="shared" si="28"/>
        <v>1.0436958946737752E-2</v>
      </c>
      <c r="L71" s="15">
        <f t="shared" si="29"/>
        <v>8.9746521949858032E-3</v>
      </c>
      <c r="M71" s="15">
        <f t="shared" si="30"/>
        <v>9.869166566156105E-3</v>
      </c>
      <c r="N71" s="15">
        <f t="shared" si="31"/>
        <v>1.0678792299796527E-2</v>
      </c>
      <c r="O71" s="15">
        <f t="shared" si="32"/>
        <v>1.0478293700652581E-2</v>
      </c>
    </row>
    <row r="72" spans="1:19" x14ac:dyDescent="0.25">
      <c r="A72" s="3" t="s">
        <v>22</v>
      </c>
      <c r="B72" s="12" t="str">
        <f>IFERROR(VLOOKUP($A72,'[1]Part Number Lookup'!$B$2:$C$1663,2,FALSE),0)</f>
        <v>1200597</v>
      </c>
      <c r="C72" s="12"/>
      <c r="D72" s="15">
        <f t="shared" si="21"/>
        <v>5.2157219904771748E-2</v>
      </c>
      <c r="E72" s="15">
        <f t="shared" si="22"/>
        <v>4.8808298053612892E-2</v>
      </c>
      <c r="F72" s="15">
        <f t="shared" si="23"/>
        <v>4.7650783394413136E-2</v>
      </c>
      <c r="G72" s="15">
        <f t="shared" si="24"/>
        <v>5.3087388984285049E-2</v>
      </c>
      <c r="H72" s="15">
        <f t="shared" si="25"/>
        <v>6.0495239105346474E-2</v>
      </c>
      <c r="I72" s="15">
        <f t="shared" si="26"/>
        <v>6.1232450079593499E-2</v>
      </c>
      <c r="J72" s="15">
        <f t="shared" si="27"/>
        <v>6.8864719271582039E-2</v>
      </c>
      <c r="K72" s="15">
        <f t="shared" si="28"/>
        <v>6.4474428325583991E-2</v>
      </c>
      <c r="L72" s="15">
        <f t="shared" si="29"/>
        <v>6.0128997570724214E-2</v>
      </c>
      <c r="M72" s="15">
        <f t="shared" si="30"/>
        <v>5.9176047731381659E-2</v>
      </c>
      <c r="N72" s="15">
        <f t="shared" si="31"/>
        <v>6.2593825051419888E-2</v>
      </c>
      <c r="O72" s="15">
        <f t="shared" si="32"/>
        <v>5.0691686409570363E-2</v>
      </c>
    </row>
    <row r="73" spans="1:19" x14ac:dyDescent="0.25">
      <c r="A73" s="3" t="s">
        <v>23</v>
      </c>
      <c r="B73" s="12" t="str">
        <f>IFERROR(VLOOKUP($A73,'[1]Part Number Lookup'!$B$2:$C$1663,2,FALSE),0)</f>
        <v>1200612</v>
      </c>
      <c r="C73" s="12"/>
      <c r="D73" s="15">
        <f t="shared" si="21"/>
        <v>9.0133650544810678E-2</v>
      </c>
      <c r="E73" s="15">
        <f t="shared" si="22"/>
        <v>3.0456222467627327E-2</v>
      </c>
      <c r="F73" s="15">
        <f t="shared" si="23"/>
        <v>0</v>
      </c>
      <c r="G73" s="15">
        <f t="shared" si="24"/>
        <v>0</v>
      </c>
      <c r="H73" s="15">
        <f t="shared" si="25"/>
        <v>0</v>
      </c>
      <c r="I73" s="15">
        <f t="shared" si="26"/>
        <v>0</v>
      </c>
      <c r="J73" s="15">
        <f t="shared" si="27"/>
        <v>0</v>
      </c>
      <c r="K73" s="15">
        <f t="shared" si="28"/>
        <v>0</v>
      </c>
      <c r="L73" s="15">
        <f t="shared" si="29"/>
        <v>0.12312738328772513</v>
      </c>
      <c r="M73" s="15">
        <f t="shared" si="30"/>
        <v>6.4636055111782734E-2</v>
      </c>
      <c r="N73" s="15">
        <f t="shared" si="31"/>
        <v>7.4479315088944287E-2</v>
      </c>
      <c r="O73" s="15">
        <f t="shared" si="32"/>
        <v>1.3806511390627987E-2</v>
      </c>
    </row>
    <row r="74" spans="1:19" x14ac:dyDescent="0.25">
      <c r="A74" s="3" t="s">
        <v>24</v>
      </c>
      <c r="B74" s="12" t="str">
        <f>IFERROR(VLOOKUP($A74,'[1]Part Number Lookup'!$B$2:$C$1663,2,FALSE),0)</f>
        <v>1200647</v>
      </c>
      <c r="C74" s="12"/>
      <c r="D74" s="15">
        <f t="shared" si="21"/>
        <v>4.5731248455905614E-2</v>
      </c>
      <c r="E74" s="15">
        <f t="shared" si="22"/>
        <v>4.6124643549460241E-2</v>
      </c>
      <c r="F74" s="15">
        <f t="shared" si="23"/>
        <v>4.7576989157865977E-2</v>
      </c>
      <c r="G74" s="15">
        <f t="shared" si="24"/>
        <v>5.9741771204197262E-2</v>
      </c>
      <c r="H74" s="15">
        <f t="shared" si="25"/>
        <v>5.1544170873365498E-2</v>
      </c>
      <c r="I74" s="15">
        <f t="shared" si="26"/>
        <v>4.6730173762196868E-2</v>
      </c>
      <c r="J74" s="15">
        <f t="shared" si="27"/>
        <v>5.0739144036914E-2</v>
      </c>
      <c r="K74" s="15">
        <f t="shared" si="28"/>
        <v>4.3305613252867144E-2</v>
      </c>
      <c r="L74" s="15">
        <f t="shared" si="29"/>
        <v>3.7395816756050554E-2</v>
      </c>
      <c r="M74" s="15">
        <f t="shared" si="30"/>
        <v>4.3269373004205136E-2</v>
      </c>
      <c r="N74" s="15">
        <f t="shared" si="31"/>
        <v>4.6403802843872653E-2</v>
      </c>
      <c r="O74" s="15">
        <f t="shared" si="32"/>
        <v>4.4622413420463997E-2</v>
      </c>
    </row>
    <row r="75" spans="1:19" x14ac:dyDescent="0.25">
      <c r="A75" s="3" t="s">
        <v>27</v>
      </c>
      <c r="B75" s="12" t="str">
        <f>IFERROR(VLOOKUP($A75,'[1]Part Number Lookup'!$B$2:$C$1663,2,FALSE),0)</f>
        <v>1200702</v>
      </c>
      <c r="C75" s="12"/>
      <c r="D75" s="15">
        <f t="shared" si="21"/>
        <v>0.46374546838980618</v>
      </c>
      <c r="E75" s="15">
        <f t="shared" si="22"/>
        <v>0.48962455099740598</v>
      </c>
      <c r="F75" s="15">
        <f t="shared" si="23"/>
        <v>0.38506017115898039</v>
      </c>
      <c r="G75" s="15">
        <f t="shared" si="24"/>
        <v>0.34263427981344524</v>
      </c>
      <c r="H75" s="15">
        <f t="shared" si="25"/>
        <v>0.30223150802694598</v>
      </c>
      <c r="I75" s="15">
        <f t="shared" si="26"/>
        <v>0.26337779958155039</v>
      </c>
      <c r="J75" s="15">
        <f t="shared" si="27"/>
        <v>0.36056582147607991</v>
      </c>
      <c r="K75" s="15">
        <f t="shared" si="28"/>
        <v>0.49104282291094575</v>
      </c>
      <c r="L75" s="15">
        <f t="shared" si="29"/>
        <v>0.27166510528477095</v>
      </c>
      <c r="M75" s="15">
        <f t="shared" si="30"/>
        <v>0.3115430420866972</v>
      </c>
      <c r="N75" s="15">
        <f t="shared" si="31"/>
        <v>0.42665549788210744</v>
      </c>
      <c r="O75" s="15">
        <f t="shared" si="32"/>
        <v>0.40842784513093899</v>
      </c>
    </row>
    <row r="76" spans="1:19" x14ac:dyDescent="0.25">
      <c r="A76" s="3" t="s">
        <v>44</v>
      </c>
      <c r="B76" s="12" t="str">
        <f>IFERROR(VLOOKUP($A76,'[1]Part Number Lookup'!$B$2:$C$1663,2,FALSE),0)</f>
        <v>1201341</v>
      </c>
      <c r="C76" s="12"/>
      <c r="D76" s="15">
        <f t="shared" si="21"/>
        <v>0</v>
      </c>
      <c r="E76" s="15">
        <f t="shared" si="22"/>
        <v>0</v>
      </c>
      <c r="F76" s="15">
        <f t="shared" si="23"/>
        <v>0</v>
      </c>
      <c r="G76" s="15">
        <f t="shared" si="24"/>
        <v>5.386659717444643E-3</v>
      </c>
      <c r="H76" s="15">
        <f t="shared" si="25"/>
        <v>0</v>
      </c>
      <c r="I76" s="15">
        <f t="shared" si="26"/>
        <v>0</v>
      </c>
      <c r="J76" s="15">
        <f t="shared" si="27"/>
        <v>0</v>
      </c>
      <c r="K76" s="15">
        <f t="shared" si="28"/>
        <v>0</v>
      </c>
      <c r="L76" s="15">
        <f t="shared" si="29"/>
        <v>0</v>
      </c>
      <c r="M76" s="15">
        <f t="shared" si="30"/>
        <v>0</v>
      </c>
      <c r="N76" s="15">
        <f t="shared" si="31"/>
        <v>0</v>
      </c>
      <c r="O76" s="15">
        <f t="shared" si="32"/>
        <v>0</v>
      </c>
    </row>
    <row r="77" spans="1:19" x14ac:dyDescent="0.25">
      <c r="A77" s="3" t="s">
        <v>43</v>
      </c>
      <c r="B77" s="12" t="str">
        <f>IFERROR(VLOOKUP($A77,'[1]Part Number Lookup'!$B$2:$C$1663,2,FALSE),0)</f>
        <v>1201281</v>
      </c>
      <c r="C77" s="12"/>
      <c r="D77" s="15">
        <f t="shared" si="21"/>
        <v>5.428460125880232E-3</v>
      </c>
      <c r="E77" s="15">
        <f t="shared" si="22"/>
        <v>1.6848412595067724E-2</v>
      </c>
      <c r="F77" s="15">
        <f t="shared" si="23"/>
        <v>1.7070451769271158E-2</v>
      </c>
      <c r="G77" s="15">
        <f t="shared" si="24"/>
        <v>9.9123826145321864E-3</v>
      </c>
      <c r="H77" s="15">
        <f t="shared" si="25"/>
        <v>2.1425969369048656E-2</v>
      </c>
      <c r="I77" s="15">
        <f t="shared" si="26"/>
        <v>1.4311175185979248E-2</v>
      </c>
      <c r="J77" s="15">
        <f t="shared" si="27"/>
        <v>1.4010848522302756E-2</v>
      </c>
      <c r="K77" s="15">
        <f t="shared" si="28"/>
        <v>1.483115202978443E-2</v>
      </c>
      <c r="L77" s="15">
        <f t="shared" si="29"/>
        <v>1.3113853995320135E-2</v>
      </c>
      <c r="M77" s="15">
        <f t="shared" si="30"/>
        <v>1.5232641558007909E-2</v>
      </c>
      <c r="N77" s="15">
        <f t="shared" si="31"/>
        <v>4.765008026739799E-3</v>
      </c>
      <c r="O77" s="15">
        <f t="shared" si="32"/>
        <v>0</v>
      </c>
    </row>
    <row r="78" spans="1:19" x14ac:dyDescent="0.25">
      <c r="A78" s="3" t="s">
        <v>26</v>
      </c>
      <c r="B78" s="12" t="str">
        <f>IFERROR(VLOOKUP($A78,'[1]Part Number Lookup'!$B$2:$C$1663,2,FALSE),0)</f>
        <v>1200667</v>
      </c>
      <c r="C78" s="12"/>
      <c r="D78" s="15">
        <f t="shared" si="21"/>
        <v>3.4552635185220872E-2</v>
      </c>
      <c r="E78" s="15">
        <f t="shared" si="22"/>
        <v>2.150811548999992E-2</v>
      </c>
      <c r="F78" s="15">
        <f t="shared" si="23"/>
        <v>2.3606776271435616E-2</v>
      </c>
      <c r="G78" s="15">
        <f t="shared" si="24"/>
        <v>1.9615799981404881E-2</v>
      </c>
      <c r="H78" s="15">
        <f t="shared" si="25"/>
        <v>2.5955184926318806E-2</v>
      </c>
      <c r="I78" s="15">
        <f t="shared" si="26"/>
        <v>2.3603765057681973E-2</v>
      </c>
      <c r="J78" s="15">
        <f t="shared" si="27"/>
        <v>2.5296108006820542E-2</v>
      </c>
      <c r="K78" s="15">
        <f t="shared" si="28"/>
        <v>1.9463213829929094E-2</v>
      </c>
      <c r="L78" s="15">
        <f t="shared" si="29"/>
        <v>2.0187302116261494E-2</v>
      </c>
      <c r="M78" s="15">
        <f t="shared" si="30"/>
        <v>1.6678933835570727E-2</v>
      </c>
      <c r="N78" s="15">
        <f t="shared" si="31"/>
        <v>3.8628807980144467E-2</v>
      </c>
      <c r="O78" s="15">
        <f t="shared" si="32"/>
        <v>3.9427617095554528E-2</v>
      </c>
    </row>
    <row r="79" spans="1:19" x14ac:dyDescent="0.25">
      <c r="A79" s="3" t="s">
        <v>28</v>
      </c>
      <c r="B79" s="12" t="str">
        <f>IFERROR(VLOOKUP($A79,'[1]Part Number Lookup'!$B$2:$C$1663,2,FALSE),0)</f>
        <v>1200761</v>
      </c>
      <c r="C79" s="12"/>
      <c r="D79" s="15">
        <f t="shared" si="21"/>
        <v>2.907771802935975E-2</v>
      </c>
      <c r="E79" s="15">
        <f t="shared" si="22"/>
        <v>2.896713927300152E-2</v>
      </c>
      <c r="F79" s="15">
        <f t="shared" si="23"/>
        <v>2.3308832041376466E-2</v>
      </c>
      <c r="G79" s="15">
        <f t="shared" si="24"/>
        <v>2.3925127755360598E-2</v>
      </c>
      <c r="H79" s="15">
        <f t="shared" si="25"/>
        <v>2.6957238496872513E-2</v>
      </c>
      <c r="I79" s="15">
        <f t="shared" si="26"/>
        <v>2.1624559978769949E-2</v>
      </c>
      <c r="J79" s="15">
        <f t="shared" si="27"/>
        <v>2.4755145739315712E-2</v>
      </c>
      <c r="K79" s="15">
        <f t="shared" si="28"/>
        <v>2.3426691948892991E-2</v>
      </c>
      <c r="L79" s="15">
        <f t="shared" si="29"/>
        <v>2.1926751466373674E-2</v>
      </c>
      <c r="M79" s="15">
        <f t="shared" si="30"/>
        <v>2.4196605287680025E-2</v>
      </c>
      <c r="N79" s="15">
        <f t="shared" si="31"/>
        <v>2.6026056807314627E-2</v>
      </c>
      <c r="O79" s="15">
        <f t="shared" si="32"/>
        <v>2.4492095590511364E-2</v>
      </c>
    </row>
    <row r="80" spans="1:19" x14ac:dyDescent="0.25">
      <c r="A80" s="3" t="s">
        <v>35</v>
      </c>
      <c r="B80" s="12" t="str">
        <f>IFERROR(VLOOKUP($A80,'[1]Part Number Lookup'!$B$2:$C$1663,2,FALSE),0)</f>
        <v>1200900</v>
      </c>
      <c r="C80" s="12"/>
      <c r="D80" s="15">
        <f t="shared" si="21"/>
        <v>6.9685544971335132E-3</v>
      </c>
      <c r="E80" s="15">
        <f t="shared" si="22"/>
        <v>6.5609083314126654E-3</v>
      </c>
      <c r="F80" s="15">
        <f t="shared" si="23"/>
        <v>4.7966253755652236E-3</v>
      </c>
      <c r="G80" s="15">
        <f t="shared" si="24"/>
        <v>6.4082675948910414E-3</v>
      </c>
      <c r="H80" s="15">
        <f t="shared" si="25"/>
        <v>2.9545599464000437E-3</v>
      </c>
      <c r="I80" s="15">
        <f t="shared" si="26"/>
        <v>3.528630849823119E-3</v>
      </c>
      <c r="J80" s="15">
        <f t="shared" si="27"/>
        <v>3.5989945094628659E-3</v>
      </c>
      <c r="K80" s="15">
        <f t="shared" si="28"/>
        <v>3.3016478083001009E-3</v>
      </c>
      <c r="L80" s="15">
        <f t="shared" si="29"/>
        <v>3.8289765568507131E-3</v>
      </c>
      <c r="M80" s="15">
        <f t="shared" si="30"/>
        <v>5.207668329631922E-3</v>
      </c>
      <c r="N80" s="15">
        <f t="shared" si="31"/>
        <v>5.6473454125664157E-3</v>
      </c>
      <c r="O80" s="15">
        <f t="shared" si="32"/>
        <v>5.3509873057252322E-3</v>
      </c>
    </row>
    <row r="81" spans="1:19" x14ac:dyDescent="0.25">
      <c r="A81" s="3" t="s">
        <v>37</v>
      </c>
      <c r="B81" s="12" t="str">
        <f>IFERROR(VLOOKUP($A81,'[1]Part Number Lookup'!$B$2:$C$1663,2,FALSE),0)</f>
        <v>1200928</v>
      </c>
      <c r="C81" s="12"/>
      <c r="D81" s="15">
        <f t="shared" si="21"/>
        <v>4.6755056210956176E-3</v>
      </c>
      <c r="E81" s="15">
        <f t="shared" si="22"/>
        <v>6.3529032376463974E-3</v>
      </c>
      <c r="F81" s="15">
        <f t="shared" si="23"/>
        <v>0</v>
      </c>
      <c r="G81" s="15">
        <f t="shared" si="24"/>
        <v>0</v>
      </c>
      <c r="H81" s="15">
        <f t="shared" si="25"/>
        <v>0</v>
      </c>
      <c r="I81" s="15">
        <f t="shared" si="26"/>
        <v>0</v>
      </c>
      <c r="J81" s="15">
        <f t="shared" si="27"/>
        <v>2.1326825196280983E-3</v>
      </c>
      <c r="K81" s="15">
        <f t="shared" si="28"/>
        <v>0</v>
      </c>
      <c r="L81" s="15">
        <f t="shared" si="29"/>
        <v>0</v>
      </c>
      <c r="M81" s="15">
        <f t="shared" si="30"/>
        <v>0</v>
      </c>
      <c r="N81" s="15">
        <f t="shared" si="31"/>
        <v>0</v>
      </c>
      <c r="O81" s="15">
        <f t="shared" si="32"/>
        <v>0</v>
      </c>
    </row>
    <row r="82" spans="1:19" x14ac:dyDescent="0.25">
      <c r="A82" s="3" t="s">
        <v>33</v>
      </c>
      <c r="B82" s="12" t="str">
        <f>IFERROR(VLOOKUP($A82,'[1]Part Number Lookup'!$B$2:$C$1663,2,FALSE),0)</f>
        <v>1200876</v>
      </c>
      <c r="C82" s="12"/>
      <c r="D82" s="15">
        <f t="shared" si="21"/>
        <v>0</v>
      </c>
      <c r="E82" s="15">
        <f t="shared" si="22"/>
        <v>0</v>
      </c>
      <c r="F82" s="15">
        <f t="shared" si="23"/>
        <v>0</v>
      </c>
      <c r="G82" s="15">
        <f t="shared" si="24"/>
        <v>0</v>
      </c>
      <c r="H82" s="15">
        <f t="shared" si="25"/>
        <v>0</v>
      </c>
      <c r="I82" s="15">
        <f t="shared" si="26"/>
        <v>0</v>
      </c>
      <c r="J82" s="15">
        <f t="shared" si="27"/>
        <v>0</v>
      </c>
      <c r="K82" s="15">
        <f t="shared" si="28"/>
        <v>1.2005992030182187E-3</v>
      </c>
      <c r="L82" s="15">
        <f t="shared" si="29"/>
        <v>0</v>
      </c>
      <c r="M82" s="15">
        <f t="shared" si="30"/>
        <v>0</v>
      </c>
      <c r="N82" s="15">
        <f t="shared" si="31"/>
        <v>0</v>
      </c>
      <c r="O82" s="15">
        <f t="shared" si="32"/>
        <v>0</v>
      </c>
    </row>
    <row r="83" spans="1:19" x14ac:dyDescent="0.25">
      <c r="A83" s="3" t="s">
        <v>39</v>
      </c>
      <c r="B83" s="12" t="str">
        <f>IFERROR(VLOOKUP($A83,'[1]Part Number Lookup'!$B$2:$C$1663,2,FALSE),0)</f>
        <v>1200956</v>
      </c>
      <c r="C83" s="12"/>
      <c r="D83" s="15">
        <f t="shared" si="21"/>
        <v>7.3506416550329468E-2</v>
      </c>
      <c r="E83" s="15">
        <f t="shared" si="22"/>
        <v>6.3109134243253567E-2</v>
      </c>
      <c r="F83" s="15">
        <f t="shared" si="23"/>
        <v>5.3946354199842492E-2</v>
      </c>
      <c r="G83" s="15">
        <f t="shared" si="24"/>
        <v>6.9828755892329383E-2</v>
      </c>
      <c r="H83" s="15">
        <f t="shared" si="25"/>
        <v>4.8973287584793739E-2</v>
      </c>
      <c r="I83" s="15">
        <f t="shared" si="26"/>
        <v>6.358434201230706E-2</v>
      </c>
      <c r="J83" s="15">
        <f t="shared" si="27"/>
        <v>5.6673403643547927E-2</v>
      </c>
      <c r="K83" s="15">
        <f t="shared" si="28"/>
        <v>5.4375137904695121E-2</v>
      </c>
      <c r="L83" s="15">
        <f t="shared" si="29"/>
        <v>4.2854843332817714E-2</v>
      </c>
      <c r="M83" s="15">
        <f t="shared" si="30"/>
        <v>6.5172910676170814E-2</v>
      </c>
      <c r="N83" s="15">
        <f t="shared" si="31"/>
        <v>5.12972035099067E-2</v>
      </c>
      <c r="O83" s="15">
        <f t="shared" si="32"/>
        <v>5.0735072793130304E-2</v>
      </c>
    </row>
    <row r="85" spans="1:19" x14ac:dyDescent="0.25">
      <c r="A85" s="13" t="s">
        <v>70</v>
      </c>
      <c r="S85" t="s">
        <v>71</v>
      </c>
    </row>
    <row r="86" spans="1:19" x14ac:dyDescent="0.25">
      <c r="A86" s="3" t="s">
        <v>42</v>
      </c>
      <c r="B86" s="12" t="str">
        <f>IFERROR(VLOOKUP($A86,'[1]Part Number Lookup'!$B$2:$C$1663,2,FALSE),0)</f>
        <v>1201222</v>
      </c>
      <c r="C86" s="12"/>
      <c r="D86" s="16">
        <f>D16/D$31</f>
        <v>0</v>
      </c>
      <c r="E86" s="16">
        <f t="shared" ref="E86:O86" si="33">E16/E$31</f>
        <v>0</v>
      </c>
      <c r="F86" s="16">
        <f t="shared" si="33"/>
        <v>0</v>
      </c>
      <c r="G86" s="16">
        <f t="shared" si="33"/>
        <v>0</v>
      </c>
      <c r="H86" s="16">
        <f t="shared" si="33"/>
        <v>0</v>
      </c>
      <c r="I86" s="16">
        <f t="shared" si="33"/>
        <v>0</v>
      </c>
      <c r="J86" s="16">
        <f t="shared" si="33"/>
        <v>0</v>
      </c>
      <c r="K86" s="16">
        <f t="shared" si="33"/>
        <v>6.5596224423046148E-2</v>
      </c>
      <c r="L86" s="16">
        <f t="shared" si="33"/>
        <v>0</v>
      </c>
      <c r="M86" s="16">
        <f t="shared" si="33"/>
        <v>0</v>
      </c>
      <c r="N86" s="16">
        <f t="shared" si="33"/>
        <v>0</v>
      </c>
      <c r="O86" s="16">
        <f t="shared" si="33"/>
        <v>0</v>
      </c>
      <c r="S86" t="s">
        <v>105</v>
      </c>
    </row>
    <row r="87" spans="1:19" x14ac:dyDescent="0.25">
      <c r="A87" s="3" t="s">
        <v>18</v>
      </c>
      <c r="B87" s="12" t="str">
        <f>IFERROR(VLOOKUP($A87,'[1]Part Number Lookup'!$B$2:$C$1663,2,FALSE),0)</f>
        <v>1200557</v>
      </c>
      <c r="C87" s="12"/>
      <c r="D87" s="16">
        <f>D53/D$31</f>
        <v>9.197707844114094E-3</v>
      </c>
      <c r="E87" s="16">
        <f t="shared" ref="E87:O87" si="34">E53/E$31</f>
        <v>9.5944812545645849E-3</v>
      </c>
      <c r="F87" s="16">
        <f t="shared" si="34"/>
        <v>9.8545566430543498E-3</v>
      </c>
      <c r="G87" s="16">
        <f t="shared" si="34"/>
        <v>2.2209317936805431E-2</v>
      </c>
      <c r="H87" s="16">
        <f t="shared" si="34"/>
        <v>1.1419847822317371E-2</v>
      </c>
      <c r="I87" s="16">
        <f t="shared" si="34"/>
        <v>1.0043030777992292E-2</v>
      </c>
      <c r="J87" s="16">
        <f t="shared" si="34"/>
        <v>9.5743230197854086E-3</v>
      </c>
      <c r="K87" s="16">
        <f t="shared" si="34"/>
        <v>1.0128528924291173E-2</v>
      </c>
      <c r="L87" s="16">
        <f t="shared" si="34"/>
        <v>9.0719194348451836E-3</v>
      </c>
      <c r="M87" s="16">
        <f t="shared" si="34"/>
        <v>9.8258588206542423E-3</v>
      </c>
      <c r="N87" s="16">
        <f t="shared" si="34"/>
        <v>1.0539955268524739E-2</v>
      </c>
      <c r="O87" s="16">
        <f t="shared" si="34"/>
        <v>1.0513779404814129E-2</v>
      </c>
    </row>
    <row r="88" spans="1:19" x14ac:dyDescent="0.25">
      <c r="A88" s="3" t="s">
        <v>22</v>
      </c>
      <c r="B88" s="12" t="str">
        <f>IFERROR(VLOOKUP($A88,'[1]Part Number Lookup'!$B$2:$C$1663,2,FALSE),0)</f>
        <v>1200597</v>
      </c>
      <c r="C88" s="12"/>
      <c r="D88" s="16">
        <f t="shared" ref="D88:D96" si="35">D54/D$31</f>
        <v>4.8604903183687473E-2</v>
      </c>
      <c r="E88" s="16">
        <f t="shared" ref="E88:O88" si="36">E54/E$31</f>
        <v>4.5719005143097423E-2</v>
      </c>
      <c r="F88" s="16">
        <f t="shared" si="36"/>
        <v>4.6392662632543664E-2</v>
      </c>
      <c r="G88" s="16">
        <f t="shared" si="36"/>
        <v>5.1484581984983985E-2</v>
      </c>
      <c r="H88" s="16">
        <f t="shared" si="36"/>
        <v>5.8014710557784642E-2</v>
      </c>
      <c r="I88" s="16">
        <f t="shared" si="36"/>
        <v>5.8407356507557073E-2</v>
      </c>
      <c r="J88" s="16">
        <f t="shared" si="36"/>
        <v>6.322159704583219E-2</v>
      </c>
      <c r="K88" s="16">
        <f t="shared" si="36"/>
        <v>6.2569098480255256E-2</v>
      </c>
      <c r="L88" s="16">
        <f t="shared" si="36"/>
        <v>6.0780675374180859E-2</v>
      </c>
      <c r="M88" s="16">
        <f t="shared" si="36"/>
        <v>5.8916372185551354E-2</v>
      </c>
      <c r="N88" s="16">
        <f t="shared" si="36"/>
        <v>6.178003070070006E-2</v>
      </c>
      <c r="O88" s="16">
        <f t="shared" si="36"/>
        <v>5.0863358462174497E-2</v>
      </c>
    </row>
    <row r="89" spans="1:19" x14ac:dyDescent="0.25">
      <c r="A89" s="3" t="s">
        <v>23</v>
      </c>
      <c r="B89" s="12" t="str">
        <f>IFERROR(VLOOKUP($A89,'[1]Part Number Lookup'!$B$2:$C$1663,2,FALSE),0)</f>
        <v>1200612</v>
      </c>
      <c r="C89" s="12"/>
      <c r="D89" s="16">
        <f t="shared" si="35"/>
        <v>8.399484033699503E-2</v>
      </c>
      <c r="E89" s="16">
        <f t="shared" ref="E89:O89" si="37">E55/E$31</f>
        <v>2.8528513534876326E-2</v>
      </c>
      <c r="F89" s="16">
        <f t="shared" si="37"/>
        <v>0</v>
      </c>
      <c r="G89" s="16">
        <f t="shared" si="37"/>
        <v>0</v>
      </c>
      <c r="H89" s="16">
        <f t="shared" si="37"/>
        <v>0</v>
      </c>
      <c r="I89" s="16">
        <f t="shared" si="37"/>
        <v>0</v>
      </c>
      <c r="J89" s="16">
        <f t="shared" si="37"/>
        <v>0</v>
      </c>
      <c r="K89" s="16">
        <f t="shared" si="37"/>
        <v>0</v>
      </c>
      <c r="L89" s="16">
        <f t="shared" si="37"/>
        <v>0.12446183731037752</v>
      </c>
      <c r="M89" s="16">
        <f t="shared" si="37"/>
        <v>6.4352420034163846E-2</v>
      </c>
      <c r="N89" s="16">
        <f t="shared" si="37"/>
        <v>7.3510995197723791E-2</v>
      </c>
      <c r="O89" s="16">
        <f t="shared" si="37"/>
        <v>1.3853268409729327E-2</v>
      </c>
    </row>
    <row r="90" spans="1:19" x14ac:dyDescent="0.25">
      <c r="A90" s="3" t="s">
        <v>24</v>
      </c>
      <c r="B90" s="12" t="str">
        <f>IFERROR(VLOOKUP($A90,'[1]Part Number Lookup'!$B$2:$C$1663,2,FALSE),0)</f>
        <v>1200647</v>
      </c>
      <c r="C90" s="12"/>
      <c r="D90" s="16">
        <f t="shared" si="35"/>
        <v>4.2616590909690985E-2</v>
      </c>
      <c r="E90" s="16">
        <f t="shared" ref="E90:O90" si="38">E56/E$31</f>
        <v>4.3205210993936975E-2</v>
      </c>
      <c r="F90" s="16">
        <f t="shared" si="38"/>
        <v>4.6320816780776201E-2</v>
      </c>
      <c r="G90" s="16">
        <f t="shared" si="38"/>
        <v>5.7938056030616678E-2</v>
      </c>
      <c r="H90" s="16">
        <f t="shared" si="38"/>
        <v>4.9430669229225566E-2</v>
      </c>
      <c r="I90" s="16">
        <f t="shared" si="38"/>
        <v>4.4574174560072434E-2</v>
      </c>
      <c r="J90" s="16">
        <f t="shared" si="38"/>
        <v>4.6581322812071092E-2</v>
      </c>
      <c r="K90" s="16">
        <f t="shared" si="38"/>
        <v>4.2025858169436492E-2</v>
      </c>
      <c r="L90" s="16">
        <f t="shared" si="38"/>
        <v>3.7801112448754989E-2</v>
      </c>
      <c r="M90" s="16">
        <f t="shared" si="38"/>
        <v>4.3079498916912151E-2</v>
      </c>
      <c r="N90" s="16">
        <f t="shared" si="38"/>
        <v>4.5800498083774691E-2</v>
      </c>
      <c r="O90" s="16">
        <f t="shared" si="38"/>
        <v>4.4773531322562343E-2</v>
      </c>
    </row>
    <row r="91" spans="1:19" x14ac:dyDescent="0.25">
      <c r="A91" s="3" t="s">
        <v>27</v>
      </c>
      <c r="B91" s="12" t="str">
        <f>IFERROR(VLOOKUP($A91,'[1]Part Number Lookup'!$B$2:$C$1663,2,FALSE),0)</f>
        <v>1200702</v>
      </c>
      <c r="C91" s="12"/>
      <c r="D91" s="16">
        <f t="shared" si="35"/>
        <v>0.4321607561544546</v>
      </c>
      <c r="E91" s="16">
        <f t="shared" ref="E91:O91" si="39">E57/E$31</f>
        <v>0.45863404908420441</v>
      </c>
      <c r="F91" s="16">
        <f t="shared" si="39"/>
        <v>0.37489345066890495</v>
      </c>
      <c r="G91" s="16">
        <f t="shared" si="39"/>
        <v>0.33228951371375942</v>
      </c>
      <c r="H91" s="16">
        <f t="shared" si="39"/>
        <v>0.28983889838161531</v>
      </c>
      <c r="I91" s="16">
        <f t="shared" si="39"/>
        <v>0.2512262863292184</v>
      </c>
      <c r="J91" s="16">
        <f t="shared" si="39"/>
        <v>0.33101924054843396</v>
      </c>
      <c r="K91" s="16">
        <f t="shared" si="39"/>
        <v>0.4765316660054188</v>
      </c>
      <c r="L91" s="16">
        <f t="shared" si="39"/>
        <v>0.27460941046597015</v>
      </c>
      <c r="M91" s="16">
        <f t="shared" si="39"/>
        <v>0.31017593305179292</v>
      </c>
      <c r="N91" s="16">
        <f t="shared" si="39"/>
        <v>0.42110846774623073</v>
      </c>
      <c r="O91" s="16">
        <f t="shared" si="39"/>
        <v>0.40981102354697752</v>
      </c>
    </row>
    <row r="92" spans="1:19" x14ac:dyDescent="0.25">
      <c r="A92" s="3" t="s">
        <v>44</v>
      </c>
      <c r="B92" s="12" t="str">
        <f>IFERROR(VLOOKUP($A92,'[1]Part Number Lookup'!$B$2:$C$1663,2,FALSE),0)</f>
        <v>1201341</v>
      </c>
      <c r="C92" s="12"/>
      <c r="D92" s="16">
        <f>D22/D$31</f>
        <v>0</v>
      </c>
      <c r="E92" s="16">
        <f t="shared" ref="E92:O92" si="40">E22/E$31</f>
        <v>0</v>
      </c>
      <c r="F92" s="16">
        <f t="shared" si="40"/>
        <v>0</v>
      </c>
      <c r="G92" s="16">
        <f t="shared" si="40"/>
        <v>0</v>
      </c>
      <c r="H92" s="16">
        <f t="shared" si="40"/>
        <v>0</v>
      </c>
      <c r="I92" s="16">
        <f t="shared" si="40"/>
        <v>0</v>
      </c>
      <c r="J92" s="16">
        <f t="shared" si="40"/>
        <v>0</v>
      </c>
      <c r="K92" s="16">
        <f t="shared" si="40"/>
        <v>0</v>
      </c>
      <c r="L92" s="16">
        <f t="shared" si="40"/>
        <v>0</v>
      </c>
      <c r="M92" s="16">
        <f t="shared" si="40"/>
        <v>0</v>
      </c>
      <c r="N92" s="16">
        <f t="shared" si="40"/>
        <v>0</v>
      </c>
      <c r="O92" s="16">
        <f t="shared" si="40"/>
        <v>0</v>
      </c>
      <c r="S92" t="s">
        <v>105</v>
      </c>
    </row>
    <row r="93" spans="1:19" x14ac:dyDescent="0.25">
      <c r="A93" s="3" t="s">
        <v>43</v>
      </c>
      <c r="B93" s="12" t="str">
        <f>IFERROR(VLOOKUP($A93,'[1]Part Number Lookup'!$B$2:$C$1663,2,FALSE),0)</f>
        <v>1201281</v>
      </c>
      <c r="C93" s="12"/>
      <c r="D93" s="16">
        <f>D23/D$31</f>
        <v>0</v>
      </c>
      <c r="E93" s="16">
        <f t="shared" ref="E93:O93" si="41">E23/E$31</f>
        <v>0</v>
      </c>
      <c r="F93" s="16">
        <f t="shared" si="41"/>
        <v>0</v>
      </c>
      <c r="G93" s="16">
        <f t="shared" si="41"/>
        <v>0</v>
      </c>
      <c r="H93" s="16">
        <f t="shared" si="41"/>
        <v>0</v>
      </c>
      <c r="I93" s="16">
        <f t="shared" si="41"/>
        <v>0</v>
      </c>
      <c r="J93" s="16">
        <f t="shared" si="41"/>
        <v>0</v>
      </c>
      <c r="K93" s="16">
        <f t="shared" si="41"/>
        <v>0</v>
      </c>
      <c r="L93" s="16">
        <f t="shared" si="41"/>
        <v>0</v>
      </c>
      <c r="M93" s="16">
        <f t="shared" si="41"/>
        <v>0</v>
      </c>
      <c r="N93" s="16">
        <f t="shared" si="41"/>
        <v>0</v>
      </c>
      <c r="O93" s="16">
        <f t="shared" si="41"/>
        <v>0</v>
      </c>
      <c r="S93" t="s">
        <v>105</v>
      </c>
    </row>
    <row r="94" spans="1:19" x14ac:dyDescent="0.25">
      <c r="A94" s="3" t="s">
        <v>26</v>
      </c>
      <c r="B94" s="12" t="str">
        <f>IFERROR(VLOOKUP($A94,'[1]Part Number Lookup'!$B$2:$C$1663,2,FALSE),0)</f>
        <v>1200667</v>
      </c>
      <c r="C94" s="12"/>
      <c r="D94" s="16">
        <f>D24/D$31</f>
        <v>6.4398658171782142E-2</v>
      </c>
      <c r="E94" s="16">
        <f t="shared" ref="E94:O94" si="42">E24/E$31</f>
        <v>4.0293543594800751E-2</v>
      </c>
      <c r="F94" s="16">
        <f t="shared" si="42"/>
        <v>4.5966975960821457E-2</v>
      </c>
      <c r="G94" s="16">
        <f t="shared" si="42"/>
        <v>3.804712500148167E-2</v>
      </c>
      <c r="H94" s="16">
        <f t="shared" si="42"/>
        <v>4.9781852695944859E-2</v>
      </c>
      <c r="I94" s="16">
        <f t="shared" si="42"/>
        <v>4.5029507029446691E-2</v>
      </c>
      <c r="J94" s="16">
        <f t="shared" si="42"/>
        <v>4.6446434811650034E-2</v>
      </c>
      <c r="K94" s="16">
        <f t="shared" si="42"/>
        <v>3.7776085015208058E-2</v>
      </c>
      <c r="L94" s="16">
        <f t="shared" si="42"/>
        <v>4.0812184010411923E-2</v>
      </c>
      <c r="M94" s="16">
        <f t="shared" si="42"/>
        <v>3.3211487119764321E-2</v>
      </c>
      <c r="N94" s="16">
        <f t="shared" si="42"/>
        <v>4.7950984346752483E-2</v>
      </c>
      <c r="O94" s="16">
        <f t="shared" si="42"/>
        <v>3.7427042474553647E-2</v>
      </c>
      <c r="Q94" s="16">
        <f>AVERAGE(D94:O94)</f>
        <v>4.3928490019384835E-2</v>
      </c>
      <c r="S94" t="s">
        <v>105</v>
      </c>
    </row>
    <row r="95" spans="1:19" x14ac:dyDescent="0.25">
      <c r="A95" s="3" t="s">
        <v>28</v>
      </c>
      <c r="B95" s="12" t="str">
        <f>IFERROR(VLOOKUP($A95,'[1]Part Number Lookup'!$B$2:$C$1663,2,FALSE),0)</f>
        <v>1200761</v>
      </c>
      <c r="C95" s="12"/>
      <c r="D95" s="16">
        <f t="shared" si="35"/>
        <v>2.7097296830621388E-2</v>
      </c>
      <c r="E95" s="16">
        <f t="shared" ref="E95:O95" si="43">E61/E$31</f>
        <v>2.7133680997203813E-2</v>
      </c>
      <c r="F95" s="16">
        <f t="shared" si="43"/>
        <v>2.2693410353899605E-2</v>
      </c>
      <c r="G95" s="16">
        <f t="shared" si="43"/>
        <v>2.3202783655204992E-2</v>
      </c>
      <c r="H95" s="16">
        <f t="shared" si="43"/>
        <v>2.585189201599522E-2</v>
      </c>
      <c r="I95" s="16">
        <f t="shared" si="43"/>
        <v>2.0626863409145036E-2</v>
      </c>
      <c r="J95" s="16">
        <f t="shared" si="43"/>
        <v>2.2726584313365678E-2</v>
      </c>
      <c r="K95" s="16">
        <f t="shared" si="43"/>
        <v>2.2734393056033534E-2</v>
      </c>
      <c r="L95" s="16">
        <f t="shared" si="43"/>
        <v>2.2164393499499856E-2</v>
      </c>
      <c r="M95" s="16">
        <f t="shared" si="43"/>
        <v>2.4090426066082794E-2</v>
      </c>
      <c r="N95" s="16">
        <f t="shared" si="43"/>
        <v>2.5687687040266402E-2</v>
      </c>
      <c r="O95" s="16">
        <f t="shared" si="43"/>
        <v>2.4575040322091766E-2</v>
      </c>
    </row>
    <row r="96" spans="1:19" x14ac:dyDescent="0.25">
      <c r="A96" s="3" t="s">
        <v>35</v>
      </c>
      <c r="B96" s="12" t="str">
        <f>IFERROR(VLOOKUP($A96,'[1]Part Number Lookup'!$B$2:$C$1663,2,FALSE),0)</f>
        <v>1200900</v>
      </c>
      <c r="C96" s="12"/>
      <c r="D96" s="16">
        <f t="shared" si="35"/>
        <v>6.493941151039702E-3</v>
      </c>
      <c r="E96" s="16">
        <f t="shared" ref="E96:O96" si="44">E62/E$31</f>
        <v>6.1456394447059167E-3</v>
      </c>
      <c r="F96" s="16">
        <f t="shared" si="44"/>
        <v>4.6699803648849562E-3</v>
      </c>
      <c r="G96" s="16">
        <f t="shared" si="44"/>
        <v>6.2147900788367856E-3</v>
      </c>
      <c r="H96" s="16">
        <f t="shared" si="44"/>
        <v>2.8334120610306588E-3</v>
      </c>
      <c r="I96" s="16">
        <f t="shared" si="44"/>
        <v>3.3658297154741451E-3</v>
      </c>
      <c r="J96" s="16">
        <f t="shared" si="44"/>
        <v>3.3040747577884754E-3</v>
      </c>
      <c r="K96" s="16">
        <f t="shared" si="44"/>
        <v>3.2040784576088258E-3</v>
      </c>
      <c r="L96" s="16">
        <f t="shared" si="44"/>
        <v>3.8704749874393903E-3</v>
      </c>
      <c r="M96" s="16">
        <f t="shared" si="44"/>
        <v>5.1848161087107323E-3</v>
      </c>
      <c r="N96" s="16">
        <f t="shared" si="44"/>
        <v>5.5739231893753138E-3</v>
      </c>
      <c r="O96" s="16">
        <f t="shared" si="44"/>
        <v>5.3691089157819668E-3</v>
      </c>
    </row>
    <row r="97" spans="1:19" x14ac:dyDescent="0.25">
      <c r="A97" s="3" t="s">
        <v>37</v>
      </c>
      <c r="B97" s="12" t="str">
        <f>IFERROR(VLOOKUP($A97,'[1]Part Number Lookup'!$B$2:$C$1663,2,FALSE),0)</f>
        <v>1200928</v>
      </c>
      <c r="C97" s="12"/>
      <c r="D97" s="16">
        <f t="shared" ref="D97:O97" si="45">D27/D$31</f>
        <v>0</v>
      </c>
      <c r="E97" s="16">
        <f t="shared" si="45"/>
        <v>0</v>
      </c>
      <c r="F97" s="16">
        <f t="shared" si="45"/>
        <v>0</v>
      </c>
      <c r="G97" s="16">
        <f t="shared" si="45"/>
        <v>0</v>
      </c>
      <c r="H97" s="16">
        <f t="shared" si="45"/>
        <v>0</v>
      </c>
      <c r="I97" s="16">
        <f t="shared" si="45"/>
        <v>0</v>
      </c>
      <c r="J97" s="16">
        <f t="shared" si="45"/>
        <v>0</v>
      </c>
      <c r="K97" s="16">
        <f t="shared" si="45"/>
        <v>0</v>
      </c>
      <c r="L97" s="16">
        <f t="shared" si="45"/>
        <v>0</v>
      </c>
      <c r="M97" s="16">
        <f t="shared" si="45"/>
        <v>0</v>
      </c>
      <c r="N97" s="16">
        <f t="shared" si="45"/>
        <v>0</v>
      </c>
      <c r="O97" s="16">
        <f t="shared" si="45"/>
        <v>0</v>
      </c>
      <c r="S97" t="s">
        <v>105</v>
      </c>
    </row>
    <row r="98" spans="1:19" x14ac:dyDescent="0.25">
      <c r="A98" s="3" t="s">
        <v>33</v>
      </c>
      <c r="B98" s="12" t="str">
        <f>IFERROR(VLOOKUP($A98,'[1]Part Number Lookup'!$B$2:$C$1663,2,FALSE),0)</f>
        <v>1200876</v>
      </c>
      <c r="C98" s="12"/>
      <c r="D98" s="16">
        <f t="shared" ref="D98:O98" si="46">D28/D$31</f>
        <v>0</v>
      </c>
      <c r="E98" s="16">
        <f t="shared" si="46"/>
        <v>0</v>
      </c>
      <c r="F98" s="16">
        <f t="shared" si="46"/>
        <v>0</v>
      </c>
      <c r="G98" s="16">
        <f t="shared" si="46"/>
        <v>0</v>
      </c>
      <c r="H98" s="16">
        <f t="shared" si="46"/>
        <v>0</v>
      </c>
      <c r="I98" s="16">
        <f t="shared" si="46"/>
        <v>0</v>
      </c>
      <c r="J98" s="16">
        <f t="shared" si="46"/>
        <v>0</v>
      </c>
      <c r="K98" s="16">
        <f t="shared" si="46"/>
        <v>2.3302388782609641E-3</v>
      </c>
      <c r="L98" s="16">
        <f t="shared" si="46"/>
        <v>0</v>
      </c>
      <c r="M98" s="16">
        <f t="shared" si="46"/>
        <v>0</v>
      </c>
      <c r="N98" s="16">
        <f t="shared" si="46"/>
        <v>0</v>
      </c>
      <c r="O98" s="16">
        <f t="shared" si="46"/>
        <v>0</v>
      </c>
      <c r="S98" t="s">
        <v>105</v>
      </c>
    </row>
    <row r="99" spans="1:19" x14ac:dyDescent="0.25">
      <c r="A99" s="3" t="s">
        <v>39</v>
      </c>
      <c r="B99" s="12" t="str">
        <f>IFERROR(VLOOKUP($A99,'[1]Part Number Lookup'!$B$2:$C$1663,2,FALSE),0)</f>
        <v>1200956</v>
      </c>
      <c r="C99" s="12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S99" t="s">
        <v>104</v>
      </c>
    </row>
    <row r="100" spans="1:19" x14ac:dyDescent="0.25">
      <c r="A100" s="3"/>
      <c r="B100" s="12"/>
      <c r="C100" s="1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9" x14ac:dyDescent="0.25">
      <c r="A101" s="13" t="s">
        <v>72</v>
      </c>
      <c r="C101" s="1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S101" t="s">
        <v>99</v>
      </c>
    </row>
    <row r="102" spans="1:19" x14ac:dyDescent="0.25">
      <c r="A102" s="3" t="s">
        <v>42</v>
      </c>
      <c r="B102" s="12" t="str">
        <f>IFERROR(VLOOKUP($A102,'[1]Part Number Lookup'!$B$2:$C$1663,2,FALSE),0)</f>
        <v>1201222</v>
      </c>
      <c r="C102" s="12"/>
      <c r="D102" s="18"/>
      <c r="E102" s="18"/>
      <c r="F102" s="18"/>
      <c r="G102" s="18"/>
      <c r="H102" s="18"/>
      <c r="I102" s="18"/>
      <c r="J102" s="18"/>
      <c r="K102" s="18">
        <f>-K86</f>
        <v>-6.5596224423046148E-2</v>
      </c>
      <c r="L102" s="18"/>
      <c r="M102" s="18"/>
      <c r="N102" s="18"/>
      <c r="O102" s="18"/>
    </row>
    <row r="103" spans="1:19" x14ac:dyDescent="0.25">
      <c r="A103" s="3" t="s">
        <v>18</v>
      </c>
      <c r="B103" s="12" t="str">
        <f>IFERROR(VLOOKUP($A103,'[1]Part Number Lookup'!$B$2:$C$1663,2,FALSE),0)</f>
        <v>1200557</v>
      </c>
      <c r="C103" s="1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9" x14ac:dyDescent="0.25">
      <c r="A104" s="3" t="s">
        <v>22</v>
      </c>
      <c r="B104" s="12" t="str">
        <f>IFERROR(VLOOKUP($A104,'[1]Part Number Lookup'!$B$2:$C$1663,2,FALSE),0)</f>
        <v>1200597</v>
      </c>
      <c r="C104" s="1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9" x14ac:dyDescent="0.25">
      <c r="A105" s="3" t="s">
        <v>23</v>
      </c>
      <c r="B105" s="12" t="str">
        <f>IFERROR(VLOOKUP($A105,'[1]Part Number Lookup'!$B$2:$C$1663,2,FALSE),0)</f>
        <v>1200612</v>
      </c>
      <c r="C105" s="1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9" x14ac:dyDescent="0.25">
      <c r="A106" s="3" t="s">
        <v>24</v>
      </c>
      <c r="B106" s="12" t="str">
        <f>IFERROR(VLOOKUP($A106,'[1]Part Number Lookup'!$B$2:$C$1663,2,FALSE),0)</f>
        <v>1200647</v>
      </c>
      <c r="C106" s="1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9" x14ac:dyDescent="0.25">
      <c r="A107" s="3" t="s">
        <v>27</v>
      </c>
      <c r="B107" s="12" t="str">
        <f>IFERROR(VLOOKUP($A107,'[1]Part Number Lookup'!$B$2:$C$1663,2,FALSE),0)</f>
        <v>1200702</v>
      </c>
      <c r="C107" s="1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9" x14ac:dyDescent="0.25">
      <c r="A108" s="3" t="s">
        <v>44</v>
      </c>
      <c r="B108" s="12" t="str">
        <f>IFERROR(VLOOKUP($A108,'[1]Part Number Lookup'!$B$2:$C$1663,2,FALSE),0)</f>
        <v>1201341</v>
      </c>
      <c r="C108" s="1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9" x14ac:dyDescent="0.25">
      <c r="A109" s="3" t="s">
        <v>43</v>
      </c>
      <c r="B109" s="12" t="str">
        <f>IFERROR(VLOOKUP($A109,'[1]Part Number Lookup'!$B$2:$C$1663,2,FALSE),0)</f>
        <v>1201281</v>
      </c>
      <c r="C109" s="12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9" x14ac:dyDescent="0.25">
      <c r="A110" s="3" t="s">
        <v>26</v>
      </c>
      <c r="B110" s="12" t="str">
        <f>IFERROR(VLOOKUP($A110,'[1]Part Number Lookup'!$B$2:$C$1663,2,FALSE),0)</f>
        <v>1200667</v>
      </c>
      <c r="C110" s="12"/>
      <c r="D110" s="18">
        <f>-D94</f>
        <v>-6.4398658171782142E-2</v>
      </c>
      <c r="E110" s="18">
        <f t="shared" ref="E110:O110" si="47">-E94</f>
        <v>-4.0293543594800751E-2</v>
      </c>
      <c r="F110" s="18">
        <f t="shared" si="47"/>
        <v>-4.5966975960821457E-2</v>
      </c>
      <c r="G110" s="18">
        <f t="shared" si="47"/>
        <v>-3.804712500148167E-2</v>
      </c>
      <c r="H110" s="18">
        <f t="shared" si="47"/>
        <v>-4.9781852695944859E-2</v>
      </c>
      <c r="I110" s="18">
        <f t="shared" si="47"/>
        <v>-4.5029507029446691E-2</v>
      </c>
      <c r="J110" s="18">
        <f t="shared" si="47"/>
        <v>-4.6446434811650034E-2</v>
      </c>
      <c r="K110" s="18">
        <f t="shared" si="47"/>
        <v>-3.7776085015208058E-2</v>
      </c>
      <c r="L110" s="18">
        <f t="shared" si="47"/>
        <v>-4.0812184010411923E-2</v>
      </c>
      <c r="M110" s="18">
        <f t="shared" si="47"/>
        <v>-3.3211487119764321E-2</v>
      </c>
      <c r="N110" s="18">
        <f t="shared" si="47"/>
        <v>-4.7950984346752483E-2</v>
      </c>
      <c r="O110" s="18">
        <f t="shared" si="47"/>
        <v>-3.7427042474553647E-2</v>
      </c>
    </row>
    <row r="111" spans="1:19" x14ac:dyDescent="0.25">
      <c r="A111" s="3" t="s">
        <v>28</v>
      </c>
      <c r="B111" s="12" t="str">
        <f>IFERROR(VLOOKUP($A111,'[1]Part Number Lookup'!$B$2:$C$1663,2,FALSE),0)</f>
        <v>1200761</v>
      </c>
      <c r="C111" s="1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9" x14ac:dyDescent="0.25">
      <c r="A112" s="3" t="s">
        <v>35</v>
      </c>
      <c r="B112" s="12" t="str">
        <f>IFERROR(VLOOKUP($A112,'[1]Part Number Lookup'!$B$2:$C$1663,2,FALSE),0)</f>
        <v>1200900</v>
      </c>
      <c r="C112" s="1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9" x14ac:dyDescent="0.25">
      <c r="A113" s="3" t="s">
        <v>37</v>
      </c>
      <c r="B113" s="12" t="str">
        <f>IFERROR(VLOOKUP($A113,'[1]Part Number Lookup'!$B$2:$C$1663,2,FALSE),0)</f>
        <v>1200928</v>
      </c>
      <c r="C113" s="1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9" x14ac:dyDescent="0.25">
      <c r="A114" s="3" t="s">
        <v>33</v>
      </c>
      <c r="B114" s="12" t="str">
        <f>IFERROR(VLOOKUP($A114,'[1]Part Number Lookup'!$B$2:$C$1663,2,FALSE),0)</f>
        <v>1200876</v>
      </c>
      <c r="C114" s="12"/>
      <c r="D114" s="18"/>
      <c r="E114" s="18"/>
      <c r="F114" s="18"/>
      <c r="G114" s="18"/>
      <c r="H114" s="18"/>
      <c r="I114" s="18">
        <f t="shared" ref="I114:M114" si="48">I24/I$31</f>
        <v>4.5029507029446691E-2</v>
      </c>
      <c r="J114" s="18">
        <f t="shared" si="48"/>
        <v>4.6446434811650034E-2</v>
      </c>
      <c r="K114" s="18">
        <f t="shared" si="48"/>
        <v>3.7776085015208058E-2</v>
      </c>
      <c r="L114" s="18">
        <f t="shared" si="48"/>
        <v>4.0812184010411923E-2</v>
      </c>
      <c r="M114" s="18">
        <f t="shared" si="48"/>
        <v>3.3211487119764321E-2</v>
      </c>
      <c r="N114" s="18"/>
      <c r="O114" s="18"/>
    </row>
    <row r="115" spans="1:19" x14ac:dyDescent="0.25">
      <c r="A115" s="3" t="s">
        <v>39</v>
      </c>
      <c r="B115" s="12" t="str">
        <f>IFERROR(VLOOKUP($A115,'[1]Part Number Lookup'!$B$2:$C$1663,2,FALSE),0)</f>
        <v>1200956</v>
      </c>
      <c r="C115" s="1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9" x14ac:dyDescent="0.25">
      <c r="A116" s="19" t="s">
        <v>134</v>
      </c>
      <c r="B116" s="20" t="s">
        <v>135</v>
      </c>
      <c r="C116" s="12"/>
      <c r="D116" s="18">
        <f>$Q$94*1.25</f>
        <v>5.4910612524231045E-2</v>
      </c>
      <c r="E116" s="18">
        <f t="shared" ref="E116:O116" si="49">$Q$94*1.25</f>
        <v>5.4910612524231045E-2</v>
      </c>
      <c r="F116" s="18">
        <f t="shared" si="49"/>
        <v>5.4910612524231045E-2</v>
      </c>
      <c r="G116" s="18">
        <f t="shared" si="49"/>
        <v>5.4910612524231045E-2</v>
      </c>
      <c r="H116" s="18">
        <f t="shared" si="49"/>
        <v>5.4910612524231045E-2</v>
      </c>
      <c r="I116" s="18">
        <f t="shared" si="49"/>
        <v>5.4910612524231045E-2</v>
      </c>
      <c r="J116" s="18">
        <f t="shared" si="49"/>
        <v>5.4910612524231045E-2</v>
      </c>
      <c r="K116" s="18">
        <f t="shared" si="49"/>
        <v>5.4910612524231045E-2</v>
      </c>
      <c r="L116" s="18">
        <f t="shared" si="49"/>
        <v>5.4910612524231045E-2</v>
      </c>
      <c r="M116" s="18">
        <f t="shared" si="49"/>
        <v>5.4910612524231045E-2</v>
      </c>
      <c r="N116" s="18">
        <f t="shared" si="49"/>
        <v>5.4910612524231045E-2</v>
      </c>
      <c r="O116" s="18">
        <f t="shared" si="49"/>
        <v>5.4910612524231045E-2</v>
      </c>
      <c r="Q116" s="5"/>
      <c r="S116" t="s">
        <v>74</v>
      </c>
    </row>
    <row r="117" spans="1:19" x14ac:dyDescent="0.25">
      <c r="A117" s="19" t="s">
        <v>75</v>
      </c>
      <c r="B117" s="20"/>
      <c r="C117" s="1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Q117" s="5"/>
      <c r="S117" t="s">
        <v>74</v>
      </c>
    </row>
    <row r="118" spans="1:19" x14ac:dyDescent="0.25">
      <c r="A118" s="19" t="s">
        <v>76</v>
      </c>
      <c r="B118" s="20"/>
      <c r="C118" s="1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Q118" s="5"/>
      <c r="S118" t="s">
        <v>74</v>
      </c>
    </row>
    <row r="119" spans="1:19" x14ac:dyDescent="0.25">
      <c r="A119" s="3"/>
      <c r="B119" s="12"/>
      <c r="C119" s="1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Q119" s="5"/>
    </row>
    <row r="120" spans="1:19" x14ac:dyDescent="0.25">
      <c r="A120" s="13" t="s">
        <v>77</v>
      </c>
      <c r="C120" s="1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Q120" s="5"/>
      <c r="S120" t="s">
        <v>78</v>
      </c>
    </row>
    <row r="121" spans="1:19" x14ac:dyDescent="0.25">
      <c r="A121" s="3" t="s">
        <v>42</v>
      </c>
      <c r="B121" s="12" t="str">
        <f>IFERROR(VLOOKUP($A121,'[1]Part Number Lookup'!$B$2:$C$1663,2,FALSE),0)</f>
        <v>1201222</v>
      </c>
      <c r="C121" s="12"/>
      <c r="D121" s="17">
        <f t="shared" ref="D121:O121" si="50">D86+D102</f>
        <v>0</v>
      </c>
      <c r="E121" s="17">
        <f t="shared" si="50"/>
        <v>0</v>
      </c>
      <c r="F121" s="17">
        <f t="shared" si="50"/>
        <v>0</v>
      </c>
      <c r="G121" s="17">
        <f t="shared" si="50"/>
        <v>0</v>
      </c>
      <c r="H121" s="17">
        <f t="shared" si="50"/>
        <v>0</v>
      </c>
      <c r="I121" s="17">
        <f t="shared" si="50"/>
        <v>0</v>
      </c>
      <c r="J121" s="17">
        <f t="shared" si="50"/>
        <v>0</v>
      </c>
      <c r="K121" s="17">
        <f t="shared" si="50"/>
        <v>0</v>
      </c>
      <c r="L121" s="17">
        <f t="shared" si="50"/>
        <v>0</v>
      </c>
      <c r="M121" s="17">
        <f t="shared" si="50"/>
        <v>0</v>
      </c>
      <c r="N121" s="17">
        <f t="shared" si="50"/>
        <v>0</v>
      </c>
      <c r="O121" s="17">
        <f t="shared" si="50"/>
        <v>0</v>
      </c>
      <c r="Q121" s="5"/>
    </row>
    <row r="122" spans="1:19" x14ac:dyDescent="0.25">
      <c r="A122" s="3" t="s">
        <v>18</v>
      </c>
      <c r="B122" s="12" t="str">
        <f>IFERROR(VLOOKUP($A122,'[1]Part Number Lookup'!$B$2:$C$1663,2,FALSE),0)</f>
        <v>1200557</v>
      </c>
      <c r="C122" s="12"/>
      <c r="D122" s="17">
        <f t="shared" ref="D122:O122" si="51">D87+D103</f>
        <v>9.197707844114094E-3</v>
      </c>
      <c r="E122" s="17">
        <f t="shared" si="51"/>
        <v>9.5944812545645849E-3</v>
      </c>
      <c r="F122" s="17">
        <f t="shared" si="51"/>
        <v>9.8545566430543498E-3</v>
      </c>
      <c r="G122" s="17">
        <f t="shared" si="51"/>
        <v>2.2209317936805431E-2</v>
      </c>
      <c r="H122" s="17">
        <f t="shared" si="51"/>
        <v>1.1419847822317371E-2</v>
      </c>
      <c r="I122" s="17">
        <f t="shared" si="51"/>
        <v>1.0043030777992292E-2</v>
      </c>
      <c r="J122" s="17">
        <f t="shared" si="51"/>
        <v>9.5743230197854086E-3</v>
      </c>
      <c r="K122" s="17">
        <f t="shared" si="51"/>
        <v>1.0128528924291173E-2</v>
      </c>
      <c r="L122" s="17">
        <f t="shared" si="51"/>
        <v>9.0719194348451836E-3</v>
      </c>
      <c r="M122" s="17">
        <f t="shared" si="51"/>
        <v>9.8258588206542423E-3</v>
      </c>
      <c r="N122" s="17">
        <f t="shared" si="51"/>
        <v>1.0539955268524739E-2</v>
      </c>
      <c r="O122" s="17">
        <f t="shared" si="51"/>
        <v>1.0513779404814129E-2</v>
      </c>
      <c r="Q122" s="5"/>
    </row>
    <row r="123" spans="1:19" x14ac:dyDescent="0.25">
      <c r="A123" s="3" t="s">
        <v>22</v>
      </c>
      <c r="B123" s="12" t="str">
        <f>IFERROR(VLOOKUP($A123,'[1]Part Number Lookup'!$B$2:$C$1663,2,FALSE),0)</f>
        <v>1200597</v>
      </c>
      <c r="C123" s="12"/>
      <c r="D123" s="17">
        <f t="shared" ref="D123:O123" si="52">D88+D104</f>
        <v>4.8604903183687473E-2</v>
      </c>
      <c r="E123" s="17">
        <f t="shared" si="52"/>
        <v>4.5719005143097423E-2</v>
      </c>
      <c r="F123" s="17">
        <f t="shared" si="52"/>
        <v>4.6392662632543664E-2</v>
      </c>
      <c r="G123" s="17">
        <f t="shared" si="52"/>
        <v>5.1484581984983985E-2</v>
      </c>
      <c r="H123" s="17">
        <f t="shared" si="52"/>
        <v>5.8014710557784642E-2</v>
      </c>
      <c r="I123" s="17">
        <f t="shared" si="52"/>
        <v>5.8407356507557073E-2</v>
      </c>
      <c r="J123" s="17">
        <f t="shared" si="52"/>
        <v>6.322159704583219E-2</v>
      </c>
      <c r="K123" s="17">
        <f t="shared" si="52"/>
        <v>6.2569098480255256E-2</v>
      </c>
      <c r="L123" s="17">
        <f t="shared" si="52"/>
        <v>6.0780675374180859E-2</v>
      </c>
      <c r="M123" s="17">
        <f t="shared" si="52"/>
        <v>5.8916372185551354E-2</v>
      </c>
      <c r="N123" s="17">
        <f t="shared" si="52"/>
        <v>6.178003070070006E-2</v>
      </c>
      <c r="O123" s="17">
        <f t="shared" si="52"/>
        <v>5.0863358462174497E-2</v>
      </c>
      <c r="Q123" s="5"/>
    </row>
    <row r="124" spans="1:19" x14ac:dyDescent="0.25">
      <c r="A124" s="3" t="s">
        <v>23</v>
      </c>
      <c r="B124" s="12" t="str">
        <f>IFERROR(VLOOKUP($A124,'[1]Part Number Lookup'!$B$2:$C$1663,2,FALSE),0)</f>
        <v>1200612</v>
      </c>
      <c r="C124" s="12"/>
      <c r="D124" s="17">
        <f t="shared" ref="D124:O124" si="53">D89+D105</f>
        <v>8.399484033699503E-2</v>
      </c>
      <c r="E124" s="17">
        <f t="shared" si="53"/>
        <v>2.8528513534876326E-2</v>
      </c>
      <c r="F124" s="17">
        <f t="shared" si="53"/>
        <v>0</v>
      </c>
      <c r="G124" s="17">
        <f t="shared" si="53"/>
        <v>0</v>
      </c>
      <c r="H124" s="17">
        <f t="shared" si="53"/>
        <v>0</v>
      </c>
      <c r="I124" s="17">
        <f t="shared" si="53"/>
        <v>0</v>
      </c>
      <c r="J124" s="17">
        <f t="shared" si="53"/>
        <v>0</v>
      </c>
      <c r="K124" s="17">
        <f t="shared" si="53"/>
        <v>0</v>
      </c>
      <c r="L124" s="17">
        <f t="shared" si="53"/>
        <v>0.12446183731037752</v>
      </c>
      <c r="M124" s="17">
        <f t="shared" si="53"/>
        <v>6.4352420034163846E-2</v>
      </c>
      <c r="N124" s="17">
        <f t="shared" si="53"/>
        <v>7.3510995197723791E-2</v>
      </c>
      <c r="O124" s="17">
        <f t="shared" si="53"/>
        <v>1.3853268409729327E-2</v>
      </c>
      <c r="Q124" s="5"/>
    </row>
    <row r="125" spans="1:19" x14ac:dyDescent="0.25">
      <c r="A125" s="3" t="s">
        <v>24</v>
      </c>
      <c r="B125" s="12" t="str">
        <f>IFERROR(VLOOKUP($A125,'[1]Part Number Lookup'!$B$2:$C$1663,2,FALSE),0)</f>
        <v>1200647</v>
      </c>
      <c r="C125" s="12"/>
      <c r="D125" s="17">
        <f t="shared" ref="D125:O125" si="54">D90+D106</f>
        <v>4.2616590909690985E-2</v>
      </c>
      <c r="E125" s="17">
        <f t="shared" si="54"/>
        <v>4.3205210993936975E-2</v>
      </c>
      <c r="F125" s="17">
        <f t="shared" si="54"/>
        <v>4.6320816780776201E-2</v>
      </c>
      <c r="G125" s="17">
        <f t="shared" si="54"/>
        <v>5.7938056030616678E-2</v>
      </c>
      <c r="H125" s="17">
        <f t="shared" si="54"/>
        <v>4.9430669229225566E-2</v>
      </c>
      <c r="I125" s="17">
        <f t="shared" si="54"/>
        <v>4.4574174560072434E-2</v>
      </c>
      <c r="J125" s="17">
        <f t="shared" si="54"/>
        <v>4.6581322812071092E-2</v>
      </c>
      <c r="K125" s="17">
        <f t="shared" si="54"/>
        <v>4.2025858169436492E-2</v>
      </c>
      <c r="L125" s="17">
        <f t="shared" si="54"/>
        <v>3.7801112448754989E-2</v>
      </c>
      <c r="M125" s="17">
        <f t="shared" si="54"/>
        <v>4.3079498916912151E-2</v>
      </c>
      <c r="N125" s="17">
        <f t="shared" si="54"/>
        <v>4.5800498083774691E-2</v>
      </c>
      <c r="O125" s="17">
        <f t="shared" si="54"/>
        <v>4.4773531322562343E-2</v>
      </c>
      <c r="Q125" s="5"/>
    </row>
    <row r="126" spans="1:19" x14ac:dyDescent="0.25">
      <c r="A126" s="3" t="s">
        <v>27</v>
      </c>
      <c r="B126" s="12" t="str">
        <f>IFERROR(VLOOKUP($A126,'[1]Part Number Lookup'!$B$2:$C$1663,2,FALSE),0)</f>
        <v>1200702</v>
      </c>
      <c r="C126" s="12"/>
      <c r="D126" s="17">
        <f t="shared" ref="D126:O126" si="55">D91+D107</f>
        <v>0.4321607561544546</v>
      </c>
      <c r="E126" s="17">
        <f t="shared" si="55"/>
        <v>0.45863404908420441</v>
      </c>
      <c r="F126" s="17">
        <f t="shared" si="55"/>
        <v>0.37489345066890495</v>
      </c>
      <c r="G126" s="17">
        <f t="shared" si="55"/>
        <v>0.33228951371375942</v>
      </c>
      <c r="H126" s="17">
        <f t="shared" si="55"/>
        <v>0.28983889838161531</v>
      </c>
      <c r="I126" s="17">
        <f t="shared" si="55"/>
        <v>0.2512262863292184</v>
      </c>
      <c r="J126" s="17">
        <f t="shared" si="55"/>
        <v>0.33101924054843396</v>
      </c>
      <c r="K126" s="17">
        <f t="shared" si="55"/>
        <v>0.4765316660054188</v>
      </c>
      <c r="L126" s="17">
        <f t="shared" si="55"/>
        <v>0.27460941046597015</v>
      </c>
      <c r="M126" s="17">
        <f t="shared" si="55"/>
        <v>0.31017593305179292</v>
      </c>
      <c r="N126" s="17">
        <f t="shared" si="55"/>
        <v>0.42110846774623073</v>
      </c>
      <c r="O126" s="17">
        <f t="shared" si="55"/>
        <v>0.40981102354697752</v>
      </c>
      <c r="Q126" s="5"/>
    </row>
    <row r="127" spans="1:19" x14ac:dyDescent="0.25">
      <c r="A127" s="3" t="s">
        <v>44</v>
      </c>
      <c r="B127" s="12" t="str">
        <f>IFERROR(VLOOKUP($A127,'[1]Part Number Lookup'!$B$2:$C$1663,2,FALSE),0)</f>
        <v>1201341</v>
      </c>
      <c r="C127" s="12"/>
      <c r="D127" s="17">
        <f t="shared" ref="D127:O127" si="56">D92+D108</f>
        <v>0</v>
      </c>
      <c r="E127" s="17">
        <f t="shared" si="56"/>
        <v>0</v>
      </c>
      <c r="F127" s="17">
        <f t="shared" si="56"/>
        <v>0</v>
      </c>
      <c r="G127" s="17">
        <f t="shared" si="56"/>
        <v>0</v>
      </c>
      <c r="H127" s="17">
        <f t="shared" si="56"/>
        <v>0</v>
      </c>
      <c r="I127" s="17">
        <f t="shared" si="56"/>
        <v>0</v>
      </c>
      <c r="J127" s="17">
        <f t="shared" si="56"/>
        <v>0</v>
      </c>
      <c r="K127" s="17">
        <f t="shared" si="56"/>
        <v>0</v>
      </c>
      <c r="L127" s="17">
        <f t="shared" si="56"/>
        <v>0</v>
      </c>
      <c r="M127" s="17">
        <f t="shared" si="56"/>
        <v>0</v>
      </c>
      <c r="N127" s="17">
        <f t="shared" si="56"/>
        <v>0</v>
      </c>
      <c r="O127" s="17">
        <f t="shared" si="56"/>
        <v>0</v>
      </c>
      <c r="Q127" s="5"/>
    </row>
    <row r="128" spans="1:19" x14ac:dyDescent="0.25">
      <c r="A128" s="3" t="s">
        <v>43</v>
      </c>
      <c r="B128" s="12" t="str">
        <f>IFERROR(VLOOKUP($A128,'[1]Part Number Lookup'!$B$2:$C$1663,2,FALSE),0)</f>
        <v>1201281</v>
      </c>
      <c r="C128" s="12"/>
      <c r="D128" s="17">
        <f t="shared" ref="D128:O128" si="57">D93+D109</f>
        <v>0</v>
      </c>
      <c r="E128" s="17">
        <f t="shared" si="57"/>
        <v>0</v>
      </c>
      <c r="F128" s="17">
        <f t="shared" si="57"/>
        <v>0</v>
      </c>
      <c r="G128" s="17">
        <f t="shared" si="57"/>
        <v>0</v>
      </c>
      <c r="H128" s="17">
        <f t="shared" si="57"/>
        <v>0</v>
      </c>
      <c r="I128" s="17">
        <f t="shared" si="57"/>
        <v>0</v>
      </c>
      <c r="J128" s="17">
        <f t="shared" si="57"/>
        <v>0</v>
      </c>
      <c r="K128" s="17">
        <f t="shared" si="57"/>
        <v>0</v>
      </c>
      <c r="L128" s="17">
        <f t="shared" si="57"/>
        <v>0</v>
      </c>
      <c r="M128" s="17">
        <f t="shared" si="57"/>
        <v>0</v>
      </c>
      <c r="N128" s="17">
        <f t="shared" si="57"/>
        <v>0</v>
      </c>
      <c r="O128" s="17">
        <f t="shared" si="57"/>
        <v>0</v>
      </c>
      <c r="Q128" s="5"/>
    </row>
    <row r="129" spans="1:19" x14ac:dyDescent="0.25">
      <c r="A129" s="3" t="s">
        <v>26</v>
      </c>
      <c r="B129" s="12" t="str">
        <f>IFERROR(VLOOKUP($A129,'[1]Part Number Lookup'!$B$2:$C$1663,2,FALSE),0)</f>
        <v>1200667</v>
      </c>
      <c r="C129" s="12"/>
      <c r="D129" s="17">
        <f t="shared" ref="D129:O129" si="58">D94+D110</f>
        <v>0</v>
      </c>
      <c r="E129" s="17">
        <f t="shared" si="58"/>
        <v>0</v>
      </c>
      <c r="F129" s="17">
        <f t="shared" si="58"/>
        <v>0</v>
      </c>
      <c r="G129" s="17">
        <f t="shared" si="58"/>
        <v>0</v>
      </c>
      <c r="H129" s="17">
        <f t="shared" si="58"/>
        <v>0</v>
      </c>
      <c r="I129" s="17">
        <f t="shared" si="58"/>
        <v>0</v>
      </c>
      <c r="J129" s="17">
        <f t="shared" si="58"/>
        <v>0</v>
      </c>
      <c r="K129" s="17">
        <f t="shared" si="58"/>
        <v>0</v>
      </c>
      <c r="L129" s="17">
        <f t="shared" si="58"/>
        <v>0</v>
      </c>
      <c r="M129" s="17">
        <f t="shared" si="58"/>
        <v>0</v>
      </c>
      <c r="N129" s="17">
        <f t="shared" si="58"/>
        <v>0</v>
      </c>
      <c r="O129" s="17">
        <f t="shared" si="58"/>
        <v>0</v>
      </c>
      <c r="Q129" s="5"/>
    </row>
    <row r="130" spans="1:19" x14ac:dyDescent="0.25">
      <c r="A130" s="3" t="s">
        <v>28</v>
      </c>
      <c r="B130" s="12" t="str">
        <f>IFERROR(VLOOKUP($A130,'[1]Part Number Lookup'!$B$2:$C$1663,2,FALSE),0)</f>
        <v>1200761</v>
      </c>
      <c r="C130" s="12"/>
      <c r="D130" s="17">
        <f t="shared" ref="D130:O130" si="59">D95+D111</f>
        <v>2.7097296830621388E-2</v>
      </c>
      <c r="E130" s="17">
        <f t="shared" si="59"/>
        <v>2.7133680997203813E-2</v>
      </c>
      <c r="F130" s="17">
        <f t="shared" si="59"/>
        <v>2.2693410353899605E-2</v>
      </c>
      <c r="G130" s="17">
        <f t="shared" si="59"/>
        <v>2.3202783655204992E-2</v>
      </c>
      <c r="H130" s="17">
        <f t="shared" si="59"/>
        <v>2.585189201599522E-2</v>
      </c>
      <c r="I130" s="17">
        <f t="shared" si="59"/>
        <v>2.0626863409145036E-2</v>
      </c>
      <c r="J130" s="17">
        <f t="shared" si="59"/>
        <v>2.2726584313365678E-2</v>
      </c>
      <c r="K130" s="17">
        <f t="shared" si="59"/>
        <v>2.2734393056033534E-2</v>
      </c>
      <c r="L130" s="17">
        <f t="shared" si="59"/>
        <v>2.2164393499499856E-2</v>
      </c>
      <c r="M130" s="17">
        <f t="shared" si="59"/>
        <v>2.4090426066082794E-2</v>
      </c>
      <c r="N130" s="17">
        <f t="shared" si="59"/>
        <v>2.5687687040266402E-2</v>
      </c>
      <c r="O130" s="17">
        <f t="shared" si="59"/>
        <v>2.4575040322091766E-2</v>
      </c>
      <c r="Q130" s="5"/>
    </row>
    <row r="131" spans="1:19" x14ac:dyDescent="0.25">
      <c r="A131" s="3" t="s">
        <v>35</v>
      </c>
      <c r="B131" s="12" t="str">
        <f>IFERROR(VLOOKUP($A131,'[1]Part Number Lookup'!$B$2:$C$1663,2,FALSE),0)</f>
        <v>1200900</v>
      </c>
      <c r="C131" s="12"/>
      <c r="D131" s="17">
        <f t="shared" ref="D131:O131" si="60">D96+D112</f>
        <v>6.493941151039702E-3</v>
      </c>
      <c r="E131" s="17">
        <f t="shared" si="60"/>
        <v>6.1456394447059167E-3</v>
      </c>
      <c r="F131" s="17">
        <f t="shared" si="60"/>
        <v>4.6699803648849562E-3</v>
      </c>
      <c r="G131" s="17">
        <f t="shared" si="60"/>
        <v>6.2147900788367856E-3</v>
      </c>
      <c r="H131" s="17">
        <f t="shared" si="60"/>
        <v>2.8334120610306588E-3</v>
      </c>
      <c r="I131" s="17">
        <f t="shared" si="60"/>
        <v>3.3658297154741451E-3</v>
      </c>
      <c r="J131" s="17">
        <f t="shared" si="60"/>
        <v>3.3040747577884754E-3</v>
      </c>
      <c r="K131" s="17">
        <f t="shared" si="60"/>
        <v>3.2040784576088258E-3</v>
      </c>
      <c r="L131" s="17">
        <f t="shared" si="60"/>
        <v>3.8704749874393903E-3</v>
      </c>
      <c r="M131" s="17">
        <f t="shared" si="60"/>
        <v>5.1848161087107323E-3</v>
      </c>
      <c r="N131" s="17">
        <f t="shared" si="60"/>
        <v>5.5739231893753138E-3</v>
      </c>
      <c r="O131" s="17">
        <f t="shared" si="60"/>
        <v>5.3691089157819668E-3</v>
      </c>
      <c r="Q131" s="5"/>
    </row>
    <row r="132" spans="1:19" x14ac:dyDescent="0.25">
      <c r="A132" s="3" t="s">
        <v>37</v>
      </c>
      <c r="B132" s="12" t="str">
        <f>IFERROR(VLOOKUP($A132,'[1]Part Number Lookup'!$B$2:$C$1663,2,FALSE),0)</f>
        <v>1200928</v>
      </c>
      <c r="C132" s="12"/>
      <c r="D132" s="17">
        <f t="shared" ref="D132:O132" si="61">D97+D113</f>
        <v>0</v>
      </c>
      <c r="E132" s="17">
        <f t="shared" si="61"/>
        <v>0</v>
      </c>
      <c r="F132" s="17">
        <f t="shared" si="61"/>
        <v>0</v>
      </c>
      <c r="G132" s="17">
        <f t="shared" si="61"/>
        <v>0</v>
      </c>
      <c r="H132" s="17">
        <f t="shared" si="61"/>
        <v>0</v>
      </c>
      <c r="I132" s="17">
        <f t="shared" si="61"/>
        <v>0</v>
      </c>
      <c r="J132" s="17">
        <f t="shared" si="61"/>
        <v>0</v>
      </c>
      <c r="K132" s="17">
        <f t="shared" si="61"/>
        <v>0</v>
      </c>
      <c r="L132" s="17">
        <f t="shared" si="61"/>
        <v>0</v>
      </c>
      <c r="M132" s="17">
        <f t="shared" si="61"/>
        <v>0</v>
      </c>
      <c r="N132" s="17">
        <f t="shared" si="61"/>
        <v>0</v>
      </c>
      <c r="O132" s="17">
        <f t="shared" si="61"/>
        <v>0</v>
      </c>
      <c r="Q132" s="5"/>
    </row>
    <row r="133" spans="1:19" x14ac:dyDescent="0.25">
      <c r="A133" s="3" t="s">
        <v>33</v>
      </c>
      <c r="B133" s="12" t="str">
        <f>IFERROR(VLOOKUP($A133,'[1]Part Number Lookup'!$B$2:$C$1663,2,FALSE),0)</f>
        <v>1200876</v>
      </c>
      <c r="C133" s="12"/>
      <c r="D133" s="17">
        <f t="shared" ref="D133:O133" si="62">D98+D114</f>
        <v>0</v>
      </c>
      <c r="E133" s="17">
        <f t="shared" si="62"/>
        <v>0</v>
      </c>
      <c r="F133" s="17">
        <f t="shared" si="62"/>
        <v>0</v>
      </c>
      <c r="G133" s="17">
        <f t="shared" si="62"/>
        <v>0</v>
      </c>
      <c r="H133" s="17">
        <f t="shared" si="62"/>
        <v>0</v>
      </c>
      <c r="I133" s="17">
        <f t="shared" si="62"/>
        <v>4.5029507029446691E-2</v>
      </c>
      <c r="J133" s="17">
        <f t="shared" si="62"/>
        <v>4.6446434811650034E-2</v>
      </c>
      <c r="K133" s="17">
        <f t="shared" si="62"/>
        <v>4.010632389346902E-2</v>
      </c>
      <c r="L133" s="17">
        <f t="shared" si="62"/>
        <v>4.0812184010411923E-2</v>
      </c>
      <c r="M133" s="17">
        <f t="shared" si="62"/>
        <v>3.3211487119764321E-2</v>
      </c>
      <c r="N133" s="17">
        <f t="shared" si="62"/>
        <v>0</v>
      </c>
      <c r="O133" s="17">
        <f t="shared" si="62"/>
        <v>0</v>
      </c>
      <c r="Q133" s="5"/>
    </row>
    <row r="134" spans="1:19" x14ac:dyDescent="0.25">
      <c r="A134" s="3" t="s">
        <v>39</v>
      </c>
      <c r="B134" s="12" t="str">
        <f>IFERROR(VLOOKUP($A134,'[1]Part Number Lookup'!$B$2:$C$1663,2,FALSE),0)</f>
        <v>1200956</v>
      </c>
      <c r="C134" s="12"/>
      <c r="D134" s="17">
        <f t="shared" ref="D134:O134" si="63">D99+D115</f>
        <v>0</v>
      </c>
      <c r="E134" s="17">
        <f t="shared" si="63"/>
        <v>0</v>
      </c>
      <c r="F134" s="17">
        <f t="shared" si="63"/>
        <v>0</v>
      </c>
      <c r="G134" s="17">
        <f t="shared" si="63"/>
        <v>0</v>
      </c>
      <c r="H134" s="17">
        <f t="shared" si="63"/>
        <v>0</v>
      </c>
      <c r="I134" s="17">
        <f t="shared" si="63"/>
        <v>0</v>
      </c>
      <c r="J134" s="17">
        <f t="shared" si="63"/>
        <v>0</v>
      </c>
      <c r="K134" s="17">
        <f t="shared" si="63"/>
        <v>0</v>
      </c>
      <c r="L134" s="17">
        <f t="shared" si="63"/>
        <v>0</v>
      </c>
      <c r="M134" s="17">
        <f t="shared" si="63"/>
        <v>0</v>
      </c>
      <c r="N134" s="17">
        <f t="shared" si="63"/>
        <v>0</v>
      </c>
      <c r="O134" s="17">
        <f t="shared" si="63"/>
        <v>0</v>
      </c>
      <c r="Q134" s="5"/>
    </row>
    <row r="135" spans="1:19" x14ac:dyDescent="0.25">
      <c r="A135" s="19" t="s">
        <v>134</v>
      </c>
      <c r="B135" s="20"/>
      <c r="C135" s="12"/>
      <c r="D135" s="17">
        <f t="shared" ref="D135:O135" si="64">D116</f>
        <v>5.4910612524231045E-2</v>
      </c>
      <c r="E135" s="17">
        <f t="shared" si="64"/>
        <v>5.4910612524231045E-2</v>
      </c>
      <c r="F135" s="17">
        <f t="shared" si="64"/>
        <v>5.4910612524231045E-2</v>
      </c>
      <c r="G135" s="17">
        <f t="shared" si="64"/>
        <v>5.4910612524231045E-2</v>
      </c>
      <c r="H135" s="17">
        <f t="shared" si="64"/>
        <v>5.4910612524231045E-2</v>
      </c>
      <c r="I135" s="17">
        <f t="shared" si="64"/>
        <v>5.4910612524231045E-2</v>
      </c>
      <c r="J135" s="17">
        <f t="shared" si="64"/>
        <v>5.4910612524231045E-2</v>
      </c>
      <c r="K135" s="17">
        <f t="shared" si="64"/>
        <v>5.4910612524231045E-2</v>
      </c>
      <c r="L135" s="17">
        <f t="shared" si="64"/>
        <v>5.4910612524231045E-2</v>
      </c>
      <c r="M135" s="17">
        <f t="shared" si="64"/>
        <v>5.4910612524231045E-2</v>
      </c>
      <c r="N135" s="17">
        <f t="shared" si="64"/>
        <v>5.4910612524231045E-2</v>
      </c>
      <c r="O135" s="17">
        <f t="shared" si="64"/>
        <v>5.4910612524231045E-2</v>
      </c>
      <c r="Q135" s="5"/>
      <c r="S135" t="s">
        <v>74</v>
      </c>
    </row>
    <row r="136" spans="1:19" x14ac:dyDescent="0.25">
      <c r="A136" s="19" t="s">
        <v>75</v>
      </c>
      <c r="B136" s="20"/>
      <c r="C136" s="12"/>
      <c r="D136" s="17">
        <f t="shared" ref="D136:O136" si="65">D117</f>
        <v>0</v>
      </c>
      <c r="E136" s="17">
        <f t="shared" si="65"/>
        <v>0</v>
      </c>
      <c r="F136" s="17">
        <f t="shared" si="65"/>
        <v>0</v>
      </c>
      <c r="G136" s="17">
        <f t="shared" si="65"/>
        <v>0</v>
      </c>
      <c r="H136" s="17">
        <f t="shared" si="65"/>
        <v>0</v>
      </c>
      <c r="I136" s="17">
        <f t="shared" si="65"/>
        <v>0</v>
      </c>
      <c r="J136" s="17">
        <f t="shared" si="65"/>
        <v>0</v>
      </c>
      <c r="K136" s="17">
        <f t="shared" si="65"/>
        <v>0</v>
      </c>
      <c r="L136" s="17">
        <f t="shared" si="65"/>
        <v>0</v>
      </c>
      <c r="M136" s="17">
        <f t="shared" si="65"/>
        <v>0</v>
      </c>
      <c r="N136" s="17">
        <f t="shared" si="65"/>
        <v>0</v>
      </c>
      <c r="O136" s="17">
        <f t="shared" si="65"/>
        <v>0</v>
      </c>
      <c r="Q136" s="5"/>
      <c r="S136" t="s">
        <v>74</v>
      </c>
    </row>
    <row r="137" spans="1:19" x14ac:dyDescent="0.25">
      <c r="A137" s="19" t="s">
        <v>76</v>
      </c>
      <c r="B137" s="20"/>
      <c r="C137" s="12"/>
      <c r="D137" s="17">
        <f t="shared" ref="D137:O137" si="66">D118</f>
        <v>0</v>
      </c>
      <c r="E137" s="17">
        <f t="shared" si="66"/>
        <v>0</v>
      </c>
      <c r="F137" s="17">
        <f t="shared" si="66"/>
        <v>0</v>
      </c>
      <c r="G137" s="17">
        <f t="shared" si="66"/>
        <v>0</v>
      </c>
      <c r="H137" s="17">
        <f t="shared" si="66"/>
        <v>0</v>
      </c>
      <c r="I137" s="17">
        <f t="shared" si="66"/>
        <v>0</v>
      </c>
      <c r="J137" s="17">
        <f t="shared" si="66"/>
        <v>0</v>
      </c>
      <c r="K137" s="17">
        <f t="shared" si="66"/>
        <v>0</v>
      </c>
      <c r="L137" s="17">
        <f t="shared" si="66"/>
        <v>0</v>
      </c>
      <c r="M137" s="17">
        <f t="shared" si="66"/>
        <v>0</v>
      </c>
      <c r="N137" s="17">
        <f t="shared" si="66"/>
        <v>0</v>
      </c>
      <c r="O137" s="17">
        <f t="shared" si="66"/>
        <v>0</v>
      </c>
      <c r="Q137" s="5"/>
      <c r="S137" t="s">
        <v>74</v>
      </c>
    </row>
    <row r="138" spans="1:19" x14ac:dyDescent="0.25">
      <c r="A138" s="3"/>
      <c r="B138" s="12"/>
      <c r="C138" s="1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Q138" s="5"/>
    </row>
    <row r="139" spans="1:19" x14ac:dyDescent="0.25">
      <c r="A139" s="13" t="s">
        <v>146</v>
      </c>
      <c r="B139" s="12"/>
      <c r="C139" s="14">
        <v>0.51849999999999996</v>
      </c>
      <c r="D139" s="23">
        <f t="shared" ref="D139:O139" si="67">D9*$C$139</f>
        <v>518363.16421956604</v>
      </c>
      <c r="E139" s="23">
        <f t="shared" si="67"/>
        <v>497157.24752713897</v>
      </c>
      <c r="F139" s="23">
        <f t="shared" si="67"/>
        <v>558934.60009656008</v>
      </c>
      <c r="G139" s="23">
        <f t="shared" si="67"/>
        <v>527255.56481399143</v>
      </c>
      <c r="H139" s="23">
        <f t="shared" si="67"/>
        <v>596630.54055938555</v>
      </c>
      <c r="I139" s="23">
        <f t="shared" si="67"/>
        <v>640469.25705609622</v>
      </c>
      <c r="J139" s="23">
        <f t="shared" si="67"/>
        <v>708642.05697654746</v>
      </c>
      <c r="K139" s="23">
        <f t="shared" si="67"/>
        <v>653715.70911487238</v>
      </c>
      <c r="L139" s="23">
        <f t="shared" si="67"/>
        <v>588665.06622650474</v>
      </c>
      <c r="M139" s="23">
        <f t="shared" si="67"/>
        <v>590335.25724520173</v>
      </c>
      <c r="N139" s="23">
        <f t="shared" si="67"/>
        <v>510166.58311080525</v>
      </c>
      <c r="O139" s="23">
        <f t="shared" si="67"/>
        <v>540268.22903670243</v>
      </c>
      <c r="Q139" s="5">
        <f t="shared" ref="Q139" si="68">SUM(D139:P139)</f>
        <v>6930603.2759833727</v>
      </c>
      <c r="S139" t="s">
        <v>79</v>
      </c>
    </row>
    <row r="141" spans="1:19" x14ac:dyDescent="0.25">
      <c r="A141" s="13" t="s">
        <v>147</v>
      </c>
    </row>
    <row r="142" spans="1:19" x14ac:dyDescent="0.25">
      <c r="A142" s="3" t="s">
        <v>42</v>
      </c>
      <c r="B142" s="12" t="str">
        <f>IFERROR(VLOOKUP($A142,'[1]Part Number Lookup'!$B$2:$C$1663,2,FALSE),0)</f>
        <v>1201222</v>
      </c>
      <c r="C142" s="12"/>
      <c r="D142" s="5">
        <f t="shared" ref="D142:O142" si="69">D121*D$139</f>
        <v>0</v>
      </c>
      <c r="E142" s="5">
        <f t="shared" si="69"/>
        <v>0</v>
      </c>
      <c r="F142" s="5">
        <f t="shared" si="69"/>
        <v>0</v>
      </c>
      <c r="G142" s="5">
        <f t="shared" si="69"/>
        <v>0</v>
      </c>
      <c r="H142" s="5">
        <f t="shared" si="69"/>
        <v>0</v>
      </c>
      <c r="I142" s="5">
        <f t="shared" si="69"/>
        <v>0</v>
      </c>
      <c r="J142" s="5">
        <f t="shared" si="69"/>
        <v>0</v>
      </c>
      <c r="K142" s="5">
        <f t="shared" si="69"/>
        <v>0</v>
      </c>
      <c r="L142" s="5">
        <f t="shared" si="69"/>
        <v>0</v>
      </c>
      <c r="M142" s="5">
        <f t="shared" si="69"/>
        <v>0</v>
      </c>
      <c r="N142" s="5">
        <f t="shared" si="69"/>
        <v>0</v>
      </c>
      <c r="O142" s="5">
        <f t="shared" si="69"/>
        <v>0</v>
      </c>
      <c r="Q142" s="5">
        <f t="shared" ref="Q142:Q158" si="70">SUM(D142:P142)</f>
        <v>0</v>
      </c>
      <c r="S142" t="s">
        <v>81</v>
      </c>
    </row>
    <row r="143" spans="1:19" x14ac:dyDescent="0.25">
      <c r="A143" s="3" t="s">
        <v>18</v>
      </c>
      <c r="B143" s="12" t="str">
        <f>IFERROR(VLOOKUP($A143,'[1]Part Number Lookup'!$B$2:$C$1663,2,FALSE),0)</f>
        <v>1200557</v>
      </c>
      <c r="C143" s="12"/>
      <c r="D143" s="5">
        <f t="shared" ref="D143:O143" si="71">D122*D$139</f>
        <v>4767.7529416421048</v>
      </c>
      <c r="E143" s="5">
        <f t="shared" si="71"/>
        <v>4769.9658919700605</v>
      </c>
      <c r="F143" s="5">
        <f t="shared" si="71"/>
        <v>5508.0526764144824</v>
      </c>
      <c r="G143" s="5">
        <f t="shared" si="71"/>
        <v>11709.986472903858</v>
      </c>
      <c r="H143" s="5">
        <f t="shared" si="71"/>
        <v>6813.4299793351347</v>
      </c>
      <c r="I143" s="5">
        <f t="shared" si="71"/>
        <v>6432.2524609722313</v>
      </c>
      <c r="J143" s="5">
        <f t="shared" si="71"/>
        <v>6784.7679588986412</v>
      </c>
      <c r="K143" s="5">
        <f t="shared" si="71"/>
        <v>6621.1784680334995</v>
      </c>
      <c r="L143" s="5">
        <f t="shared" si="71"/>
        <v>5340.3220549146554</v>
      </c>
      <c r="M143" s="5">
        <f t="shared" si="71"/>
        <v>5800.5508945459569</v>
      </c>
      <c r="N143" s="5">
        <f t="shared" si="71"/>
        <v>5377.1329654839956</v>
      </c>
      <c r="O143" s="5">
        <f t="shared" si="71"/>
        <v>5680.2609795214848</v>
      </c>
      <c r="Q143" s="5">
        <f t="shared" si="70"/>
        <v>75605.653744636104</v>
      </c>
    </row>
    <row r="144" spans="1:19" x14ac:dyDescent="0.25">
      <c r="A144" s="3" t="s">
        <v>22</v>
      </c>
      <c r="B144" s="12" t="str">
        <f>IFERROR(VLOOKUP($A144,'[1]Part Number Lookup'!$B$2:$C$1663,2,FALSE),0)</f>
        <v>1200597</v>
      </c>
      <c r="C144" s="12"/>
      <c r="D144" s="5">
        <f t="shared" ref="D144:O144" si="72">D123*D$139</f>
        <v>25194.991410881899</v>
      </c>
      <c r="E144" s="5">
        <f t="shared" si="72"/>
        <v>22729.534756621426</v>
      </c>
      <c r="F144" s="5">
        <f t="shared" si="72"/>
        <v>25930.46433593542</v>
      </c>
      <c r="G144" s="5">
        <f t="shared" si="72"/>
        <v>27145.532353704977</v>
      </c>
      <c r="H144" s="5">
        <f t="shared" si="72"/>
        <v>34613.348120487346</v>
      </c>
      <c r="I144" s="5">
        <f t="shared" si="72"/>
        <v>37408.116229005624</v>
      </c>
      <c r="J144" s="5">
        <f t="shared" si="72"/>
        <v>44801.48257590094</v>
      </c>
      <c r="K144" s="5">
        <f t="shared" si="72"/>
        <v>40902.402581698349</v>
      </c>
      <c r="L144" s="5">
        <f t="shared" si="72"/>
        <v>35779.460294433862</v>
      </c>
      <c r="M144" s="5">
        <f t="shared" si="72"/>
        <v>34780.411730111504</v>
      </c>
      <c r="N144" s="5">
        <f t="shared" si="72"/>
        <v>31518.107167056798</v>
      </c>
      <c r="O144" s="5">
        <f t="shared" si="72"/>
        <v>27479.856599217987</v>
      </c>
      <c r="Q144" s="5">
        <f t="shared" si="70"/>
        <v>388283.70815505617</v>
      </c>
    </row>
    <row r="145" spans="1:19" x14ac:dyDescent="0.25">
      <c r="A145" s="3" t="s">
        <v>23</v>
      </c>
      <c r="B145" s="12" t="str">
        <f>IFERROR(VLOOKUP($A145,'[1]Part Number Lookup'!$B$2:$C$1663,2,FALSE),0)</f>
        <v>1200612</v>
      </c>
      <c r="C145" s="12"/>
      <c r="D145" s="5">
        <f t="shared" ref="D145:O145" si="73">D124*D$139</f>
        <v>43539.831215201986</v>
      </c>
      <c r="E145" s="5">
        <f t="shared" si="73"/>
        <v>14183.157265039843</v>
      </c>
      <c r="F145" s="5">
        <f t="shared" si="73"/>
        <v>0</v>
      </c>
      <c r="G145" s="5">
        <f t="shared" si="73"/>
        <v>0</v>
      </c>
      <c r="H145" s="5">
        <f t="shared" si="73"/>
        <v>0</v>
      </c>
      <c r="I145" s="5">
        <f t="shared" si="73"/>
        <v>0</v>
      </c>
      <c r="J145" s="5">
        <f t="shared" si="73"/>
        <v>0</v>
      </c>
      <c r="K145" s="5">
        <f t="shared" si="73"/>
        <v>0</v>
      </c>
      <c r="L145" s="5">
        <f t="shared" si="73"/>
        <v>73266.335702985845</v>
      </c>
      <c r="M145" s="5">
        <f t="shared" si="73"/>
        <v>37989.502435219387</v>
      </c>
      <c r="N145" s="5">
        <f t="shared" si="73"/>
        <v>37502.85324109756</v>
      </c>
      <c r="O145" s="5">
        <f t="shared" si="73"/>
        <v>7484.4807900945589</v>
      </c>
      <c r="Q145" s="5">
        <f t="shared" si="70"/>
        <v>213966.16064963918</v>
      </c>
    </row>
    <row r="146" spans="1:19" x14ac:dyDescent="0.25">
      <c r="A146" s="3" t="s">
        <v>24</v>
      </c>
      <c r="B146" s="12" t="str">
        <f>IFERROR(VLOOKUP($A146,'[1]Part Number Lookup'!$B$2:$C$1663,2,FALSE),0)</f>
        <v>1200647</v>
      </c>
      <c r="C146" s="12"/>
      <c r="D146" s="5">
        <f t="shared" ref="D146:O146" si="74">D125*D$139</f>
        <v>22090.870912198214</v>
      </c>
      <c r="E146" s="5">
        <f t="shared" si="74"/>
        <v>21479.78377657499</v>
      </c>
      <c r="F146" s="5">
        <f t="shared" si="74"/>
        <v>25890.307203509175</v>
      </c>
      <c r="G146" s="5">
        <f t="shared" si="74"/>
        <v>30548.162456647478</v>
      </c>
      <c r="H146" s="5">
        <f t="shared" si="74"/>
        <v>29491.846902445035</v>
      </c>
      <c r="I146" s="5">
        <f t="shared" si="74"/>
        <v>28548.388464378335</v>
      </c>
      <c r="J146" s="5">
        <f t="shared" si="74"/>
        <v>33009.484414234634</v>
      </c>
      <c r="K146" s="5">
        <f t="shared" si="74"/>
        <v>27472.963674394228</v>
      </c>
      <c r="L146" s="5">
        <f t="shared" si="74"/>
        <v>22252.194363081908</v>
      </c>
      <c r="M146" s="5">
        <f t="shared" si="74"/>
        <v>25431.347075109723</v>
      </c>
      <c r="N146" s="5">
        <f t="shared" si="74"/>
        <v>23365.883612172318</v>
      </c>
      <c r="O146" s="5">
        <f t="shared" si="74"/>
        <v>24189.716475360081</v>
      </c>
      <c r="Q146" s="5">
        <f t="shared" si="70"/>
        <v>313770.9493301062</v>
      </c>
    </row>
    <row r="147" spans="1:19" x14ac:dyDescent="0.25">
      <c r="A147" s="3" t="s">
        <v>27</v>
      </c>
      <c r="B147" s="12" t="str">
        <f>IFERROR(VLOOKUP($A147,'[1]Part Number Lookup'!$B$2:$C$1663,2,FALSE),0)</f>
        <v>1200702</v>
      </c>
      <c r="C147" s="12"/>
      <c r="D147" s="5">
        <f t="shared" ref="D147:O147" si="75">D126*D$139</f>
        <v>224016.21701174337</v>
      </c>
      <c r="E147" s="5">
        <f t="shared" si="75"/>
        <v>228013.24146492983</v>
      </c>
      <c r="F147" s="5">
        <f t="shared" si="75"/>
        <v>209540.92092844387</v>
      </c>
      <c r="G147" s="5">
        <f t="shared" si="75"/>
        <v>175201.49523491476</v>
      </c>
      <c r="H147" s="5">
        <f t="shared" si="75"/>
        <v>172926.73861655995</v>
      </c>
      <c r="I147" s="5">
        <f t="shared" si="75"/>
        <v>160902.7129582366</v>
      </c>
      <c r="J147" s="5">
        <f t="shared" si="75"/>
        <v>234574.15552105682</v>
      </c>
      <c r="K147" s="5">
        <f t="shared" si="75"/>
        <v>311516.23595842387</v>
      </c>
      <c r="L147" s="5">
        <f t="shared" si="75"/>
        <v>161652.96679837175</v>
      </c>
      <c r="M147" s="5">
        <f t="shared" si="75"/>
        <v>183107.78922940063</v>
      </c>
      <c r="N147" s="5">
        <f t="shared" si="75"/>
        <v>214835.46810912128</v>
      </c>
      <c r="O147" s="5">
        <f t="shared" si="75"/>
        <v>221407.87593144391</v>
      </c>
      <c r="Q147" s="5">
        <f t="shared" si="70"/>
        <v>2497695.8177626473</v>
      </c>
    </row>
    <row r="148" spans="1:19" x14ac:dyDescent="0.25">
      <c r="A148" s="3" t="s">
        <v>44</v>
      </c>
      <c r="B148" s="12" t="str">
        <f>IFERROR(VLOOKUP($A148,'[1]Part Number Lookup'!$B$2:$C$1663,2,FALSE),0)</f>
        <v>1201341</v>
      </c>
      <c r="C148" s="12"/>
      <c r="D148" s="5">
        <f t="shared" ref="D148:O148" si="76">D127*D$139</f>
        <v>0</v>
      </c>
      <c r="E148" s="5">
        <f t="shared" si="76"/>
        <v>0</v>
      </c>
      <c r="F148" s="5">
        <f t="shared" si="76"/>
        <v>0</v>
      </c>
      <c r="G148" s="5">
        <f t="shared" si="76"/>
        <v>0</v>
      </c>
      <c r="H148" s="5">
        <f t="shared" si="76"/>
        <v>0</v>
      </c>
      <c r="I148" s="5">
        <f t="shared" si="76"/>
        <v>0</v>
      </c>
      <c r="J148" s="5">
        <f t="shared" si="76"/>
        <v>0</v>
      </c>
      <c r="K148" s="5">
        <f t="shared" si="76"/>
        <v>0</v>
      </c>
      <c r="L148" s="5">
        <f t="shared" si="76"/>
        <v>0</v>
      </c>
      <c r="M148" s="5">
        <f t="shared" si="76"/>
        <v>0</v>
      </c>
      <c r="N148" s="5">
        <f t="shared" si="76"/>
        <v>0</v>
      </c>
      <c r="O148" s="5">
        <f t="shared" si="76"/>
        <v>0</v>
      </c>
      <c r="Q148" s="5">
        <f t="shared" si="70"/>
        <v>0</v>
      </c>
    </row>
    <row r="149" spans="1:19" x14ac:dyDescent="0.25">
      <c r="A149" s="3" t="s">
        <v>43</v>
      </c>
      <c r="B149" s="12" t="str">
        <f>IFERROR(VLOOKUP($A149,'[1]Part Number Lookup'!$B$2:$C$1663,2,FALSE),0)</f>
        <v>1201281</v>
      </c>
      <c r="C149" s="12"/>
      <c r="D149" s="5">
        <f t="shared" ref="D149:O149" si="77">D128*D$139</f>
        <v>0</v>
      </c>
      <c r="E149" s="5">
        <f t="shared" si="77"/>
        <v>0</v>
      </c>
      <c r="F149" s="5">
        <f t="shared" si="77"/>
        <v>0</v>
      </c>
      <c r="G149" s="5">
        <f t="shared" si="77"/>
        <v>0</v>
      </c>
      <c r="H149" s="5">
        <f t="shared" si="77"/>
        <v>0</v>
      </c>
      <c r="I149" s="5">
        <f t="shared" si="77"/>
        <v>0</v>
      </c>
      <c r="J149" s="5">
        <f t="shared" si="77"/>
        <v>0</v>
      </c>
      <c r="K149" s="5">
        <f t="shared" si="77"/>
        <v>0</v>
      </c>
      <c r="L149" s="5">
        <f t="shared" si="77"/>
        <v>0</v>
      </c>
      <c r="M149" s="5">
        <f t="shared" si="77"/>
        <v>0</v>
      </c>
      <c r="N149" s="5">
        <f t="shared" si="77"/>
        <v>0</v>
      </c>
      <c r="O149" s="5">
        <f t="shared" si="77"/>
        <v>0</v>
      </c>
      <c r="Q149" s="5">
        <f t="shared" si="70"/>
        <v>0</v>
      </c>
    </row>
    <row r="150" spans="1:19" x14ac:dyDescent="0.25">
      <c r="A150" s="3" t="s">
        <v>26</v>
      </c>
      <c r="B150" s="12" t="str">
        <f>IFERROR(VLOOKUP($A150,'[1]Part Number Lookup'!$B$2:$C$1663,2,FALSE),0)</f>
        <v>1200667</v>
      </c>
      <c r="C150" s="12"/>
      <c r="D150" s="5">
        <f t="shared" ref="D150:O150" si="78">D129*D$139</f>
        <v>0</v>
      </c>
      <c r="E150" s="5">
        <f t="shared" si="78"/>
        <v>0</v>
      </c>
      <c r="F150" s="5">
        <f t="shared" si="78"/>
        <v>0</v>
      </c>
      <c r="G150" s="5">
        <f t="shared" si="78"/>
        <v>0</v>
      </c>
      <c r="H150" s="5">
        <f t="shared" si="78"/>
        <v>0</v>
      </c>
      <c r="I150" s="5">
        <f t="shared" si="78"/>
        <v>0</v>
      </c>
      <c r="J150" s="5">
        <f t="shared" si="78"/>
        <v>0</v>
      </c>
      <c r="K150" s="5">
        <f t="shared" si="78"/>
        <v>0</v>
      </c>
      <c r="L150" s="5">
        <f t="shared" si="78"/>
        <v>0</v>
      </c>
      <c r="M150" s="5">
        <f t="shared" si="78"/>
        <v>0</v>
      </c>
      <c r="N150" s="5">
        <f t="shared" si="78"/>
        <v>0</v>
      </c>
      <c r="O150" s="5">
        <f t="shared" si="78"/>
        <v>0</v>
      </c>
      <c r="Q150" s="5">
        <f t="shared" si="70"/>
        <v>0</v>
      </c>
    </row>
    <row r="151" spans="1:19" x14ac:dyDescent="0.25">
      <c r="A151" s="3" t="s">
        <v>28</v>
      </c>
      <c r="B151" s="12" t="str">
        <f>IFERROR(VLOOKUP($A151,'[1]Part Number Lookup'!$B$2:$C$1663,2,FALSE),0)</f>
        <v>1200761</v>
      </c>
      <c r="C151" s="12"/>
      <c r="D151" s="5">
        <f t="shared" ref="D151:O151" si="79">D130*D$139</f>
        <v>14046.24052691772</v>
      </c>
      <c r="E151" s="5">
        <f t="shared" si="79"/>
        <v>13489.706159849284</v>
      </c>
      <c r="F151" s="5">
        <f t="shared" si="79"/>
        <v>12684.132240984012</v>
      </c>
      <c r="G151" s="5">
        <f t="shared" si="79"/>
        <v>12233.796801381957</v>
      </c>
      <c r="H151" s="5">
        <f t="shared" si="79"/>
        <v>15424.028307986091</v>
      </c>
      <c r="I151" s="5">
        <f t="shared" si="79"/>
        <v>13210.871883052698</v>
      </c>
      <c r="J151" s="5">
        <f t="shared" si="79"/>
        <v>16105.01345587439</v>
      </c>
      <c r="K151" s="5">
        <f t="shared" si="79"/>
        <v>14861.829877921193</v>
      </c>
      <c r="L151" s="5">
        <f t="shared" si="79"/>
        <v>13047.404167253393</v>
      </c>
      <c r="M151" s="5">
        <f t="shared" si="79"/>
        <v>14221.427868867499</v>
      </c>
      <c r="N151" s="5">
        <f t="shared" si="79"/>
        <v>13104.999525352425</v>
      </c>
      <c r="O151" s="5">
        <f t="shared" si="79"/>
        <v>13277.113513322072</v>
      </c>
      <c r="Q151" s="5">
        <f t="shared" si="70"/>
        <v>165706.56432876276</v>
      </c>
    </row>
    <row r="152" spans="1:19" x14ac:dyDescent="0.25">
      <c r="A152" s="3" t="s">
        <v>35</v>
      </c>
      <c r="B152" s="12" t="str">
        <f>IFERROR(VLOOKUP($A152,'[1]Part Number Lookup'!$B$2:$C$1663,2,FALSE),0)</f>
        <v>1200900</v>
      </c>
      <c r="C152" s="12"/>
      <c r="D152" s="5">
        <f t="shared" ref="D152:O152" si="80">D131*D$139</f>
        <v>3366.2198833085909</v>
      </c>
      <c r="E152" s="5">
        <f t="shared" si="80"/>
        <v>3055.3491906242084</v>
      </c>
      <c r="F152" s="5">
        <f t="shared" si="80"/>
        <v>2610.2136077057608</v>
      </c>
      <c r="G152" s="5">
        <f t="shared" si="80"/>
        <v>3276.7826532174795</v>
      </c>
      <c r="H152" s="5">
        <f t="shared" si="80"/>
        <v>1690.5001696002048</v>
      </c>
      <c r="I152" s="5">
        <f t="shared" si="80"/>
        <v>2155.7104572470575</v>
      </c>
      <c r="J152" s="5">
        <f t="shared" si="80"/>
        <v>2341.4063327635131</v>
      </c>
      <c r="K152" s="5">
        <f t="shared" si="80"/>
        <v>2094.5564209754402</v>
      </c>
      <c r="L152" s="5">
        <f t="shared" si="80"/>
        <v>2278.4134148090388</v>
      </c>
      <c r="M152" s="5">
        <f t="shared" si="80"/>
        <v>3060.7797513048158</v>
      </c>
      <c r="N152" s="5">
        <f t="shared" si="80"/>
        <v>2843.6293480456857</v>
      </c>
      <c r="O152" s="5">
        <f t="shared" si="80"/>
        <v>2900.7589654346925</v>
      </c>
      <c r="Q152" s="5">
        <f t="shared" si="70"/>
        <v>31674.320195036489</v>
      </c>
    </row>
    <row r="153" spans="1:19" x14ac:dyDescent="0.25">
      <c r="A153" s="3" t="s">
        <v>37</v>
      </c>
      <c r="B153" s="12" t="str">
        <f>IFERROR(VLOOKUP($A153,'[1]Part Number Lookup'!$B$2:$C$1663,2,FALSE),0)</f>
        <v>1200928</v>
      </c>
      <c r="C153" s="12"/>
      <c r="D153" s="5">
        <f t="shared" ref="D153:O153" si="81">D132*D$139</f>
        <v>0</v>
      </c>
      <c r="E153" s="5">
        <f t="shared" si="81"/>
        <v>0</v>
      </c>
      <c r="F153" s="5">
        <f t="shared" si="81"/>
        <v>0</v>
      </c>
      <c r="G153" s="5">
        <f t="shared" si="81"/>
        <v>0</v>
      </c>
      <c r="H153" s="5">
        <f t="shared" si="81"/>
        <v>0</v>
      </c>
      <c r="I153" s="5">
        <f t="shared" si="81"/>
        <v>0</v>
      </c>
      <c r="J153" s="5">
        <f t="shared" si="81"/>
        <v>0</v>
      </c>
      <c r="K153" s="5">
        <f t="shared" si="81"/>
        <v>0</v>
      </c>
      <c r="L153" s="5">
        <f t="shared" si="81"/>
        <v>0</v>
      </c>
      <c r="M153" s="5">
        <f t="shared" si="81"/>
        <v>0</v>
      </c>
      <c r="N153" s="5">
        <f t="shared" si="81"/>
        <v>0</v>
      </c>
      <c r="O153" s="5">
        <f t="shared" si="81"/>
        <v>0</v>
      </c>
      <c r="Q153" s="5">
        <f t="shared" si="70"/>
        <v>0</v>
      </c>
    </row>
    <row r="154" spans="1:19" x14ac:dyDescent="0.25">
      <c r="A154" s="3" t="s">
        <v>33</v>
      </c>
      <c r="B154" s="12" t="str">
        <f>IFERROR(VLOOKUP($A154,'[1]Part Number Lookup'!$B$2:$C$1663,2,FALSE),0)</f>
        <v>1200876</v>
      </c>
      <c r="C154" s="12"/>
      <c r="D154" s="5">
        <f t="shared" ref="D154:O154" si="82">D133*D$139</f>
        <v>0</v>
      </c>
      <c r="E154" s="5">
        <f t="shared" si="82"/>
        <v>0</v>
      </c>
      <c r="F154" s="5">
        <f t="shared" si="82"/>
        <v>0</v>
      </c>
      <c r="G154" s="5">
        <f t="shared" si="82"/>
        <v>0</v>
      </c>
      <c r="H154" s="5">
        <f t="shared" si="82"/>
        <v>0</v>
      </c>
      <c r="I154" s="5">
        <f t="shared" si="82"/>
        <v>28840.014912751984</v>
      </c>
      <c r="J154" s="5">
        <f t="shared" si="82"/>
        <v>32913.897104154799</v>
      </c>
      <c r="K154" s="5">
        <f t="shared" si="82"/>
        <v>26218.133964009849</v>
      </c>
      <c r="L154" s="5">
        <f t="shared" si="82"/>
        <v>24024.707003337433</v>
      </c>
      <c r="M154" s="5">
        <f t="shared" si="82"/>
        <v>19605.911792341776</v>
      </c>
      <c r="N154" s="5">
        <f t="shared" si="82"/>
        <v>0</v>
      </c>
      <c r="O154" s="5">
        <f t="shared" si="82"/>
        <v>0</v>
      </c>
      <c r="Q154" s="5">
        <f t="shared" si="70"/>
        <v>131602.66477659583</v>
      </c>
    </row>
    <row r="155" spans="1:19" x14ac:dyDescent="0.25">
      <c r="A155" s="3" t="s">
        <v>39</v>
      </c>
      <c r="B155" s="12" t="str">
        <f>IFERROR(VLOOKUP($A155,'[1]Part Number Lookup'!$B$2:$C$1663,2,FALSE),0)</f>
        <v>1200956</v>
      </c>
      <c r="C155" s="12"/>
      <c r="D155" s="5">
        <f t="shared" ref="D155:O155" si="83">D134*D$139</f>
        <v>0</v>
      </c>
      <c r="E155" s="5">
        <f t="shared" si="83"/>
        <v>0</v>
      </c>
      <c r="F155" s="5">
        <f t="shared" si="83"/>
        <v>0</v>
      </c>
      <c r="G155" s="5">
        <f t="shared" si="83"/>
        <v>0</v>
      </c>
      <c r="H155" s="5">
        <f t="shared" si="83"/>
        <v>0</v>
      </c>
      <c r="I155" s="5">
        <f t="shared" si="83"/>
        <v>0</v>
      </c>
      <c r="J155" s="5">
        <f t="shared" si="83"/>
        <v>0</v>
      </c>
      <c r="K155" s="5">
        <f t="shared" si="83"/>
        <v>0</v>
      </c>
      <c r="L155" s="5">
        <f t="shared" si="83"/>
        <v>0</v>
      </c>
      <c r="M155" s="5">
        <f t="shared" si="83"/>
        <v>0</v>
      </c>
      <c r="N155" s="5">
        <f t="shared" si="83"/>
        <v>0</v>
      </c>
      <c r="O155" s="5">
        <f t="shared" si="83"/>
        <v>0</v>
      </c>
      <c r="Q155" s="5">
        <f t="shared" si="70"/>
        <v>0</v>
      </c>
    </row>
    <row r="156" spans="1:19" x14ac:dyDescent="0.25">
      <c r="A156" s="19" t="s">
        <v>134</v>
      </c>
      <c r="B156" s="20"/>
      <c r="C156" s="12"/>
      <c r="D156" s="5">
        <f t="shared" ref="D156:O156" si="84">D135*D$139</f>
        <v>28463.638857294936</v>
      </c>
      <c r="E156" s="5">
        <f t="shared" si="84"/>
        <v>27299.20898257595</v>
      </c>
      <c r="F156" s="5">
        <f t="shared" si="84"/>
        <v>30691.441252288241</v>
      </c>
      <c r="G156" s="5">
        <f t="shared" si="84"/>
        <v>28951.926020745672</v>
      </c>
      <c r="H156" s="5">
        <f t="shared" si="84"/>
        <v>32761.348432778934</v>
      </c>
      <c r="I156" s="5">
        <f t="shared" si="84"/>
        <v>35168.559207889426</v>
      </c>
      <c r="J156" s="5">
        <f t="shared" si="84"/>
        <v>38911.969409013254</v>
      </c>
      <c r="K156" s="5">
        <f t="shared" si="84"/>
        <v>35895.930004209687</v>
      </c>
      <c r="L156" s="5">
        <f t="shared" si="84"/>
        <v>32323.959358114407</v>
      </c>
      <c r="M156" s="5">
        <f t="shared" si="84"/>
        <v>32415.670569983529</v>
      </c>
      <c r="N156" s="5">
        <f t="shared" si="84"/>
        <v>28013.559568008342</v>
      </c>
      <c r="O156" s="5">
        <f t="shared" si="84"/>
        <v>29666.459383786878</v>
      </c>
      <c r="Q156" s="5">
        <f t="shared" si="70"/>
        <v>380563.67104668933</v>
      </c>
      <c r="S156" t="s">
        <v>74</v>
      </c>
    </row>
    <row r="157" spans="1:19" x14ac:dyDescent="0.25">
      <c r="A157" s="19" t="s">
        <v>75</v>
      </c>
      <c r="B157" s="20"/>
      <c r="C157" s="12"/>
      <c r="D157" s="5">
        <f t="shared" ref="D157:O157" si="85">D136*D$139</f>
        <v>0</v>
      </c>
      <c r="E157" s="5">
        <f t="shared" si="85"/>
        <v>0</v>
      </c>
      <c r="F157" s="5">
        <f t="shared" si="85"/>
        <v>0</v>
      </c>
      <c r="G157" s="5">
        <f t="shared" si="85"/>
        <v>0</v>
      </c>
      <c r="H157" s="5">
        <f t="shared" si="85"/>
        <v>0</v>
      </c>
      <c r="I157" s="5">
        <f t="shared" si="85"/>
        <v>0</v>
      </c>
      <c r="J157" s="5">
        <f t="shared" si="85"/>
        <v>0</v>
      </c>
      <c r="K157" s="5">
        <f t="shared" si="85"/>
        <v>0</v>
      </c>
      <c r="L157" s="5">
        <f t="shared" si="85"/>
        <v>0</v>
      </c>
      <c r="M157" s="5">
        <f t="shared" si="85"/>
        <v>0</v>
      </c>
      <c r="N157" s="5">
        <f t="shared" si="85"/>
        <v>0</v>
      </c>
      <c r="O157" s="5">
        <f t="shared" si="85"/>
        <v>0</v>
      </c>
      <c r="Q157" s="5">
        <f t="shared" si="70"/>
        <v>0</v>
      </c>
      <c r="S157" t="s">
        <v>74</v>
      </c>
    </row>
    <row r="158" spans="1:19" x14ac:dyDescent="0.25">
      <c r="A158" s="19" t="s">
        <v>76</v>
      </c>
      <c r="B158" s="20"/>
      <c r="C158" s="12"/>
      <c r="D158" s="5">
        <f t="shared" ref="D158:O158" si="86">D137*D$139</f>
        <v>0</v>
      </c>
      <c r="E158" s="5">
        <f t="shared" si="86"/>
        <v>0</v>
      </c>
      <c r="F158" s="5">
        <f t="shared" si="86"/>
        <v>0</v>
      </c>
      <c r="G158" s="5">
        <f t="shared" si="86"/>
        <v>0</v>
      </c>
      <c r="H158" s="5">
        <f t="shared" si="86"/>
        <v>0</v>
      </c>
      <c r="I158" s="5">
        <f t="shared" si="86"/>
        <v>0</v>
      </c>
      <c r="J158" s="5">
        <f t="shared" si="86"/>
        <v>0</v>
      </c>
      <c r="K158" s="5">
        <f t="shared" si="86"/>
        <v>0</v>
      </c>
      <c r="L158" s="5">
        <f t="shared" si="86"/>
        <v>0</v>
      </c>
      <c r="M158" s="5">
        <f t="shared" si="86"/>
        <v>0</v>
      </c>
      <c r="N158" s="5">
        <f t="shared" si="86"/>
        <v>0</v>
      </c>
      <c r="O158" s="5">
        <f t="shared" si="86"/>
        <v>0</v>
      </c>
      <c r="Q158" s="5">
        <f t="shared" si="70"/>
        <v>0</v>
      </c>
      <c r="S158" t="s">
        <v>74</v>
      </c>
    </row>
    <row r="160" spans="1:19" x14ac:dyDescent="0.25">
      <c r="A160" s="13" t="s">
        <v>82</v>
      </c>
    </row>
    <row r="161" spans="1:19" x14ac:dyDescent="0.25">
      <c r="A161" s="3" t="s">
        <v>42</v>
      </c>
      <c r="B161" s="12" t="str">
        <f>IFERROR(VLOOKUP($A161,'[1]Part Number Lookup'!$B$2:$C$1663,2,FALSE),0)</f>
        <v>1201222</v>
      </c>
      <c r="C161" s="12"/>
      <c r="D161" s="15">
        <v>0.18</v>
      </c>
      <c r="E161" s="15">
        <v>0.18</v>
      </c>
      <c r="F161" s="15">
        <v>0.18</v>
      </c>
      <c r="G161" s="15">
        <v>0.18</v>
      </c>
      <c r="H161" s="15">
        <v>0.18</v>
      </c>
      <c r="I161" s="15">
        <v>0.18</v>
      </c>
      <c r="J161" s="15">
        <v>0.18</v>
      </c>
      <c r="K161" s="15">
        <v>0.18</v>
      </c>
      <c r="L161" s="15">
        <v>0.18</v>
      </c>
      <c r="M161" s="15">
        <v>0.18</v>
      </c>
      <c r="N161" s="15">
        <v>0.18</v>
      </c>
      <c r="O161" s="15">
        <v>0.18</v>
      </c>
      <c r="S161" t="s">
        <v>83</v>
      </c>
    </row>
    <row r="162" spans="1:19" x14ac:dyDescent="0.25">
      <c r="A162" s="3" t="s">
        <v>18</v>
      </c>
      <c r="B162" s="12" t="str">
        <f>IFERROR(VLOOKUP($A162,'[1]Part Number Lookup'!$B$2:$C$1663,2,FALSE),0)</f>
        <v>1200557</v>
      </c>
      <c r="C162" s="12"/>
      <c r="D162" s="15">
        <v>0.58326664241542381</v>
      </c>
      <c r="E162" s="15">
        <v>0.58326664241542381</v>
      </c>
      <c r="F162" s="15">
        <v>0.58326664241542381</v>
      </c>
      <c r="G162" s="15">
        <v>0.58326664241542381</v>
      </c>
      <c r="H162" s="15">
        <v>0.58326664241542381</v>
      </c>
      <c r="I162" s="15">
        <v>0.58326664241542381</v>
      </c>
      <c r="J162" s="15">
        <v>0.58326664241542381</v>
      </c>
      <c r="K162" s="15">
        <v>0.58326664241542381</v>
      </c>
      <c r="L162" s="15">
        <v>0.58326664241542381</v>
      </c>
      <c r="M162" s="15">
        <v>0.58326664241542381</v>
      </c>
      <c r="N162" s="15">
        <v>0.58326664241542381</v>
      </c>
      <c r="O162" s="15">
        <v>0.58326664241542381</v>
      </c>
    </row>
    <row r="163" spans="1:19" x14ac:dyDescent="0.25">
      <c r="A163" s="3" t="s">
        <v>22</v>
      </c>
      <c r="B163" s="12" t="str">
        <f>IFERROR(VLOOKUP($A163,'[1]Part Number Lookup'!$B$2:$C$1663,2,FALSE),0)</f>
        <v>1200597</v>
      </c>
      <c r="C163" s="12"/>
      <c r="D163" s="15">
        <v>0.17494455865997066</v>
      </c>
      <c r="E163" s="15">
        <v>0.17494455865997066</v>
      </c>
      <c r="F163" s="15">
        <v>0.17494455865997066</v>
      </c>
      <c r="G163" s="15">
        <v>0.17494455865997066</v>
      </c>
      <c r="H163" s="15">
        <v>0.17494455865997066</v>
      </c>
      <c r="I163" s="15">
        <v>0.17494455865997066</v>
      </c>
      <c r="J163" s="15">
        <v>0.17494455865997066</v>
      </c>
      <c r="K163" s="15">
        <v>0.17494455865997066</v>
      </c>
      <c r="L163" s="15">
        <v>0.17494455865997066</v>
      </c>
      <c r="M163" s="15">
        <v>0.17494455865997066</v>
      </c>
      <c r="N163" s="15">
        <v>0.17494455865997066</v>
      </c>
      <c r="O163" s="15">
        <v>0.17494455865997066</v>
      </c>
    </row>
    <row r="164" spans="1:19" x14ac:dyDescent="0.25">
      <c r="A164" s="3" t="s">
        <v>23</v>
      </c>
      <c r="B164" s="12" t="str">
        <f>IFERROR(VLOOKUP($A164,'[1]Part Number Lookup'!$B$2:$C$1663,2,FALSE),0)</f>
        <v>1200612</v>
      </c>
      <c r="C164" s="12"/>
      <c r="D164" s="15">
        <v>0.1</v>
      </c>
      <c r="E164" s="15">
        <v>0.1</v>
      </c>
      <c r="F164" s="15">
        <v>0.1</v>
      </c>
      <c r="G164" s="15">
        <v>0.1</v>
      </c>
      <c r="H164" s="15">
        <v>0.1</v>
      </c>
      <c r="I164" s="15">
        <v>0.1</v>
      </c>
      <c r="J164" s="15">
        <v>0.1</v>
      </c>
      <c r="K164" s="15">
        <v>0.1</v>
      </c>
      <c r="L164" s="15">
        <v>0.1</v>
      </c>
      <c r="M164" s="15">
        <v>0.1</v>
      </c>
      <c r="N164" s="15">
        <v>0.1</v>
      </c>
      <c r="O164" s="15">
        <v>0.1</v>
      </c>
    </row>
    <row r="165" spans="1:19" x14ac:dyDescent="0.25">
      <c r="A165" s="3" t="s">
        <v>24</v>
      </c>
      <c r="B165" s="12" t="str">
        <f>IFERROR(VLOOKUP($A165,'[1]Part Number Lookup'!$B$2:$C$1663,2,FALSE),0)</f>
        <v>1200647</v>
      </c>
      <c r="C165" s="12"/>
      <c r="D165" s="15">
        <v>0.22650565416011384</v>
      </c>
      <c r="E165" s="15">
        <v>0.22650565416011384</v>
      </c>
      <c r="F165" s="15">
        <v>0.22650565416011384</v>
      </c>
      <c r="G165" s="15">
        <v>0.22650565416011384</v>
      </c>
      <c r="H165" s="15">
        <v>0.22650565416011384</v>
      </c>
      <c r="I165" s="15">
        <v>0.22650565416011384</v>
      </c>
      <c r="J165" s="15">
        <v>0.22650565416011384</v>
      </c>
      <c r="K165" s="15">
        <v>0.22650565416011384</v>
      </c>
      <c r="L165" s="15">
        <v>0.22650565416011384</v>
      </c>
      <c r="M165" s="15">
        <v>0.22650565416011384</v>
      </c>
      <c r="N165" s="15">
        <v>0.22650565416011384</v>
      </c>
      <c r="O165" s="15">
        <v>0.22650565416011384</v>
      </c>
    </row>
    <row r="166" spans="1:19" x14ac:dyDescent="0.25">
      <c r="A166" s="3" t="s">
        <v>27</v>
      </c>
      <c r="B166" s="12" t="str">
        <f>IFERROR(VLOOKUP($A166,'[1]Part Number Lookup'!$B$2:$C$1663,2,FALSE),0)</f>
        <v>1200702</v>
      </c>
      <c r="C166" s="12"/>
      <c r="D166" s="15">
        <v>0.12970377646598713</v>
      </c>
      <c r="E166" s="15">
        <v>0.12970377646598713</v>
      </c>
      <c r="F166" s="15">
        <v>0.12970377646598713</v>
      </c>
      <c r="G166" s="15">
        <v>0.12970377646598713</v>
      </c>
      <c r="H166" s="15">
        <v>0.12970377646598713</v>
      </c>
      <c r="I166" s="15">
        <v>0.12970377646598713</v>
      </c>
      <c r="J166" s="15">
        <v>0.12970377646598713</v>
      </c>
      <c r="K166" s="15">
        <v>0.12970377646598713</v>
      </c>
      <c r="L166" s="15">
        <v>0.12970377646598713</v>
      </c>
      <c r="M166" s="15">
        <v>0.12970377646598713</v>
      </c>
      <c r="N166" s="15">
        <v>0.12970377646598713</v>
      </c>
      <c r="O166" s="15">
        <v>0.12970377646598713</v>
      </c>
    </row>
    <row r="167" spans="1:19" x14ac:dyDescent="0.25">
      <c r="A167" s="3" t="s">
        <v>44</v>
      </c>
      <c r="B167" s="12" t="str">
        <f>IFERROR(VLOOKUP($A167,'[1]Part Number Lookup'!$B$2:$C$1663,2,FALSE),0)</f>
        <v>1201341</v>
      </c>
      <c r="C167" s="12"/>
      <c r="D167" s="15">
        <v>0.52</v>
      </c>
      <c r="E167" s="15">
        <v>0.52</v>
      </c>
      <c r="F167" s="15">
        <v>0.52</v>
      </c>
      <c r="G167" s="15">
        <v>0.52</v>
      </c>
      <c r="H167" s="15">
        <v>0.52</v>
      </c>
      <c r="I167" s="15">
        <v>0.52</v>
      </c>
      <c r="J167" s="15">
        <v>0.52</v>
      </c>
      <c r="K167" s="15">
        <v>0.52</v>
      </c>
      <c r="L167" s="15">
        <v>0.52</v>
      </c>
      <c r="M167" s="15">
        <v>0.52</v>
      </c>
      <c r="N167" s="15">
        <v>0.52</v>
      </c>
      <c r="O167" s="15">
        <v>0.52</v>
      </c>
    </row>
    <row r="168" spans="1:19" x14ac:dyDescent="0.25">
      <c r="A168" s="3" t="s">
        <v>43</v>
      </c>
      <c r="B168" s="12" t="str">
        <f>IFERROR(VLOOKUP($A168,'[1]Part Number Lookup'!$B$2:$C$1663,2,FALSE),0)</f>
        <v>1201281</v>
      </c>
      <c r="C168" s="12"/>
      <c r="D168" s="15">
        <v>0.41</v>
      </c>
      <c r="E168" s="15">
        <v>0.41</v>
      </c>
      <c r="F168" s="15">
        <v>0.41</v>
      </c>
      <c r="G168" s="15">
        <v>0.41</v>
      </c>
      <c r="H168" s="15">
        <v>0.41</v>
      </c>
      <c r="I168" s="15">
        <v>0.41</v>
      </c>
      <c r="J168" s="15">
        <v>0.41</v>
      </c>
      <c r="K168" s="15">
        <v>0.41</v>
      </c>
      <c r="L168" s="15">
        <v>0.41</v>
      </c>
      <c r="M168" s="15">
        <v>0.41</v>
      </c>
      <c r="N168" s="15">
        <v>0.41</v>
      </c>
      <c r="O168" s="15">
        <v>0.41</v>
      </c>
    </row>
    <row r="169" spans="1:19" x14ac:dyDescent="0.25">
      <c r="A169" s="3" t="s">
        <v>26</v>
      </c>
      <c r="B169" s="12" t="str">
        <f>IFERROR(VLOOKUP($A169,'[1]Part Number Lookup'!$B$2:$C$1663,2,FALSE),0)</f>
        <v>1200667</v>
      </c>
      <c r="C169" s="12"/>
      <c r="D169" s="15">
        <v>0.34</v>
      </c>
      <c r="E169" s="15">
        <v>0.34</v>
      </c>
      <c r="F169" s="15">
        <v>0.34</v>
      </c>
      <c r="G169" s="15">
        <v>0.34</v>
      </c>
      <c r="H169" s="15">
        <v>0.34</v>
      </c>
      <c r="I169" s="15">
        <v>0.34</v>
      </c>
      <c r="J169" s="15">
        <v>0.34</v>
      </c>
      <c r="K169" s="15">
        <v>0.34</v>
      </c>
      <c r="L169" s="15">
        <v>0.34</v>
      </c>
      <c r="M169" s="15">
        <v>0.34</v>
      </c>
      <c r="N169" s="15">
        <v>0.34</v>
      </c>
      <c r="O169" s="15">
        <v>0.34</v>
      </c>
    </row>
    <row r="170" spans="1:19" x14ac:dyDescent="0.25">
      <c r="A170" s="3" t="s">
        <v>28</v>
      </c>
      <c r="B170" s="12" t="str">
        <f>IFERROR(VLOOKUP($A170,'[1]Part Number Lookup'!$B$2:$C$1663,2,FALSE),0)</f>
        <v>1200761</v>
      </c>
      <c r="C170" s="12"/>
      <c r="D170" s="15">
        <v>0.32800417427602402</v>
      </c>
      <c r="E170" s="15">
        <v>0.32800417427602402</v>
      </c>
      <c r="F170" s="15">
        <v>0.32800417427602402</v>
      </c>
      <c r="G170" s="15">
        <v>0.32800417427602402</v>
      </c>
      <c r="H170" s="15">
        <v>0.32800417427602402</v>
      </c>
      <c r="I170" s="15">
        <v>0.32800417427602402</v>
      </c>
      <c r="J170" s="15">
        <v>0.32800417427602402</v>
      </c>
      <c r="K170" s="15">
        <v>0.32800417427602402</v>
      </c>
      <c r="L170" s="15">
        <v>0.32800417427602402</v>
      </c>
      <c r="M170" s="15">
        <v>0.32800417427602402</v>
      </c>
      <c r="N170" s="15">
        <v>0.32800417427602402</v>
      </c>
      <c r="O170" s="15">
        <v>0.32800417427602402</v>
      </c>
    </row>
    <row r="171" spans="1:19" x14ac:dyDescent="0.25">
      <c r="A171" s="3" t="s">
        <v>35</v>
      </c>
      <c r="B171" s="12" t="str">
        <f>IFERROR(VLOOKUP($A171,'[1]Part Number Lookup'!$B$2:$C$1663,2,FALSE),0)</f>
        <v>1200900</v>
      </c>
      <c r="C171" s="12"/>
      <c r="D171" s="15">
        <v>0.15452903225806452</v>
      </c>
      <c r="E171" s="15">
        <v>0.15452903225806452</v>
      </c>
      <c r="F171" s="15">
        <v>0.15452903225806452</v>
      </c>
      <c r="G171" s="15">
        <v>0.15452903225806452</v>
      </c>
      <c r="H171" s="15">
        <v>0.15452903225806452</v>
      </c>
      <c r="I171" s="15">
        <v>0.15452903225806452</v>
      </c>
      <c r="J171" s="15">
        <v>0.15452903225806452</v>
      </c>
      <c r="K171" s="15">
        <v>0.15452903225806452</v>
      </c>
      <c r="L171" s="15">
        <v>0.15452903225806452</v>
      </c>
      <c r="M171" s="15">
        <v>0.15452903225806452</v>
      </c>
      <c r="N171" s="15">
        <v>0.15452903225806452</v>
      </c>
      <c r="O171" s="15">
        <v>0.15452903225806452</v>
      </c>
    </row>
    <row r="172" spans="1:19" x14ac:dyDescent="0.25">
      <c r="A172" s="3" t="s">
        <v>37</v>
      </c>
      <c r="B172" s="12" t="str">
        <f>IFERROR(VLOOKUP($A172,'[1]Part Number Lookup'!$B$2:$C$1663,2,FALSE),0)</f>
        <v>1200928</v>
      </c>
      <c r="C172" s="12"/>
      <c r="D172" s="15">
        <v>0.13977653631284889</v>
      </c>
      <c r="E172" s="15">
        <v>0.13977653631284889</v>
      </c>
      <c r="F172" s="15">
        <v>0.13977653631284889</v>
      </c>
      <c r="G172" s="15">
        <v>0.13977653631284889</v>
      </c>
      <c r="H172" s="15">
        <v>0.13977653631284889</v>
      </c>
      <c r="I172" s="15">
        <v>0.13977653631284889</v>
      </c>
      <c r="J172" s="15">
        <v>0.13977653631284889</v>
      </c>
      <c r="K172" s="15">
        <v>0.13977653631284889</v>
      </c>
      <c r="L172" s="15">
        <v>0.13977653631284889</v>
      </c>
      <c r="M172" s="15">
        <v>0.13977653631284889</v>
      </c>
      <c r="N172" s="15">
        <v>0.13977653631284889</v>
      </c>
      <c r="O172" s="15">
        <v>0.13977653631284889</v>
      </c>
    </row>
    <row r="173" spans="1:19" x14ac:dyDescent="0.25">
      <c r="A173" s="3" t="s">
        <v>33</v>
      </c>
      <c r="B173" s="12" t="str">
        <f>IFERROR(VLOOKUP($A173,'[1]Part Number Lookup'!$B$2:$C$1663,2,FALSE),0)</f>
        <v>1200876</v>
      </c>
      <c r="C173" s="12"/>
      <c r="D173" s="15">
        <v>0.98</v>
      </c>
      <c r="E173" s="15">
        <v>0.98</v>
      </c>
      <c r="F173" s="15">
        <v>0.98</v>
      </c>
      <c r="G173" s="15">
        <v>0.98</v>
      </c>
      <c r="H173" s="15">
        <v>0.98</v>
      </c>
      <c r="I173" s="15">
        <v>0.98</v>
      </c>
      <c r="J173" s="15">
        <v>0.98</v>
      </c>
      <c r="K173" s="15">
        <v>0.98</v>
      </c>
      <c r="L173" s="15">
        <v>0.98</v>
      </c>
      <c r="M173" s="15">
        <v>0.98</v>
      </c>
      <c r="N173" s="15">
        <v>0.98</v>
      </c>
      <c r="O173" s="15">
        <v>0.98</v>
      </c>
    </row>
    <row r="174" spans="1:19" x14ac:dyDescent="0.25">
      <c r="A174" s="3" t="s">
        <v>39</v>
      </c>
      <c r="B174" s="12" t="str">
        <f>IFERROR(VLOOKUP($A174,'[1]Part Number Lookup'!$B$2:$C$1663,2,FALSE),0)</f>
        <v>1200956</v>
      </c>
      <c r="C174" s="12"/>
      <c r="D174" s="15">
        <v>0.21275411836485661</v>
      </c>
      <c r="E174" s="15">
        <v>0.21275411836485661</v>
      </c>
      <c r="F174" s="15">
        <v>0.21275411836485661</v>
      </c>
      <c r="G174" s="15">
        <v>0.21275411836485661</v>
      </c>
      <c r="H174" s="15">
        <v>0.21275411836485661</v>
      </c>
      <c r="I174" s="15">
        <v>0.21275411836485661</v>
      </c>
      <c r="J174" s="15">
        <v>0.21275411836485661</v>
      </c>
      <c r="K174" s="15">
        <v>0.21275411836485661</v>
      </c>
      <c r="L174" s="15">
        <v>0.21275411836485661</v>
      </c>
      <c r="M174" s="15">
        <v>0.21275411836485661</v>
      </c>
      <c r="N174" s="15">
        <v>0.21275411836485661</v>
      </c>
      <c r="O174" s="15">
        <v>0.21275411836485661</v>
      </c>
    </row>
    <row r="175" spans="1:19" x14ac:dyDescent="0.25">
      <c r="A175" s="19" t="s">
        <v>73</v>
      </c>
      <c r="B175" s="20"/>
      <c r="C175" s="1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S175" t="s">
        <v>84</v>
      </c>
    </row>
    <row r="176" spans="1:19" x14ac:dyDescent="0.25">
      <c r="A176" s="19" t="s">
        <v>75</v>
      </c>
      <c r="B176" s="20"/>
      <c r="C176" s="1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S176" t="s">
        <v>84</v>
      </c>
    </row>
    <row r="177" spans="1:19" x14ac:dyDescent="0.25">
      <c r="A177" s="19" t="s">
        <v>76</v>
      </c>
      <c r="B177" s="20"/>
      <c r="C177" s="1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S177" t="s">
        <v>84</v>
      </c>
    </row>
    <row r="179" spans="1:19" x14ac:dyDescent="0.25">
      <c r="A179" s="13" t="s">
        <v>85</v>
      </c>
    </row>
    <row r="180" spans="1:19" x14ac:dyDescent="0.25">
      <c r="A180" s="3" t="s">
        <v>42</v>
      </c>
      <c r="B180" s="12" t="str">
        <f>IFERROR(VLOOKUP($A180,'[1]Part Number Lookup'!$B$2:$C$1663,2,FALSE),0)</f>
        <v>1201222</v>
      </c>
      <c r="C180" s="12"/>
      <c r="D180" s="24">
        <v>0.02</v>
      </c>
      <c r="E180" s="24">
        <v>0.02</v>
      </c>
      <c r="F180" s="24">
        <v>0.02</v>
      </c>
      <c r="G180" s="24">
        <v>0.02</v>
      </c>
      <c r="H180" s="24">
        <v>0.02</v>
      </c>
      <c r="I180" s="24">
        <v>0.02</v>
      </c>
      <c r="J180" s="24">
        <v>0.02</v>
      </c>
      <c r="K180" s="24">
        <v>0.02</v>
      </c>
      <c r="L180" s="24">
        <v>0.02</v>
      </c>
      <c r="M180" s="24">
        <v>0.02</v>
      </c>
      <c r="N180" s="24">
        <v>0.02</v>
      </c>
      <c r="O180" s="24">
        <v>0.02</v>
      </c>
      <c r="S180" t="s">
        <v>86</v>
      </c>
    </row>
    <row r="181" spans="1:19" x14ac:dyDescent="0.25">
      <c r="A181" s="3" t="s">
        <v>18</v>
      </c>
      <c r="B181" s="12" t="str">
        <f>IFERROR(VLOOKUP($A181,'[1]Part Number Lookup'!$B$2:$C$1663,2,FALSE),0)</f>
        <v>1200557</v>
      </c>
      <c r="C181" s="12"/>
      <c r="D181" s="24">
        <v>0.03</v>
      </c>
      <c r="E181" s="24">
        <v>0.03</v>
      </c>
      <c r="F181" s="24">
        <v>0.03</v>
      </c>
      <c r="G181" s="24">
        <v>0.03</v>
      </c>
      <c r="H181" s="24">
        <v>0.03</v>
      </c>
      <c r="I181" s="24">
        <v>0.03</v>
      </c>
      <c r="J181" s="24">
        <v>0.03</v>
      </c>
      <c r="K181" s="24">
        <v>0.03</v>
      </c>
      <c r="L181" s="24">
        <v>0.03</v>
      </c>
      <c r="M181" s="24">
        <v>0.03</v>
      </c>
      <c r="N181" s="24">
        <v>0.03</v>
      </c>
      <c r="O181" s="24">
        <v>0.03</v>
      </c>
    </row>
    <row r="182" spans="1:19" x14ac:dyDescent="0.25">
      <c r="A182" s="3" t="s">
        <v>22</v>
      </c>
      <c r="B182" s="12" t="str">
        <f>IFERROR(VLOOKUP($A182,'[1]Part Number Lookup'!$B$2:$C$1663,2,FALSE),0)</f>
        <v>1200597</v>
      </c>
      <c r="C182" s="12"/>
      <c r="D182" s="24">
        <v>0.03</v>
      </c>
      <c r="E182" s="24">
        <v>0.03</v>
      </c>
      <c r="F182" s="24">
        <v>0.03</v>
      </c>
      <c r="G182" s="24">
        <v>0.03</v>
      </c>
      <c r="H182" s="24">
        <v>0.03</v>
      </c>
      <c r="I182" s="24">
        <v>0.03</v>
      </c>
      <c r="J182" s="24">
        <v>0.03</v>
      </c>
      <c r="K182" s="24">
        <v>0.03</v>
      </c>
      <c r="L182" s="24">
        <v>0.03</v>
      </c>
      <c r="M182" s="24">
        <v>0.03</v>
      </c>
      <c r="N182" s="24">
        <v>0.03</v>
      </c>
      <c r="O182" s="24">
        <v>0.03</v>
      </c>
    </row>
    <row r="183" spans="1:19" x14ac:dyDescent="0.25">
      <c r="A183" s="3" t="s">
        <v>23</v>
      </c>
      <c r="B183" s="12" t="str">
        <f>IFERROR(VLOOKUP($A183,'[1]Part Number Lookup'!$B$2:$C$1663,2,FALSE),0)</f>
        <v>1200612</v>
      </c>
      <c r="C183" s="12"/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</row>
    <row r="184" spans="1:19" x14ac:dyDescent="0.25">
      <c r="A184" s="3" t="s">
        <v>24</v>
      </c>
      <c r="B184" s="12" t="str">
        <f>IFERROR(VLOOKUP($A184,'[1]Part Number Lookup'!$B$2:$C$1663,2,FALSE),0)</f>
        <v>1200647</v>
      </c>
      <c r="C184" s="12"/>
      <c r="D184" s="24">
        <v>0.01</v>
      </c>
      <c r="E184" s="24">
        <v>0.01</v>
      </c>
      <c r="F184" s="24">
        <v>0.01</v>
      </c>
      <c r="G184" s="24">
        <v>0.01</v>
      </c>
      <c r="H184" s="24">
        <v>0.01</v>
      </c>
      <c r="I184" s="24">
        <v>0.01</v>
      </c>
      <c r="J184" s="24">
        <v>0.01</v>
      </c>
      <c r="K184" s="24">
        <v>0.01</v>
      </c>
      <c r="L184" s="24">
        <v>0.01</v>
      </c>
      <c r="M184" s="24">
        <v>0.01</v>
      </c>
      <c r="N184" s="24">
        <v>0.01</v>
      </c>
      <c r="O184" s="24">
        <v>0.01</v>
      </c>
    </row>
    <row r="185" spans="1:19" x14ac:dyDescent="0.25">
      <c r="A185" s="3" t="s">
        <v>27</v>
      </c>
      <c r="B185" s="12" t="str">
        <f>IFERROR(VLOOKUP($A185,'[1]Part Number Lookup'!$B$2:$C$1663,2,FALSE),0)</f>
        <v>1200702</v>
      </c>
      <c r="C185" s="12"/>
      <c r="D185" s="24">
        <v>0.03</v>
      </c>
      <c r="E185" s="24">
        <v>0.03</v>
      </c>
      <c r="F185" s="24">
        <v>0.03</v>
      </c>
      <c r="G185" s="24">
        <v>0.03</v>
      </c>
      <c r="H185" s="24">
        <v>0.03</v>
      </c>
      <c r="I185" s="24">
        <v>0.03</v>
      </c>
      <c r="J185" s="24">
        <v>0.03</v>
      </c>
      <c r="K185" s="24">
        <v>0.03</v>
      </c>
      <c r="L185" s="24">
        <v>0.03</v>
      </c>
      <c r="M185" s="24">
        <v>0.03</v>
      </c>
      <c r="N185" s="24">
        <v>0.03</v>
      </c>
      <c r="O185" s="24">
        <v>0.03</v>
      </c>
    </row>
    <row r="186" spans="1:19" x14ac:dyDescent="0.25">
      <c r="A186" s="3" t="s">
        <v>44</v>
      </c>
      <c r="B186" s="12" t="str">
        <f>IFERROR(VLOOKUP($A186,'[1]Part Number Lookup'!$B$2:$C$1663,2,FALSE),0)</f>
        <v>1201341</v>
      </c>
      <c r="C186" s="12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</row>
    <row r="187" spans="1:19" x14ac:dyDescent="0.25">
      <c r="A187" s="3" t="s">
        <v>43</v>
      </c>
      <c r="B187" s="12" t="str">
        <f>IFERROR(VLOOKUP($A187,'[1]Part Number Lookup'!$B$2:$C$1663,2,FALSE),0)</f>
        <v>1201281</v>
      </c>
      <c r="C187" s="12"/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</row>
    <row r="188" spans="1:19" x14ac:dyDescent="0.25">
      <c r="A188" s="3" t="s">
        <v>26</v>
      </c>
      <c r="B188" s="12" t="str">
        <f>IFERROR(VLOOKUP($A188,'[1]Part Number Lookup'!$B$2:$C$1663,2,FALSE),0)</f>
        <v>1200667</v>
      </c>
      <c r="C188" s="12"/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</row>
    <row r="189" spans="1:19" x14ac:dyDescent="0.25">
      <c r="A189" s="3" t="s">
        <v>28</v>
      </c>
      <c r="B189" s="12" t="str">
        <f>IFERROR(VLOOKUP($A189,'[1]Part Number Lookup'!$B$2:$C$1663,2,FALSE),0)</f>
        <v>1200761</v>
      </c>
      <c r="C189" s="12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</row>
    <row r="190" spans="1:19" x14ac:dyDescent="0.25">
      <c r="A190" s="3" t="s">
        <v>35</v>
      </c>
      <c r="B190" s="12" t="str">
        <f>IFERROR(VLOOKUP($A190,'[1]Part Number Lookup'!$B$2:$C$1663,2,FALSE),0)</f>
        <v>1200900</v>
      </c>
      <c r="C190" s="12"/>
      <c r="D190" s="24">
        <v>0.03</v>
      </c>
      <c r="E190" s="24">
        <v>0.03</v>
      </c>
      <c r="F190" s="24">
        <v>0.03</v>
      </c>
      <c r="G190" s="24">
        <v>0.03</v>
      </c>
      <c r="H190" s="24">
        <v>0.03</v>
      </c>
      <c r="I190" s="24">
        <v>0.03</v>
      </c>
      <c r="J190" s="24">
        <v>0.03</v>
      </c>
      <c r="K190" s="24">
        <v>0.03</v>
      </c>
      <c r="L190" s="24">
        <v>0.03</v>
      </c>
      <c r="M190" s="24">
        <v>0.03</v>
      </c>
      <c r="N190" s="24">
        <v>0.03</v>
      </c>
      <c r="O190" s="24">
        <v>0.03</v>
      </c>
    </row>
    <row r="191" spans="1:19" x14ac:dyDescent="0.25">
      <c r="A191" s="3" t="s">
        <v>37</v>
      </c>
      <c r="B191" s="12" t="str">
        <f>IFERROR(VLOOKUP($A191,'[1]Part Number Lookup'!$B$2:$C$1663,2,FALSE),0)</f>
        <v>1200928</v>
      </c>
      <c r="C191" s="12"/>
      <c r="D191" s="24">
        <v>0.02</v>
      </c>
      <c r="E191" s="24">
        <v>0.02</v>
      </c>
      <c r="F191" s="24">
        <v>0.02</v>
      </c>
      <c r="G191" s="24">
        <v>0.02</v>
      </c>
      <c r="H191" s="24">
        <v>0.02</v>
      </c>
      <c r="I191" s="24">
        <v>0.02</v>
      </c>
      <c r="J191" s="24">
        <v>0.02</v>
      </c>
      <c r="K191" s="24">
        <v>0.02</v>
      </c>
      <c r="L191" s="24">
        <v>0.02</v>
      </c>
      <c r="M191" s="24">
        <v>0.02</v>
      </c>
      <c r="N191" s="24">
        <v>0.02</v>
      </c>
      <c r="O191" s="24">
        <v>0.02</v>
      </c>
    </row>
    <row r="192" spans="1:19" x14ac:dyDescent="0.25">
      <c r="A192" s="3" t="s">
        <v>33</v>
      </c>
      <c r="B192" s="12" t="str">
        <f>IFERROR(VLOOKUP($A192,'[1]Part Number Lookup'!$B$2:$C$1663,2,FALSE),0)</f>
        <v>1200876</v>
      </c>
      <c r="C192" s="12"/>
      <c r="D192" s="24">
        <v>0.03</v>
      </c>
      <c r="E192" s="24">
        <v>0.03</v>
      </c>
      <c r="F192" s="24">
        <v>0.03</v>
      </c>
      <c r="G192" s="24">
        <v>0.03</v>
      </c>
      <c r="H192" s="24">
        <v>0.03</v>
      </c>
      <c r="I192" s="24">
        <v>0.03</v>
      </c>
      <c r="J192" s="24">
        <v>0.03</v>
      </c>
      <c r="K192" s="24">
        <v>0.03</v>
      </c>
      <c r="L192" s="24">
        <v>0.03</v>
      </c>
      <c r="M192" s="24">
        <v>0.03</v>
      </c>
      <c r="N192" s="24">
        <v>0.03</v>
      </c>
      <c r="O192" s="24">
        <v>0.03</v>
      </c>
    </row>
    <row r="193" spans="1:19" x14ac:dyDescent="0.25">
      <c r="A193" s="3" t="s">
        <v>39</v>
      </c>
      <c r="B193" s="12" t="str">
        <f>IFERROR(VLOOKUP($A193,'[1]Part Number Lookup'!$B$2:$C$1663,2,FALSE),0)</f>
        <v>1200956</v>
      </c>
      <c r="C193" s="12"/>
      <c r="D193" s="24">
        <v>0.03</v>
      </c>
      <c r="E193" s="24">
        <v>0.03</v>
      </c>
      <c r="F193" s="24">
        <v>0.03</v>
      </c>
      <c r="G193" s="24">
        <v>0.03</v>
      </c>
      <c r="H193" s="24">
        <v>0.03</v>
      </c>
      <c r="I193" s="24">
        <v>0.03</v>
      </c>
      <c r="J193" s="24">
        <v>0.03</v>
      </c>
      <c r="K193" s="24">
        <v>0.03</v>
      </c>
      <c r="L193" s="24">
        <v>0.03</v>
      </c>
      <c r="M193" s="24">
        <v>0.03</v>
      </c>
      <c r="N193" s="24">
        <v>0.03</v>
      </c>
      <c r="O193" s="24">
        <v>0.03</v>
      </c>
    </row>
    <row r="194" spans="1:19" x14ac:dyDescent="0.25">
      <c r="A194" s="19" t="s">
        <v>73</v>
      </c>
      <c r="B194" s="20"/>
      <c r="C194" s="12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S194" t="s">
        <v>87</v>
      </c>
    </row>
    <row r="195" spans="1:19" x14ac:dyDescent="0.25">
      <c r="A195" s="19" t="s">
        <v>75</v>
      </c>
      <c r="B195" s="20"/>
      <c r="C195" s="12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S195" t="s">
        <v>87</v>
      </c>
    </row>
    <row r="196" spans="1:19" x14ac:dyDescent="0.25">
      <c r="A196" s="19" t="s">
        <v>76</v>
      </c>
      <c r="B196" s="20"/>
      <c r="C196" s="12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S196" t="s">
        <v>87</v>
      </c>
    </row>
    <row r="198" spans="1:19" x14ac:dyDescent="0.25">
      <c r="A198" s="13" t="s">
        <v>88</v>
      </c>
    </row>
    <row r="199" spans="1:19" x14ac:dyDescent="0.25">
      <c r="A199" s="3" t="s">
        <v>42</v>
      </c>
      <c r="B199" s="12" t="str">
        <f>IFERROR(VLOOKUP($A199,'[1]Part Number Lookup'!$B$2:$C$1663,2,FALSE),0)</f>
        <v>1201222</v>
      </c>
      <c r="C199" s="12"/>
      <c r="D199" s="15">
        <f t="shared" ref="D199:O199" si="87">D161*(1+D180)</f>
        <v>0.18359999999999999</v>
      </c>
      <c r="E199" s="15">
        <f t="shared" si="87"/>
        <v>0.18359999999999999</v>
      </c>
      <c r="F199" s="15">
        <f t="shared" si="87"/>
        <v>0.18359999999999999</v>
      </c>
      <c r="G199" s="15">
        <f t="shared" si="87"/>
        <v>0.18359999999999999</v>
      </c>
      <c r="H199" s="15">
        <f t="shared" si="87"/>
        <v>0.18359999999999999</v>
      </c>
      <c r="I199" s="15">
        <f t="shared" si="87"/>
        <v>0.18359999999999999</v>
      </c>
      <c r="J199" s="15">
        <f t="shared" si="87"/>
        <v>0.18359999999999999</v>
      </c>
      <c r="K199" s="15">
        <f t="shared" si="87"/>
        <v>0.18359999999999999</v>
      </c>
      <c r="L199" s="15">
        <f t="shared" si="87"/>
        <v>0.18359999999999999</v>
      </c>
      <c r="M199" s="15">
        <f t="shared" si="87"/>
        <v>0.18359999999999999</v>
      </c>
      <c r="N199" s="15">
        <f t="shared" si="87"/>
        <v>0.18359999999999999</v>
      </c>
      <c r="O199" s="15">
        <f t="shared" si="87"/>
        <v>0.18359999999999999</v>
      </c>
      <c r="S199" t="s">
        <v>89</v>
      </c>
    </row>
    <row r="200" spans="1:19" x14ac:dyDescent="0.25">
      <c r="A200" s="3" t="s">
        <v>18</v>
      </c>
      <c r="B200" s="12" t="str">
        <f>IFERROR(VLOOKUP($A200,'[1]Part Number Lookup'!$B$2:$C$1663,2,FALSE),0)</f>
        <v>1200557</v>
      </c>
      <c r="C200" s="12"/>
      <c r="D200" s="15">
        <f t="shared" ref="D200:O200" si="88">D162*(1+D181)</f>
        <v>0.60076464168788657</v>
      </c>
      <c r="E200" s="15">
        <f t="shared" si="88"/>
        <v>0.60076464168788657</v>
      </c>
      <c r="F200" s="15">
        <f t="shared" si="88"/>
        <v>0.60076464168788657</v>
      </c>
      <c r="G200" s="15">
        <f t="shared" si="88"/>
        <v>0.60076464168788657</v>
      </c>
      <c r="H200" s="15">
        <f t="shared" si="88"/>
        <v>0.60076464168788657</v>
      </c>
      <c r="I200" s="15">
        <f t="shared" si="88"/>
        <v>0.60076464168788657</v>
      </c>
      <c r="J200" s="15">
        <f t="shared" si="88"/>
        <v>0.60076464168788657</v>
      </c>
      <c r="K200" s="15">
        <f t="shared" si="88"/>
        <v>0.60076464168788657</v>
      </c>
      <c r="L200" s="15">
        <f t="shared" si="88"/>
        <v>0.60076464168788657</v>
      </c>
      <c r="M200" s="15">
        <f t="shared" si="88"/>
        <v>0.60076464168788657</v>
      </c>
      <c r="N200" s="15">
        <f t="shared" si="88"/>
        <v>0.60076464168788657</v>
      </c>
      <c r="O200" s="15">
        <f t="shared" si="88"/>
        <v>0.60076464168788657</v>
      </c>
    </row>
    <row r="201" spans="1:19" x14ac:dyDescent="0.25">
      <c r="A201" s="3" t="s">
        <v>22</v>
      </c>
      <c r="B201" s="12" t="str">
        <f>IFERROR(VLOOKUP($A201,'[1]Part Number Lookup'!$B$2:$C$1663,2,FALSE),0)</f>
        <v>1200597</v>
      </c>
      <c r="C201" s="12"/>
      <c r="D201" s="15">
        <f t="shared" ref="D201:O201" si="89">D163*(1+D182)</f>
        <v>0.18019289541976979</v>
      </c>
      <c r="E201" s="15">
        <f t="shared" si="89"/>
        <v>0.18019289541976979</v>
      </c>
      <c r="F201" s="15">
        <f t="shared" si="89"/>
        <v>0.18019289541976979</v>
      </c>
      <c r="G201" s="15">
        <f t="shared" si="89"/>
        <v>0.18019289541976979</v>
      </c>
      <c r="H201" s="15">
        <f t="shared" si="89"/>
        <v>0.18019289541976979</v>
      </c>
      <c r="I201" s="15">
        <f t="shared" si="89"/>
        <v>0.18019289541976979</v>
      </c>
      <c r="J201" s="15">
        <f t="shared" si="89"/>
        <v>0.18019289541976979</v>
      </c>
      <c r="K201" s="15">
        <f t="shared" si="89"/>
        <v>0.18019289541976979</v>
      </c>
      <c r="L201" s="15">
        <f t="shared" si="89"/>
        <v>0.18019289541976979</v>
      </c>
      <c r="M201" s="15">
        <f t="shared" si="89"/>
        <v>0.18019289541976979</v>
      </c>
      <c r="N201" s="15">
        <f t="shared" si="89"/>
        <v>0.18019289541976979</v>
      </c>
      <c r="O201" s="15">
        <f t="shared" si="89"/>
        <v>0.18019289541976979</v>
      </c>
    </row>
    <row r="202" spans="1:19" x14ac:dyDescent="0.25">
      <c r="A202" s="3" t="s">
        <v>23</v>
      </c>
      <c r="B202" s="12" t="str">
        <f>IFERROR(VLOOKUP($A202,'[1]Part Number Lookup'!$B$2:$C$1663,2,FALSE),0)</f>
        <v>1200612</v>
      </c>
      <c r="C202" s="12"/>
      <c r="D202" s="15">
        <f t="shared" ref="D202:O202" si="90">D164*(1+D183)</f>
        <v>0.1</v>
      </c>
      <c r="E202" s="15">
        <f t="shared" si="90"/>
        <v>0.1</v>
      </c>
      <c r="F202" s="15">
        <f t="shared" si="90"/>
        <v>0.1</v>
      </c>
      <c r="G202" s="15">
        <f t="shared" si="90"/>
        <v>0.1</v>
      </c>
      <c r="H202" s="15">
        <f t="shared" si="90"/>
        <v>0.1</v>
      </c>
      <c r="I202" s="15">
        <f t="shared" si="90"/>
        <v>0.1</v>
      </c>
      <c r="J202" s="15">
        <f t="shared" si="90"/>
        <v>0.1</v>
      </c>
      <c r="K202" s="15">
        <f t="shared" si="90"/>
        <v>0.1</v>
      </c>
      <c r="L202" s="15">
        <f t="shared" si="90"/>
        <v>0.1</v>
      </c>
      <c r="M202" s="15">
        <f t="shared" si="90"/>
        <v>0.1</v>
      </c>
      <c r="N202" s="15">
        <f t="shared" si="90"/>
        <v>0.1</v>
      </c>
      <c r="O202" s="15">
        <f t="shared" si="90"/>
        <v>0.1</v>
      </c>
    </row>
    <row r="203" spans="1:19" x14ac:dyDescent="0.25">
      <c r="A203" s="3" t="s">
        <v>24</v>
      </c>
      <c r="B203" s="12" t="str">
        <f>IFERROR(VLOOKUP($A203,'[1]Part Number Lookup'!$B$2:$C$1663,2,FALSE),0)</f>
        <v>1200647</v>
      </c>
      <c r="C203" s="12"/>
      <c r="D203" s="15">
        <f t="shared" ref="D203:O203" si="91">D165*(1+D184)</f>
        <v>0.22877071070171498</v>
      </c>
      <c r="E203" s="15">
        <f t="shared" si="91"/>
        <v>0.22877071070171498</v>
      </c>
      <c r="F203" s="15">
        <f t="shared" si="91"/>
        <v>0.22877071070171498</v>
      </c>
      <c r="G203" s="15">
        <f t="shared" si="91"/>
        <v>0.22877071070171498</v>
      </c>
      <c r="H203" s="15">
        <f t="shared" si="91"/>
        <v>0.22877071070171498</v>
      </c>
      <c r="I203" s="15">
        <f t="shared" si="91"/>
        <v>0.22877071070171498</v>
      </c>
      <c r="J203" s="15">
        <f t="shared" si="91"/>
        <v>0.22877071070171498</v>
      </c>
      <c r="K203" s="15">
        <f t="shared" si="91"/>
        <v>0.22877071070171498</v>
      </c>
      <c r="L203" s="15">
        <f t="shared" si="91"/>
        <v>0.22877071070171498</v>
      </c>
      <c r="M203" s="15">
        <f t="shared" si="91"/>
        <v>0.22877071070171498</v>
      </c>
      <c r="N203" s="15">
        <f t="shared" si="91"/>
        <v>0.22877071070171498</v>
      </c>
      <c r="O203" s="15">
        <f t="shared" si="91"/>
        <v>0.22877071070171498</v>
      </c>
    </row>
    <row r="204" spans="1:19" x14ac:dyDescent="0.25">
      <c r="A204" s="3" t="s">
        <v>27</v>
      </c>
      <c r="B204" s="12" t="str">
        <f>IFERROR(VLOOKUP($A204,'[1]Part Number Lookup'!$B$2:$C$1663,2,FALSE),0)</f>
        <v>1200702</v>
      </c>
      <c r="C204" s="12"/>
      <c r="D204" s="15">
        <f t="shared" ref="D204:O204" si="92">D166*(1+D185)</f>
        <v>0.13359488975996675</v>
      </c>
      <c r="E204" s="15">
        <f t="shared" si="92"/>
        <v>0.13359488975996675</v>
      </c>
      <c r="F204" s="15">
        <f t="shared" si="92"/>
        <v>0.13359488975996675</v>
      </c>
      <c r="G204" s="15">
        <f t="shared" si="92"/>
        <v>0.13359488975996675</v>
      </c>
      <c r="H204" s="15">
        <f t="shared" si="92"/>
        <v>0.13359488975996675</v>
      </c>
      <c r="I204" s="15">
        <f t="shared" si="92"/>
        <v>0.13359488975996675</v>
      </c>
      <c r="J204" s="15">
        <f t="shared" si="92"/>
        <v>0.13359488975996675</v>
      </c>
      <c r="K204" s="15">
        <f t="shared" si="92"/>
        <v>0.13359488975996675</v>
      </c>
      <c r="L204" s="15">
        <f t="shared" si="92"/>
        <v>0.13359488975996675</v>
      </c>
      <c r="M204" s="15">
        <f t="shared" si="92"/>
        <v>0.13359488975996675</v>
      </c>
      <c r="N204" s="15">
        <f t="shared" si="92"/>
        <v>0.13359488975996675</v>
      </c>
      <c r="O204" s="15">
        <f t="shared" si="92"/>
        <v>0.13359488975996675</v>
      </c>
    </row>
    <row r="205" spans="1:19" x14ac:dyDescent="0.25">
      <c r="A205" s="3" t="s">
        <v>44</v>
      </c>
      <c r="B205" s="12" t="str">
        <f>IFERROR(VLOOKUP($A205,'[1]Part Number Lookup'!$B$2:$C$1663,2,FALSE),0)</f>
        <v>1201341</v>
      </c>
      <c r="C205" s="12"/>
      <c r="D205" s="15">
        <f t="shared" ref="D205:O205" si="93">D167*(1+D186)</f>
        <v>0.52</v>
      </c>
      <c r="E205" s="15">
        <f t="shared" si="93"/>
        <v>0.52</v>
      </c>
      <c r="F205" s="15">
        <f t="shared" si="93"/>
        <v>0.52</v>
      </c>
      <c r="G205" s="15">
        <f t="shared" si="93"/>
        <v>0.52</v>
      </c>
      <c r="H205" s="15">
        <f t="shared" si="93"/>
        <v>0.52</v>
      </c>
      <c r="I205" s="15">
        <f t="shared" si="93"/>
        <v>0.52</v>
      </c>
      <c r="J205" s="15">
        <f t="shared" si="93"/>
        <v>0.52</v>
      </c>
      <c r="K205" s="15">
        <f t="shared" si="93"/>
        <v>0.52</v>
      </c>
      <c r="L205" s="15">
        <f t="shared" si="93"/>
        <v>0.52</v>
      </c>
      <c r="M205" s="15">
        <f t="shared" si="93"/>
        <v>0.52</v>
      </c>
      <c r="N205" s="15">
        <f t="shared" si="93"/>
        <v>0.52</v>
      </c>
      <c r="O205" s="15">
        <f t="shared" si="93"/>
        <v>0.52</v>
      </c>
    </row>
    <row r="206" spans="1:19" x14ac:dyDescent="0.25">
      <c r="A206" s="3" t="s">
        <v>43</v>
      </c>
      <c r="B206" s="12" t="str">
        <f>IFERROR(VLOOKUP($A206,'[1]Part Number Lookup'!$B$2:$C$1663,2,FALSE),0)</f>
        <v>1201281</v>
      </c>
      <c r="C206" s="12"/>
      <c r="D206" s="15">
        <f t="shared" ref="D206:O206" si="94">D168*(1+D187)</f>
        <v>0.41</v>
      </c>
      <c r="E206" s="15">
        <f t="shared" si="94"/>
        <v>0.41</v>
      </c>
      <c r="F206" s="15">
        <f t="shared" si="94"/>
        <v>0.41</v>
      </c>
      <c r="G206" s="15">
        <f t="shared" si="94"/>
        <v>0.41</v>
      </c>
      <c r="H206" s="15">
        <f t="shared" si="94"/>
        <v>0.41</v>
      </c>
      <c r="I206" s="15">
        <f t="shared" si="94"/>
        <v>0.41</v>
      </c>
      <c r="J206" s="15">
        <f t="shared" si="94"/>
        <v>0.41</v>
      </c>
      <c r="K206" s="15">
        <f t="shared" si="94"/>
        <v>0.41</v>
      </c>
      <c r="L206" s="15">
        <f t="shared" si="94"/>
        <v>0.41</v>
      </c>
      <c r="M206" s="15">
        <f t="shared" si="94"/>
        <v>0.41</v>
      </c>
      <c r="N206" s="15">
        <f t="shared" si="94"/>
        <v>0.41</v>
      </c>
      <c r="O206" s="15">
        <f t="shared" si="94"/>
        <v>0.41</v>
      </c>
    </row>
    <row r="207" spans="1:19" x14ac:dyDescent="0.25">
      <c r="A207" s="3" t="s">
        <v>26</v>
      </c>
      <c r="B207" s="12" t="str">
        <f>IFERROR(VLOOKUP($A207,'[1]Part Number Lookup'!$B$2:$C$1663,2,FALSE),0)</f>
        <v>1200667</v>
      </c>
      <c r="C207" s="12"/>
      <c r="D207" s="15">
        <f t="shared" ref="D207:O207" si="95">D169*(1+D188)</f>
        <v>0.34</v>
      </c>
      <c r="E207" s="15">
        <f t="shared" si="95"/>
        <v>0.34</v>
      </c>
      <c r="F207" s="15">
        <f t="shared" si="95"/>
        <v>0.34</v>
      </c>
      <c r="G207" s="15">
        <f t="shared" si="95"/>
        <v>0.34</v>
      </c>
      <c r="H207" s="15">
        <f t="shared" si="95"/>
        <v>0.34</v>
      </c>
      <c r="I207" s="15">
        <f t="shared" si="95"/>
        <v>0.34</v>
      </c>
      <c r="J207" s="15">
        <f t="shared" si="95"/>
        <v>0.34</v>
      </c>
      <c r="K207" s="15">
        <f t="shared" si="95"/>
        <v>0.34</v>
      </c>
      <c r="L207" s="15">
        <f t="shared" si="95"/>
        <v>0.34</v>
      </c>
      <c r="M207" s="15">
        <f t="shared" si="95"/>
        <v>0.34</v>
      </c>
      <c r="N207" s="15">
        <f t="shared" si="95"/>
        <v>0.34</v>
      </c>
      <c r="O207" s="15">
        <f t="shared" si="95"/>
        <v>0.34</v>
      </c>
    </row>
    <row r="208" spans="1:19" x14ac:dyDescent="0.25">
      <c r="A208" s="3" t="s">
        <v>28</v>
      </c>
      <c r="B208" s="12" t="str">
        <f>IFERROR(VLOOKUP($A208,'[1]Part Number Lookup'!$B$2:$C$1663,2,FALSE),0)</f>
        <v>1200761</v>
      </c>
      <c r="C208" s="12"/>
      <c r="D208" s="15">
        <f t="shared" ref="D208:O208" si="96">D170*(1+D189)</f>
        <v>0.32800417427602402</v>
      </c>
      <c r="E208" s="15">
        <f t="shared" si="96"/>
        <v>0.32800417427602402</v>
      </c>
      <c r="F208" s="15">
        <f t="shared" si="96"/>
        <v>0.32800417427602402</v>
      </c>
      <c r="G208" s="15">
        <f t="shared" si="96"/>
        <v>0.32800417427602402</v>
      </c>
      <c r="H208" s="15">
        <f t="shared" si="96"/>
        <v>0.32800417427602402</v>
      </c>
      <c r="I208" s="15">
        <f t="shared" si="96"/>
        <v>0.32800417427602402</v>
      </c>
      <c r="J208" s="15">
        <f t="shared" si="96"/>
        <v>0.32800417427602402</v>
      </c>
      <c r="K208" s="15">
        <f t="shared" si="96"/>
        <v>0.32800417427602402</v>
      </c>
      <c r="L208" s="15">
        <f t="shared" si="96"/>
        <v>0.32800417427602402</v>
      </c>
      <c r="M208" s="15">
        <f t="shared" si="96"/>
        <v>0.32800417427602402</v>
      </c>
      <c r="N208" s="15">
        <f t="shared" si="96"/>
        <v>0.32800417427602402</v>
      </c>
      <c r="O208" s="15">
        <f t="shared" si="96"/>
        <v>0.32800417427602402</v>
      </c>
    </row>
    <row r="209" spans="1:19" x14ac:dyDescent="0.25">
      <c r="A209" s="3" t="s">
        <v>35</v>
      </c>
      <c r="B209" s="12" t="str">
        <f>IFERROR(VLOOKUP($A209,'[1]Part Number Lookup'!$B$2:$C$1663,2,FALSE),0)</f>
        <v>1200900</v>
      </c>
      <c r="C209" s="12"/>
      <c r="D209" s="15">
        <f t="shared" ref="D209:O209" si="97">D171*(1+D190)</f>
        <v>0.15916490322580645</v>
      </c>
      <c r="E209" s="15">
        <f t="shared" si="97"/>
        <v>0.15916490322580645</v>
      </c>
      <c r="F209" s="15">
        <f t="shared" si="97"/>
        <v>0.15916490322580645</v>
      </c>
      <c r="G209" s="15">
        <f t="shared" si="97"/>
        <v>0.15916490322580645</v>
      </c>
      <c r="H209" s="15">
        <f t="shared" si="97"/>
        <v>0.15916490322580645</v>
      </c>
      <c r="I209" s="15">
        <f t="shared" si="97"/>
        <v>0.15916490322580645</v>
      </c>
      <c r="J209" s="15">
        <f t="shared" si="97"/>
        <v>0.15916490322580645</v>
      </c>
      <c r="K209" s="15">
        <f t="shared" si="97"/>
        <v>0.15916490322580645</v>
      </c>
      <c r="L209" s="15">
        <f t="shared" si="97"/>
        <v>0.15916490322580645</v>
      </c>
      <c r="M209" s="15">
        <f t="shared" si="97"/>
        <v>0.15916490322580645</v>
      </c>
      <c r="N209" s="15">
        <f t="shared" si="97"/>
        <v>0.15916490322580645</v>
      </c>
      <c r="O209" s="15">
        <f t="shared" si="97"/>
        <v>0.15916490322580645</v>
      </c>
    </row>
    <row r="210" spans="1:19" x14ac:dyDescent="0.25">
      <c r="A210" s="3" t="s">
        <v>37</v>
      </c>
      <c r="B210" s="12" t="str">
        <f>IFERROR(VLOOKUP($A210,'[1]Part Number Lookup'!$B$2:$C$1663,2,FALSE),0)</f>
        <v>1200928</v>
      </c>
      <c r="C210" s="12"/>
      <c r="D210" s="15">
        <f t="shared" ref="D210:O210" si="98">D172*(1+D191)</f>
        <v>0.14257206703910588</v>
      </c>
      <c r="E210" s="15">
        <f t="shared" si="98"/>
        <v>0.14257206703910588</v>
      </c>
      <c r="F210" s="15">
        <f t="shared" si="98"/>
        <v>0.14257206703910588</v>
      </c>
      <c r="G210" s="15">
        <f t="shared" si="98"/>
        <v>0.14257206703910588</v>
      </c>
      <c r="H210" s="15">
        <f t="shared" si="98"/>
        <v>0.14257206703910588</v>
      </c>
      <c r="I210" s="15">
        <f t="shared" si="98"/>
        <v>0.14257206703910588</v>
      </c>
      <c r="J210" s="15">
        <f t="shared" si="98"/>
        <v>0.14257206703910588</v>
      </c>
      <c r="K210" s="15">
        <f t="shared" si="98"/>
        <v>0.14257206703910588</v>
      </c>
      <c r="L210" s="15">
        <f t="shared" si="98"/>
        <v>0.14257206703910588</v>
      </c>
      <c r="M210" s="15">
        <f t="shared" si="98"/>
        <v>0.14257206703910588</v>
      </c>
      <c r="N210" s="15">
        <f t="shared" si="98"/>
        <v>0.14257206703910588</v>
      </c>
      <c r="O210" s="15">
        <f t="shared" si="98"/>
        <v>0.14257206703910588</v>
      </c>
    </row>
    <row r="211" spans="1:19" x14ac:dyDescent="0.25">
      <c r="A211" s="3" t="s">
        <v>33</v>
      </c>
      <c r="B211" s="12" t="str">
        <f>IFERROR(VLOOKUP($A211,'[1]Part Number Lookup'!$B$2:$C$1663,2,FALSE),0)</f>
        <v>1200876</v>
      </c>
      <c r="C211" s="12"/>
      <c r="D211" s="15">
        <f t="shared" ref="D211:O211" si="99">D173*(1+D192)</f>
        <v>1.0094000000000001</v>
      </c>
      <c r="E211" s="15">
        <f t="shared" si="99"/>
        <v>1.0094000000000001</v>
      </c>
      <c r="F211" s="15">
        <f t="shared" si="99"/>
        <v>1.0094000000000001</v>
      </c>
      <c r="G211" s="15">
        <f t="shared" si="99"/>
        <v>1.0094000000000001</v>
      </c>
      <c r="H211" s="15">
        <f t="shared" si="99"/>
        <v>1.0094000000000001</v>
      </c>
      <c r="I211" s="15">
        <f t="shared" si="99"/>
        <v>1.0094000000000001</v>
      </c>
      <c r="J211" s="15">
        <f t="shared" si="99"/>
        <v>1.0094000000000001</v>
      </c>
      <c r="K211" s="15">
        <f t="shared" si="99"/>
        <v>1.0094000000000001</v>
      </c>
      <c r="L211" s="15">
        <f t="shared" si="99"/>
        <v>1.0094000000000001</v>
      </c>
      <c r="M211" s="15">
        <f t="shared" si="99"/>
        <v>1.0094000000000001</v>
      </c>
      <c r="N211" s="15">
        <f t="shared" si="99"/>
        <v>1.0094000000000001</v>
      </c>
      <c r="O211" s="15">
        <f t="shared" si="99"/>
        <v>1.0094000000000001</v>
      </c>
    </row>
    <row r="212" spans="1:19" x14ac:dyDescent="0.25">
      <c r="A212" s="3" t="s">
        <v>39</v>
      </c>
      <c r="B212" s="12" t="str">
        <f>IFERROR(VLOOKUP($A212,'[1]Part Number Lookup'!$B$2:$C$1663,2,FALSE),0)</f>
        <v>1200956</v>
      </c>
      <c r="C212" s="12"/>
      <c r="D212" s="15">
        <f t="shared" ref="D212:O212" si="100">D174*(1+D193)</f>
        <v>0.21913674191580232</v>
      </c>
      <c r="E212" s="15">
        <f t="shared" si="100"/>
        <v>0.21913674191580232</v>
      </c>
      <c r="F212" s="15">
        <f t="shared" si="100"/>
        <v>0.21913674191580232</v>
      </c>
      <c r="G212" s="15">
        <f t="shared" si="100"/>
        <v>0.21913674191580232</v>
      </c>
      <c r="H212" s="15">
        <f t="shared" si="100"/>
        <v>0.21913674191580232</v>
      </c>
      <c r="I212" s="15">
        <f t="shared" si="100"/>
        <v>0.21913674191580232</v>
      </c>
      <c r="J212" s="15">
        <f t="shared" si="100"/>
        <v>0.21913674191580232</v>
      </c>
      <c r="K212" s="15">
        <f t="shared" si="100"/>
        <v>0.21913674191580232</v>
      </c>
      <c r="L212" s="15">
        <f t="shared" si="100"/>
        <v>0.21913674191580232</v>
      </c>
      <c r="M212" s="15">
        <f t="shared" si="100"/>
        <v>0.21913674191580232</v>
      </c>
      <c r="N212" s="15">
        <f t="shared" si="100"/>
        <v>0.21913674191580232</v>
      </c>
      <c r="O212" s="15">
        <f t="shared" si="100"/>
        <v>0.21913674191580232</v>
      </c>
    </row>
    <row r="213" spans="1:19" x14ac:dyDescent="0.25">
      <c r="A213" s="19" t="s">
        <v>134</v>
      </c>
      <c r="B213" s="20"/>
      <c r="C213" s="12"/>
      <c r="D213" s="15">
        <f>D207+0.04</f>
        <v>0.38</v>
      </c>
      <c r="E213" s="15">
        <f t="shared" ref="E213:O213" si="101">E207+0.04</f>
        <v>0.38</v>
      </c>
      <c r="F213" s="15">
        <f t="shared" si="101"/>
        <v>0.38</v>
      </c>
      <c r="G213" s="15">
        <f t="shared" si="101"/>
        <v>0.38</v>
      </c>
      <c r="H213" s="15">
        <f t="shared" si="101"/>
        <v>0.38</v>
      </c>
      <c r="I213" s="15">
        <f t="shared" si="101"/>
        <v>0.38</v>
      </c>
      <c r="J213" s="15">
        <f t="shared" si="101"/>
        <v>0.38</v>
      </c>
      <c r="K213" s="15">
        <f t="shared" si="101"/>
        <v>0.38</v>
      </c>
      <c r="L213" s="15">
        <f t="shared" si="101"/>
        <v>0.38</v>
      </c>
      <c r="M213" s="15">
        <f t="shared" si="101"/>
        <v>0.38</v>
      </c>
      <c r="N213" s="15">
        <f t="shared" si="101"/>
        <v>0.38</v>
      </c>
      <c r="O213" s="15">
        <f t="shared" si="101"/>
        <v>0.38</v>
      </c>
      <c r="S213" t="s">
        <v>74</v>
      </c>
    </row>
    <row r="214" spans="1:19" x14ac:dyDescent="0.25">
      <c r="A214" s="19" t="s">
        <v>75</v>
      </c>
      <c r="B214" s="20"/>
      <c r="C214" s="12"/>
      <c r="D214" s="15">
        <f t="shared" ref="D214:O214" si="102">D176*(1+D195)</f>
        <v>0</v>
      </c>
      <c r="E214" s="15">
        <f t="shared" si="102"/>
        <v>0</v>
      </c>
      <c r="F214" s="15">
        <f t="shared" si="102"/>
        <v>0</v>
      </c>
      <c r="G214" s="15">
        <f t="shared" si="102"/>
        <v>0</v>
      </c>
      <c r="H214" s="15">
        <f t="shared" si="102"/>
        <v>0</v>
      </c>
      <c r="I214" s="15">
        <f t="shared" si="102"/>
        <v>0</v>
      </c>
      <c r="J214" s="15">
        <f t="shared" si="102"/>
        <v>0</v>
      </c>
      <c r="K214" s="15">
        <f t="shared" si="102"/>
        <v>0</v>
      </c>
      <c r="L214" s="15">
        <f t="shared" si="102"/>
        <v>0</v>
      </c>
      <c r="M214" s="15">
        <f t="shared" si="102"/>
        <v>0</v>
      </c>
      <c r="N214" s="15">
        <f t="shared" si="102"/>
        <v>0</v>
      </c>
      <c r="O214" s="15">
        <f t="shared" si="102"/>
        <v>0</v>
      </c>
      <c r="S214" t="s">
        <v>74</v>
      </c>
    </row>
    <row r="215" spans="1:19" x14ac:dyDescent="0.25">
      <c r="A215" s="19" t="s">
        <v>76</v>
      </c>
      <c r="B215" s="20"/>
      <c r="C215" s="12"/>
      <c r="D215" s="15">
        <f t="shared" ref="D215:O215" si="103">D177*(1+D196)</f>
        <v>0</v>
      </c>
      <c r="E215" s="15">
        <f t="shared" si="103"/>
        <v>0</v>
      </c>
      <c r="F215" s="15">
        <f t="shared" si="103"/>
        <v>0</v>
      </c>
      <c r="G215" s="15">
        <f t="shared" si="103"/>
        <v>0</v>
      </c>
      <c r="H215" s="15">
        <f t="shared" si="103"/>
        <v>0</v>
      </c>
      <c r="I215" s="15">
        <f t="shared" si="103"/>
        <v>0</v>
      </c>
      <c r="J215" s="15">
        <f t="shared" si="103"/>
        <v>0</v>
      </c>
      <c r="K215" s="15">
        <f t="shared" si="103"/>
        <v>0</v>
      </c>
      <c r="L215" s="15">
        <f t="shared" si="103"/>
        <v>0</v>
      </c>
      <c r="M215" s="15">
        <f t="shared" si="103"/>
        <v>0</v>
      </c>
      <c r="N215" s="15">
        <f t="shared" si="103"/>
        <v>0</v>
      </c>
      <c r="O215" s="15">
        <f t="shared" si="103"/>
        <v>0</v>
      </c>
      <c r="S215" t="s">
        <v>74</v>
      </c>
    </row>
    <row r="217" spans="1:19" x14ac:dyDescent="0.25">
      <c r="A217" s="13" t="s">
        <v>90</v>
      </c>
    </row>
    <row r="218" spans="1:19" x14ac:dyDescent="0.25">
      <c r="A218" s="3" t="s">
        <v>42</v>
      </c>
      <c r="B218" s="12" t="str">
        <f>IFERROR(VLOOKUP($A218,'[1]Part Number Lookup'!$B$2:$C$1663,2,FALSE),0)</f>
        <v>1201222</v>
      </c>
      <c r="C218" s="12"/>
      <c r="D218" s="5">
        <f t="shared" ref="D218:O218" si="104">D142*D199</f>
        <v>0</v>
      </c>
      <c r="E218" s="5">
        <f t="shared" si="104"/>
        <v>0</v>
      </c>
      <c r="F218" s="5">
        <f t="shared" si="104"/>
        <v>0</v>
      </c>
      <c r="G218" s="5">
        <f t="shared" si="104"/>
        <v>0</v>
      </c>
      <c r="H218" s="5">
        <f t="shared" si="104"/>
        <v>0</v>
      </c>
      <c r="I218" s="5">
        <f t="shared" si="104"/>
        <v>0</v>
      </c>
      <c r="J218" s="5">
        <f t="shared" si="104"/>
        <v>0</v>
      </c>
      <c r="K218" s="5">
        <f t="shared" si="104"/>
        <v>0</v>
      </c>
      <c r="L218" s="5">
        <f t="shared" si="104"/>
        <v>0</v>
      </c>
      <c r="M218" s="5">
        <f t="shared" si="104"/>
        <v>0</v>
      </c>
      <c r="N218" s="5">
        <f t="shared" si="104"/>
        <v>0</v>
      </c>
      <c r="O218" s="5">
        <f t="shared" si="104"/>
        <v>0</v>
      </c>
      <c r="Q218" s="5">
        <f t="shared" ref="Q218:Q234" si="105">SUM(D218:P218)</f>
        <v>0</v>
      </c>
      <c r="S218" t="s">
        <v>91</v>
      </c>
    </row>
    <row r="219" spans="1:19" x14ac:dyDescent="0.25">
      <c r="A219" s="3" t="s">
        <v>18</v>
      </c>
      <c r="B219" s="12" t="str">
        <f>IFERROR(VLOOKUP($A219,'[1]Part Number Lookup'!$B$2:$C$1663,2,FALSE),0)</f>
        <v>1200557</v>
      </c>
      <c r="C219" s="12"/>
      <c r="D219" s="5">
        <f t="shared" ref="D219:O219" si="106">D143*D200</f>
        <v>2864.2973876419865</v>
      </c>
      <c r="E219" s="5">
        <f t="shared" si="106"/>
        <v>2865.6268499528337</v>
      </c>
      <c r="F219" s="5">
        <f t="shared" si="106"/>
        <v>3309.043292544151</v>
      </c>
      <c r="G219" s="5">
        <f t="shared" si="106"/>
        <v>7034.9458275640845</v>
      </c>
      <c r="H219" s="5">
        <f t="shared" si="106"/>
        <v>4093.2678202007764</v>
      </c>
      <c r="I219" s="5">
        <f t="shared" si="106"/>
        <v>3864.2698449620093</v>
      </c>
      <c r="J219" s="5">
        <f t="shared" si="106"/>
        <v>4076.0486917631956</v>
      </c>
      <c r="K219" s="5">
        <f t="shared" si="106"/>
        <v>3977.769909899695</v>
      </c>
      <c r="L219" s="5">
        <f t="shared" si="106"/>
        <v>3208.2766658187211</v>
      </c>
      <c r="M219" s="5">
        <f t="shared" si="106"/>
        <v>3484.7658797542517</v>
      </c>
      <c r="N219" s="5">
        <f t="shared" si="106"/>
        <v>3230.3913593171155</v>
      </c>
      <c r="O219" s="5">
        <f t="shared" si="106"/>
        <v>3412.4999520559086</v>
      </c>
      <c r="Q219" s="5">
        <f t="shared" si="105"/>
        <v>45421.203481474731</v>
      </c>
    </row>
    <row r="220" spans="1:19" x14ac:dyDescent="0.25">
      <c r="A220" s="3" t="s">
        <v>22</v>
      </c>
      <c r="B220" s="12" t="str">
        <f>IFERROR(VLOOKUP($A220,'[1]Part Number Lookup'!$B$2:$C$1663,2,FALSE),0)</f>
        <v>1200597</v>
      </c>
      <c r="C220" s="12"/>
      <c r="D220" s="5">
        <f t="shared" ref="D220:O220" si="107">D144*D201</f>
        <v>4539.9584524030406</v>
      </c>
      <c r="E220" s="5">
        <f t="shared" si="107"/>
        <v>4095.7006793399073</v>
      </c>
      <c r="F220" s="5">
        <f t="shared" si="107"/>
        <v>4672.4854482712817</v>
      </c>
      <c r="G220" s="5">
        <f t="shared" si="107"/>
        <v>4891.4320725251382</v>
      </c>
      <c r="H220" s="5">
        <f t="shared" si="107"/>
        <v>6237.0794180030616</v>
      </c>
      <c r="I220" s="5">
        <f t="shared" si="107"/>
        <v>6740.6767755038036</v>
      </c>
      <c r="J220" s="5">
        <f t="shared" si="107"/>
        <v>8072.908864449957</v>
      </c>
      <c r="K220" s="5">
        <f t="shared" si="107"/>
        <v>7370.3223508212923</v>
      </c>
      <c r="L220" s="5">
        <f t="shared" si="107"/>
        <v>6447.2045470107269</v>
      </c>
      <c r="M220" s="5">
        <f t="shared" si="107"/>
        <v>6267.1830935405169</v>
      </c>
      <c r="N220" s="5">
        <f t="shared" si="107"/>
        <v>5679.3389885825627</v>
      </c>
      <c r="O220" s="5">
        <f t="shared" si="107"/>
        <v>4951.6749263331576</v>
      </c>
      <c r="Q220" s="5">
        <f t="shared" si="105"/>
        <v>69965.965616784437</v>
      </c>
    </row>
    <row r="221" spans="1:19" x14ac:dyDescent="0.25">
      <c r="A221" s="3" t="s">
        <v>23</v>
      </c>
      <c r="B221" s="12" t="str">
        <f>IFERROR(VLOOKUP($A221,'[1]Part Number Lookup'!$B$2:$C$1663,2,FALSE),0)</f>
        <v>1200612</v>
      </c>
      <c r="C221" s="12"/>
      <c r="D221" s="5">
        <f t="shared" ref="D221:O221" si="108">D145*D202</f>
        <v>4353.9831215201984</v>
      </c>
      <c r="E221" s="5">
        <f t="shared" si="108"/>
        <v>1418.3157265039845</v>
      </c>
      <c r="F221" s="5">
        <f t="shared" si="108"/>
        <v>0</v>
      </c>
      <c r="G221" s="5">
        <f t="shared" si="108"/>
        <v>0</v>
      </c>
      <c r="H221" s="5">
        <f t="shared" si="108"/>
        <v>0</v>
      </c>
      <c r="I221" s="5">
        <f t="shared" si="108"/>
        <v>0</v>
      </c>
      <c r="J221" s="5">
        <f t="shared" si="108"/>
        <v>0</v>
      </c>
      <c r="K221" s="5">
        <f t="shared" si="108"/>
        <v>0</v>
      </c>
      <c r="L221" s="5">
        <f t="shared" si="108"/>
        <v>7326.6335702985853</v>
      </c>
      <c r="M221" s="5">
        <f t="shared" si="108"/>
        <v>3798.9502435219388</v>
      </c>
      <c r="N221" s="5">
        <f t="shared" si="108"/>
        <v>3750.2853241097564</v>
      </c>
      <c r="O221" s="5">
        <f t="shared" si="108"/>
        <v>748.44807900945591</v>
      </c>
      <c r="Q221" s="5">
        <f t="shared" si="105"/>
        <v>21396.616064963924</v>
      </c>
    </row>
    <row r="222" spans="1:19" x14ac:dyDescent="0.25">
      <c r="A222" s="3" t="s">
        <v>24</v>
      </c>
      <c r="B222" s="12" t="str">
        <f>IFERROR(VLOOKUP($A222,'[1]Part Number Lookup'!$B$2:$C$1663,2,FALSE),0)</f>
        <v>1200647</v>
      </c>
      <c r="C222" s="12"/>
      <c r="D222" s="5">
        <f t="shared" ref="D222:O222" si="109">D146*D203</f>
        <v>5053.7442386034281</v>
      </c>
      <c r="E222" s="5">
        <f t="shared" si="109"/>
        <v>4913.9454002862276</v>
      </c>
      <c r="F222" s="5">
        <f t="shared" si="109"/>
        <v>5922.9439792325247</v>
      </c>
      <c r="G222" s="5">
        <f t="shared" si="109"/>
        <v>6988.5248358386907</v>
      </c>
      <c r="H222" s="5">
        <f t="shared" si="109"/>
        <v>6746.8707757785223</v>
      </c>
      <c r="I222" s="5">
        <f t="shared" si="109"/>
        <v>6531.0351183844732</v>
      </c>
      <c r="J222" s="5">
        <f t="shared" si="109"/>
        <v>7551.6032093416406</v>
      </c>
      <c r="K222" s="5">
        <f t="shared" si="109"/>
        <v>6285.0094248735668</v>
      </c>
      <c r="L222" s="5">
        <f t="shared" si="109"/>
        <v>5090.6503191149441</v>
      </c>
      <c r="M222" s="5">
        <f t="shared" si="109"/>
        <v>5817.9473444748319</v>
      </c>
      <c r="N222" s="5">
        <f t="shared" si="109"/>
        <v>5345.4298001302168</v>
      </c>
      <c r="O222" s="5">
        <f t="shared" si="109"/>
        <v>5533.8986297411093</v>
      </c>
      <c r="Q222" s="5">
        <f t="shared" si="105"/>
        <v>71781.603075800187</v>
      </c>
    </row>
    <row r="223" spans="1:19" x14ac:dyDescent="0.25">
      <c r="A223" s="3" t="s">
        <v>27</v>
      </c>
      <c r="B223" s="12" t="str">
        <f>IFERROR(VLOOKUP($A223,'[1]Part Number Lookup'!$B$2:$C$1663,2,FALSE),0)</f>
        <v>1200702</v>
      </c>
      <c r="C223" s="12"/>
      <c r="D223" s="5">
        <f t="shared" ref="D223:O223" si="110">D147*D204</f>
        <v>29927.421816128644</v>
      </c>
      <c r="E223" s="5">
        <f t="shared" si="110"/>
        <v>30461.40385731998</v>
      </c>
      <c r="F223" s="5">
        <f t="shared" si="110"/>
        <v>27993.59623163737</v>
      </c>
      <c r="G223" s="5">
        <f t="shared" si="110"/>
        <v>23406.024441689777</v>
      </c>
      <c r="H223" s="5">
        <f t="shared" si="110"/>
        <v>23102.128582029913</v>
      </c>
      <c r="I223" s="5">
        <f t="shared" si="110"/>
        <v>21495.780199735193</v>
      </c>
      <c r="J223" s="5">
        <f t="shared" si="110"/>
        <v>31337.90844737288</v>
      </c>
      <c r="K223" s="5">
        <f t="shared" si="110"/>
        <v>41616.977201305424</v>
      </c>
      <c r="L223" s="5">
        <f t="shared" si="110"/>
        <v>21596.01027880004</v>
      </c>
      <c r="M223" s="5">
        <f t="shared" si="110"/>
        <v>24462.264916293003</v>
      </c>
      <c r="N223" s="5">
        <f t="shared" si="110"/>
        <v>28700.920678568909</v>
      </c>
      <c r="O223" s="5">
        <f t="shared" si="110"/>
        <v>29578.960777049644</v>
      </c>
      <c r="Q223" s="5">
        <f t="shared" si="105"/>
        <v>333679.39742793073</v>
      </c>
    </row>
    <row r="224" spans="1:19" x14ac:dyDescent="0.25">
      <c r="A224" s="3" t="s">
        <v>44</v>
      </c>
      <c r="B224" s="12" t="str">
        <f>IFERROR(VLOOKUP($A224,'[1]Part Number Lookup'!$B$2:$C$1663,2,FALSE),0)</f>
        <v>1201341</v>
      </c>
      <c r="C224" s="12"/>
      <c r="D224" s="5">
        <f t="shared" ref="D224:O224" si="111">D148*D205</f>
        <v>0</v>
      </c>
      <c r="E224" s="5">
        <f t="shared" si="111"/>
        <v>0</v>
      </c>
      <c r="F224" s="5">
        <f t="shared" si="111"/>
        <v>0</v>
      </c>
      <c r="G224" s="5">
        <f t="shared" si="111"/>
        <v>0</v>
      </c>
      <c r="H224" s="5">
        <f t="shared" si="111"/>
        <v>0</v>
      </c>
      <c r="I224" s="5">
        <f t="shared" si="111"/>
        <v>0</v>
      </c>
      <c r="J224" s="5">
        <f t="shared" si="111"/>
        <v>0</v>
      </c>
      <c r="K224" s="5">
        <f t="shared" si="111"/>
        <v>0</v>
      </c>
      <c r="L224" s="5">
        <f t="shared" si="111"/>
        <v>0</v>
      </c>
      <c r="M224" s="5">
        <f t="shared" si="111"/>
        <v>0</v>
      </c>
      <c r="N224" s="5">
        <f t="shared" si="111"/>
        <v>0</v>
      </c>
      <c r="O224" s="5">
        <f t="shared" si="111"/>
        <v>0</v>
      </c>
      <c r="Q224" s="5">
        <f t="shared" si="105"/>
        <v>0</v>
      </c>
    </row>
    <row r="225" spans="1:19" x14ac:dyDescent="0.25">
      <c r="A225" s="3" t="s">
        <v>43</v>
      </c>
      <c r="B225" s="12" t="str">
        <f>IFERROR(VLOOKUP($A225,'[1]Part Number Lookup'!$B$2:$C$1663,2,FALSE),0)</f>
        <v>1201281</v>
      </c>
      <c r="C225" s="12"/>
      <c r="D225" s="5">
        <f t="shared" ref="D225:O225" si="112">D149*D206</f>
        <v>0</v>
      </c>
      <c r="E225" s="5">
        <f t="shared" si="112"/>
        <v>0</v>
      </c>
      <c r="F225" s="5">
        <f t="shared" si="112"/>
        <v>0</v>
      </c>
      <c r="G225" s="5">
        <f t="shared" si="112"/>
        <v>0</v>
      </c>
      <c r="H225" s="5">
        <f t="shared" si="112"/>
        <v>0</v>
      </c>
      <c r="I225" s="5">
        <f t="shared" si="112"/>
        <v>0</v>
      </c>
      <c r="J225" s="5">
        <f t="shared" si="112"/>
        <v>0</v>
      </c>
      <c r="K225" s="5">
        <f t="shared" si="112"/>
        <v>0</v>
      </c>
      <c r="L225" s="5">
        <f t="shared" si="112"/>
        <v>0</v>
      </c>
      <c r="M225" s="5">
        <f t="shared" si="112"/>
        <v>0</v>
      </c>
      <c r="N225" s="5">
        <f t="shared" si="112"/>
        <v>0</v>
      </c>
      <c r="O225" s="5">
        <f t="shared" si="112"/>
        <v>0</v>
      </c>
      <c r="Q225" s="5">
        <f t="shared" si="105"/>
        <v>0</v>
      </c>
    </row>
    <row r="226" spans="1:19" x14ac:dyDescent="0.25">
      <c r="A226" s="3" t="s">
        <v>26</v>
      </c>
      <c r="B226" s="12" t="str">
        <f>IFERROR(VLOOKUP($A226,'[1]Part Number Lookup'!$B$2:$C$1663,2,FALSE),0)</f>
        <v>1200667</v>
      </c>
      <c r="C226" s="12"/>
      <c r="D226" s="5">
        <f t="shared" ref="D226:O226" si="113">D150*D207</f>
        <v>0</v>
      </c>
      <c r="E226" s="5">
        <f t="shared" si="113"/>
        <v>0</v>
      </c>
      <c r="F226" s="5">
        <f t="shared" si="113"/>
        <v>0</v>
      </c>
      <c r="G226" s="5">
        <f t="shared" si="113"/>
        <v>0</v>
      </c>
      <c r="H226" s="5">
        <f t="shared" si="113"/>
        <v>0</v>
      </c>
      <c r="I226" s="5">
        <f t="shared" si="113"/>
        <v>0</v>
      </c>
      <c r="J226" s="5">
        <f t="shared" si="113"/>
        <v>0</v>
      </c>
      <c r="K226" s="5">
        <f t="shared" si="113"/>
        <v>0</v>
      </c>
      <c r="L226" s="5">
        <f t="shared" si="113"/>
        <v>0</v>
      </c>
      <c r="M226" s="5">
        <f t="shared" si="113"/>
        <v>0</v>
      </c>
      <c r="N226" s="5">
        <f t="shared" si="113"/>
        <v>0</v>
      </c>
      <c r="O226" s="5">
        <f t="shared" si="113"/>
        <v>0</v>
      </c>
      <c r="Q226" s="5">
        <f t="shared" si="105"/>
        <v>0</v>
      </c>
    </row>
    <row r="227" spans="1:19" x14ac:dyDescent="0.25">
      <c r="A227" s="3" t="s">
        <v>28</v>
      </c>
      <c r="B227" s="12" t="str">
        <f>IFERROR(VLOOKUP($A227,'[1]Part Number Lookup'!$B$2:$C$1663,2,FALSE),0)</f>
        <v>1200761</v>
      </c>
      <c r="C227" s="12"/>
      <c r="D227" s="5">
        <f t="shared" ref="D227:O227" si="114">D151*D208</f>
        <v>4607.2255257140714</v>
      </c>
      <c r="E227" s="5">
        <f t="shared" si="114"/>
        <v>4424.679930187559</v>
      </c>
      <c r="F227" s="5">
        <f t="shared" si="114"/>
        <v>4160.4483221118553</v>
      </c>
      <c r="G227" s="5">
        <f t="shared" si="114"/>
        <v>4012.7364180979525</v>
      </c>
      <c r="H227" s="5">
        <f t="shared" si="114"/>
        <v>5059.1456691709973</v>
      </c>
      <c r="I227" s="5">
        <f t="shared" si="114"/>
        <v>4333.2211234670431</v>
      </c>
      <c r="J227" s="5">
        <f t="shared" si="114"/>
        <v>5282.5116402983358</v>
      </c>
      <c r="K227" s="5">
        <f t="shared" si="114"/>
        <v>4874.7422373382833</v>
      </c>
      <c r="L227" s="5">
        <f t="shared" si="114"/>
        <v>4279.6030303255038</v>
      </c>
      <c r="M227" s="5">
        <f t="shared" si="114"/>
        <v>4664.6877051539195</v>
      </c>
      <c r="N227" s="5">
        <f t="shared" si="114"/>
        <v>4298.4945482009089</v>
      </c>
      <c r="O227" s="5">
        <f t="shared" si="114"/>
        <v>4354.948654706247</v>
      </c>
      <c r="Q227" s="5">
        <f t="shared" si="105"/>
        <v>54352.444804772676</v>
      </c>
    </row>
    <row r="228" spans="1:19" x14ac:dyDescent="0.25">
      <c r="A228" s="3" t="s">
        <v>35</v>
      </c>
      <c r="B228" s="12" t="str">
        <f>IFERROR(VLOOKUP($A228,'[1]Part Number Lookup'!$B$2:$C$1663,2,FALSE),0)</f>
        <v>1200900</v>
      </c>
      <c r="C228" s="12"/>
      <c r="D228" s="5">
        <f t="shared" ref="D228:O228" si="115">D152*D209</f>
        <v>535.78406196359731</v>
      </c>
      <c r="E228" s="5">
        <f t="shared" si="115"/>
        <v>486.30435824674822</v>
      </c>
      <c r="F228" s="5">
        <f t="shared" si="115"/>
        <v>415.45439626917056</v>
      </c>
      <c r="G228" s="5">
        <f t="shared" si="115"/>
        <v>521.54879389136147</v>
      </c>
      <c r="H228" s="5">
        <f t="shared" si="115"/>
        <v>269.068295897626</v>
      </c>
      <c r="I228" s="5">
        <f t="shared" si="115"/>
        <v>343.11344631058688</v>
      </c>
      <c r="J228" s="5">
        <f t="shared" si="115"/>
        <v>372.66971236659492</v>
      </c>
      <c r="K228" s="5">
        <f t="shared" si="115"/>
        <v>333.37987004554748</v>
      </c>
      <c r="L228" s="5">
        <f t="shared" si="115"/>
        <v>362.64345067645991</v>
      </c>
      <c r="M228" s="5">
        <f t="shared" si="115"/>
        <v>487.16871291193894</v>
      </c>
      <c r="N228" s="5">
        <f t="shared" si="115"/>
        <v>452.60598999175465</v>
      </c>
      <c r="O228" s="5">
        <f t="shared" si="115"/>
        <v>461.6990200148033</v>
      </c>
      <c r="Q228" s="5">
        <f t="shared" si="105"/>
        <v>5041.4401085861891</v>
      </c>
    </row>
    <row r="229" spans="1:19" x14ac:dyDescent="0.25">
      <c r="A229" s="3" t="s">
        <v>37</v>
      </c>
      <c r="B229" s="12" t="str">
        <f>IFERROR(VLOOKUP($A229,'[1]Part Number Lookup'!$B$2:$C$1663,2,FALSE),0)</f>
        <v>1200928</v>
      </c>
      <c r="C229" s="12"/>
      <c r="D229" s="5">
        <f t="shared" ref="D229:O229" si="116">D153*D210</f>
        <v>0</v>
      </c>
      <c r="E229" s="5">
        <f t="shared" si="116"/>
        <v>0</v>
      </c>
      <c r="F229" s="5">
        <f t="shared" si="116"/>
        <v>0</v>
      </c>
      <c r="G229" s="5">
        <f t="shared" si="116"/>
        <v>0</v>
      </c>
      <c r="H229" s="5">
        <f t="shared" si="116"/>
        <v>0</v>
      </c>
      <c r="I229" s="5">
        <f t="shared" si="116"/>
        <v>0</v>
      </c>
      <c r="J229" s="5">
        <f t="shared" si="116"/>
        <v>0</v>
      </c>
      <c r="K229" s="5">
        <f t="shared" si="116"/>
        <v>0</v>
      </c>
      <c r="L229" s="5">
        <f t="shared" si="116"/>
        <v>0</v>
      </c>
      <c r="M229" s="5">
        <f t="shared" si="116"/>
        <v>0</v>
      </c>
      <c r="N229" s="5">
        <f t="shared" si="116"/>
        <v>0</v>
      </c>
      <c r="O229" s="5">
        <f t="shared" si="116"/>
        <v>0</v>
      </c>
      <c r="Q229" s="5">
        <f t="shared" si="105"/>
        <v>0</v>
      </c>
    </row>
    <row r="230" spans="1:19" x14ac:dyDescent="0.25">
      <c r="A230" s="3" t="s">
        <v>33</v>
      </c>
      <c r="B230" s="12" t="str">
        <f>IFERROR(VLOOKUP($A230,'[1]Part Number Lookup'!$B$2:$C$1663,2,FALSE),0)</f>
        <v>1200876</v>
      </c>
      <c r="C230" s="12"/>
      <c r="D230" s="5">
        <f t="shared" ref="D230:O230" si="117">D154*D211</f>
        <v>0</v>
      </c>
      <c r="E230" s="5">
        <f t="shared" si="117"/>
        <v>0</v>
      </c>
      <c r="F230" s="5">
        <f t="shared" si="117"/>
        <v>0</v>
      </c>
      <c r="G230" s="5">
        <f t="shared" si="117"/>
        <v>0</v>
      </c>
      <c r="H230" s="5">
        <f t="shared" si="117"/>
        <v>0</v>
      </c>
      <c r="I230" s="5">
        <f t="shared" si="117"/>
        <v>29111.111052931854</v>
      </c>
      <c r="J230" s="5">
        <f t="shared" si="117"/>
        <v>33223.28773693386</v>
      </c>
      <c r="K230" s="5">
        <f t="shared" si="117"/>
        <v>26464.584423271543</v>
      </c>
      <c r="L230" s="5">
        <f t="shared" si="117"/>
        <v>24250.539249168807</v>
      </c>
      <c r="M230" s="5">
        <f t="shared" si="117"/>
        <v>19790.207363189791</v>
      </c>
      <c r="N230" s="5">
        <f t="shared" si="117"/>
        <v>0</v>
      </c>
      <c r="O230" s="5">
        <f t="shared" si="117"/>
        <v>0</v>
      </c>
      <c r="Q230" s="5">
        <f t="shared" si="105"/>
        <v>132839.72982549586</v>
      </c>
    </row>
    <row r="231" spans="1:19" x14ac:dyDescent="0.25">
      <c r="A231" s="3" t="s">
        <v>39</v>
      </c>
      <c r="B231" s="12" t="str">
        <f>IFERROR(VLOOKUP($A231,'[1]Part Number Lookup'!$B$2:$C$1663,2,FALSE),0)</f>
        <v>1200956</v>
      </c>
      <c r="C231" s="12"/>
      <c r="D231" s="5">
        <f t="shared" ref="D231:O231" si="118">D155*D212</f>
        <v>0</v>
      </c>
      <c r="E231" s="5">
        <f t="shared" si="118"/>
        <v>0</v>
      </c>
      <c r="F231" s="5">
        <f t="shared" si="118"/>
        <v>0</v>
      </c>
      <c r="G231" s="5">
        <f t="shared" si="118"/>
        <v>0</v>
      </c>
      <c r="H231" s="5">
        <f t="shared" si="118"/>
        <v>0</v>
      </c>
      <c r="I231" s="5">
        <f t="shared" si="118"/>
        <v>0</v>
      </c>
      <c r="J231" s="5">
        <f t="shared" si="118"/>
        <v>0</v>
      </c>
      <c r="K231" s="5">
        <f t="shared" si="118"/>
        <v>0</v>
      </c>
      <c r="L231" s="5">
        <f t="shared" si="118"/>
        <v>0</v>
      </c>
      <c r="M231" s="5">
        <f t="shared" si="118"/>
        <v>0</v>
      </c>
      <c r="N231" s="5">
        <f t="shared" si="118"/>
        <v>0</v>
      </c>
      <c r="O231" s="5">
        <f t="shared" si="118"/>
        <v>0</v>
      </c>
      <c r="Q231" s="5">
        <f t="shared" si="105"/>
        <v>0</v>
      </c>
    </row>
    <row r="232" spans="1:19" x14ac:dyDescent="0.25">
      <c r="A232" s="19" t="s">
        <v>134</v>
      </c>
      <c r="B232" s="20"/>
      <c r="C232" s="12"/>
      <c r="D232" s="5">
        <f t="shared" ref="D232:O232" si="119">D156*D213</f>
        <v>10816.182765772075</v>
      </c>
      <c r="E232" s="5">
        <f t="shared" si="119"/>
        <v>10373.699413378861</v>
      </c>
      <c r="F232" s="5">
        <f t="shared" si="119"/>
        <v>11662.747675869532</v>
      </c>
      <c r="G232" s="5">
        <f t="shared" si="119"/>
        <v>11001.731887883356</v>
      </c>
      <c r="H232" s="5">
        <f t="shared" si="119"/>
        <v>12449.312404455995</v>
      </c>
      <c r="I232" s="5">
        <f t="shared" si="119"/>
        <v>13364.052498997982</v>
      </c>
      <c r="J232" s="5">
        <f t="shared" si="119"/>
        <v>14786.548375425036</v>
      </c>
      <c r="K232" s="5">
        <f t="shared" si="119"/>
        <v>13640.453401599681</v>
      </c>
      <c r="L232" s="5">
        <f t="shared" si="119"/>
        <v>12283.104556083475</v>
      </c>
      <c r="M232" s="5">
        <f t="shared" si="119"/>
        <v>12317.954816593741</v>
      </c>
      <c r="N232" s="5">
        <f t="shared" si="119"/>
        <v>10645.152635843171</v>
      </c>
      <c r="O232" s="5">
        <f t="shared" si="119"/>
        <v>11273.254565839014</v>
      </c>
      <c r="Q232" s="5">
        <f t="shared" si="105"/>
        <v>144614.1949977419</v>
      </c>
      <c r="S232" t="s">
        <v>74</v>
      </c>
    </row>
    <row r="233" spans="1:19" x14ac:dyDescent="0.25">
      <c r="A233" s="19" t="s">
        <v>75</v>
      </c>
      <c r="B233" s="20"/>
      <c r="C233" s="12"/>
      <c r="D233" s="5">
        <f t="shared" ref="D233:O233" si="120">D157*D214</f>
        <v>0</v>
      </c>
      <c r="E233" s="5">
        <f t="shared" si="120"/>
        <v>0</v>
      </c>
      <c r="F233" s="5">
        <f t="shared" si="120"/>
        <v>0</v>
      </c>
      <c r="G233" s="5">
        <f t="shared" si="120"/>
        <v>0</v>
      </c>
      <c r="H233" s="5">
        <f t="shared" si="120"/>
        <v>0</v>
      </c>
      <c r="I233" s="5">
        <f t="shared" si="120"/>
        <v>0</v>
      </c>
      <c r="J233" s="5">
        <f t="shared" si="120"/>
        <v>0</v>
      </c>
      <c r="K233" s="5">
        <f t="shared" si="120"/>
        <v>0</v>
      </c>
      <c r="L233" s="5">
        <f t="shared" si="120"/>
        <v>0</v>
      </c>
      <c r="M233" s="5">
        <f t="shared" si="120"/>
        <v>0</v>
      </c>
      <c r="N233" s="5">
        <f t="shared" si="120"/>
        <v>0</v>
      </c>
      <c r="O233" s="5">
        <f t="shared" si="120"/>
        <v>0</v>
      </c>
      <c r="Q233" s="5">
        <f t="shared" si="105"/>
        <v>0</v>
      </c>
      <c r="S233" t="s">
        <v>74</v>
      </c>
    </row>
    <row r="234" spans="1:19" x14ac:dyDescent="0.25">
      <c r="A234" s="19" t="s">
        <v>76</v>
      </c>
      <c r="B234" s="20"/>
      <c r="C234" s="12"/>
      <c r="D234" s="5">
        <f t="shared" ref="D234:O234" si="121">D158*D215</f>
        <v>0</v>
      </c>
      <c r="E234" s="5">
        <f t="shared" si="121"/>
        <v>0</v>
      </c>
      <c r="F234" s="5">
        <f t="shared" si="121"/>
        <v>0</v>
      </c>
      <c r="G234" s="5">
        <f t="shared" si="121"/>
        <v>0</v>
      </c>
      <c r="H234" s="5">
        <f t="shared" si="121"/>
        <v>0</v>
      </c>
      <c r="I234" s="5">
        <f t="shared" si="121"/>
        <v>0</v>
      </c>
      <c r="J234" s="5">
        <f t="shared" si="121"/>
        <v>0</v>
      </c>
      <c r="K234" s="5">
        <f t="shared" si="121"/>
        <v>0</v>
      </c>
      <c r="L234" s="5">
        <f t="shared" si="121"/>
        <v>0</v>
      </c>
      <c r="M234" s="5">
        <f t="shared" si="121"/>
        <v>0</v>
      </c>
      <c r="N234" s="5">
        <f t="shared" si="121"/>
        <v>0</v>
      </c>
      <c r="O234" s="5">
        <f t="shared" si="121"/>
        <v>0</v>
      </c>
      <c r="Q234" s="5">
        <f t="shared" si="105"/>
        <v>0</v>
      </c>
      <c r="S234" t="s">
        <v>74</v>
      </c>
    </row>
    <row r="236" spans="1:19" s="6" customFormat="1" x14ac:dyDescent="0.25">
      <c r="A236" s="25" t="s">
        <v>101</v>
      </c>
      <c r="B236" s="26"/>
      <c r="C236" s="26"/>
      <c r="D236" s="27">
        <f t="shared" ref="D236:O236" si="122">SUM(D218:D235)</f>
        <v>62698.597369747047</v>
      </c>
      <c r="E236" s="27">
        <f t="shared" si="122"/>
        <v>59039.676215216103</v>
      </c>
      <c r="F236" s="27">
        <f t="shared" si="122"/>
        <v>58136.71934593589</v>
      </c>
      <c r="G236" s="27">
        <f t="shared" si="122"/>
        <v>57856.944277490358</v>
      </c>
      <c r="H236" s="27">
        <f t="shared" si="122"/>
        <v>57956.872965536888</v>
      </c>
      <c r="I236" s="27">
        <f t="shared" si="122"/>
        <v>85783.260060292931</v>
      </c>
      <c r="J236" s="27">
        <f t="shared" si="122"/>
        <v>104703.48667795149</v>
      </c>
      <c r="K236" s="27">
        <f t="shared" si="122"/>
        <v>104563.23881915503</v>
      </c>
      <c r="L236" s="27">
        <f t="shared" si="122"/>
        <v>84844.66566729726</v>
      </c>
      <c r="M236" s="27">
        <f t="shared" si="122"/>
        <v>81091.130075433932</v>
      </c>
      <c r="N236" s="27">
        <f t="shared" si="122"/>
        <v>62102.619324744395</v>
      </c>
      <c r="O236" s="27">
        <f t="shared" si="122"/>
        <v>60315.384604749343</v>
      </c>
      <c r="P236" s="26"/>
      <c r="Q236" s="27">
        <f>SUM(Q218:Q235)</f>
        <v>879092.59540355066</v>
      </c>
      <c r="S236" s="6" t="s">
        <v>100</v>
      </c>
    </row>
    <row r="238" spans="1:19" x14ac:dyDescent="0.25">
      <c r="A238" t="s">
        <v>102</v>
      </c>
      <c r="D238" s="2">
        <v>41659.987324217327</v>
      </c>
      <c r="E238" s="2">
        <v>38352.871955085357</v>
      </c>
      <c r="F238" s="2">
        <v>40969.556093622552</v>
      </c>
      <c r="G238" s="2">
        <v>45561.190108410512</v>
      </c>
      <c r="H238" s="2">
        <v>48422.881186985898</v>
      </c>
      <c r="I238" s="2">
        <v>57187.046934919003</v>
      </c>
      <c r="J238" s="2">
        <v>69101.368375228834</v>
      </c>
      <c r="K238" s="2">
        <v>70091.42643574567</v>
      </c>
      <c r="L238" s="2">
        <v>58370.73486381417</v>
      </c>
      <c r="M238" s="2">
        <v>45648.779026417847</v>
      </c>
      <c r="N238" s="2">
        <v>39565.940457574638</v>
      </c>
      <c r="O238" s="2">
        <v>37210.12701167589</v>
      </c>
      <c r="Q238" s="5">
        <f t="shared" ref="Q238:Q239" si="123">SUM(D238:P238)</f>
        <v>592141.90977369773</v>
      </c>
    </row>
    <row r="239" spans="1:19" x14ac:dyDescent="0.25">
      <c r="A239" t="s">
        <v>103</v>
      </c>
      <c r="D239" s="2">
        <v>58177.67</v>
      </c>
      <c r="E239" s="2">
        <v>76038.62</v>
      </c>
      <c r="F239" s="2">
        <v>27147.77</v>
      </c>
      <c r="G239" s="2">
        <v>46658.78</v>
      </c>
      <c r="H239" s="2">
        <v>65149.54</v>
      </c>
      <c r="I239" s="2">
        <v>54040.83</v>
      </c>
      <c r="J239" s="2">
        <v>61076.38</v>
      </c>
      <c r="K239" s="2">
        <v>82755.44</v>
      </c>
      <c r="L239" s="2">
        <v>61176.4</v>
      </c>
      <c r="M239" s="2">
        <v>65134.07</v>
      </c>
      <c r="N239" s="2">
        <v>39698.94</v>
      </c>
      <c r="O239" s="2">
        <v>45284.3</v>
      </c>
      <c r="Q239" s="5">
        <f t="shared" si="123"/>
        <v>682338.74</v>
      </c>
    </row>
    <row r="241" spans="1:19" x14ac:dyDescent="0.25">
      <c r="A241" t="s">
        <v>127</v>
      </c>
      <c r="D241" s="15">
        <f>D236/D139</f>
        <v>0.12095496304052471</v>
      </c>
      <c r="E241" s="15">
        <f t="shared" ref="E241:O241" si="124">E236/E139</f>
        <v>0.11875453190892732</v>
      </c>
      <c r="F241" s="15">
        <f t="shared" si="124"/>
        <v>0.10401345584240507</v>
      </c>
      <c r="G241" s="15">
        <f t="shared" si="124"/>
        <v>0.10973225915197594</v>
      </c>
      <c r="H241" s="15">
        <f t="shared" si="124"/>
        <v>9.7140305474805233E-2</v>
      </c>
      <c r="I241" s="15">
        <f t="shared" si="124"/>
        <v>0.13393813850581043</v>
      </c>
      <c r="J241" s="15">
        <f t="shared" si="124"/>
        <v>0.1477522899567569</v>
      </c>
      <c r="K241" s="15">
        <f t="shared" si="124"/>
        <v>0.15995215865430723</v>
      </c>
      <c r="L241" s="15">
        <f t="shared" si="124"/>
        <v>0.14413062798370813</v>
      </c>
      <c r="M241" s="15">
        <f t="shared" si="124"/>
        <v>0.13736453833681816</v>
      </c>
      <c r="N241" s="15">
        <f t="shared" si="124"/>
        <v>0.12173008068475559</v>
      </c>
      <c r="O241" s="15">
        <f t="shared" si="124"/>
        <v>0.1116397029532749</v>
      </c>
      <c r="Q241" s="15">
        <f>Q236/Q139</f>
        <v>0.12684214640446542</v>
      </c>
    </row>
    <row r="242" spans="1:19" x14ac:dyDescent="0.25">
      <c r="A242" t="s">
        <v>128</v>
      </c>
      <c r="D242" s="15">
        <f>D238/(D10*$C$31)</f>
        <v>8.1979913486634429E-2</v>
      </c>
      <c r="E242" s="15">
        <f t="shared" ref="E242:O242" si="125">E238/(E10*$C$31)</f>
        <v>7.8488954347130685E-2</v>
      </c>
      <c r="F242" s="15">
        <f t="shared" si="125"/>
        <v>8.0124675578066587E-2</v>
      </c>
      <c r="G242" s="15">
        <f t="shared" si="125"/>
        <v>8.8165472310770973E-2</v>
      </c>
      <c r="H242" s="15">
        <f t="shared" si="125"/>
        <v>8.0299950240222198E-2</v>
      </c>
      <c r="I242" s="15">
        <f t="shared" si="125"/>
        <v>8.4721239416386582E-2</v>
      </c>
      <c r="J242" s="15">
        <f t="shared" si="125"/>
        <v>9.9836599618457006E-2</v>
      </c>
      <c r="K242" s="15">
        <f t="shared" si="125"/>
        <v>9.9741493450568222E-2</v>
      </c>
      <c r="L242" s="15">
        <f t="shared" si="125"/>
        <v>9.0039683643727247E-2</v>
      </c>
      <c r="M242" s="15">
        <f t="shared" si="125"/>
        <v>7.7257291055066263E-2</v>
      </c>
      <c r="N242" s="15">
        <f t="shared" si="125"/>
        <v>7.8614646738112248E-2</v>
      </c>
      <c r="O242" s="15">
        <f t="shared" si="125"/>
        <v>7.1904457506353339E-2</v>
      </c>
      <c r="Q242" s="15">
        <f>Q238/(Q10*$C$31)</f>
        <v>8.5105535652386349E-2</v>
      </c>
    </row>
    <row r="243" spans="1:19" x14ac:dyDescent="0.25">
      <c r="A243" t="s">
        <v>129</v>
      </c>
      <c r="D243" s="15">
        <f>D239/D31</f>
        <v>9.5044620197385646E-2</v>
      </c>
      <c r="E243" s="15">
        <f t="shared" ref="E243:O243" si="126">E239/E31</f>
        <v>0.13846101996829754</v>
      </c>
      <c r="F243" s="15">
        <f t="shared" si="126"/>
        <v>4.8761366480928027E-2</v>
      </c>
      <c r="G243" s="15">
        <f t="shared" si="126"/>
        <v>8.4050586386848758E-2</v>
      </c>
      <c r="H243" s="15">
        <f t="shared" si="126"/>
        <v>0.1039974605107602</v>
      </c>
      <c r="I243" s="15">
        <f t="shared" si="126"/>
        <v>8.1749317511409736E-2</v>
      </c>
      <c r="J243" s="15">
        <f t="shared" si="126"/>
        <v>8.3216876476328611E-2</v>
      </c>
      <c r="K243" s="15">
        <f t="shared" si="126"/>
        <v>0.12052496479724534</v>
      </c>
      <c r="L243" s="15">
        <f t="shared" si="126"/>
        <v>9.6645602457790664E-2</v>
      </c>
      <c r="M243" s="15">
        <f t="shared" si="126"/>
        <v>0.10982379686565608</v>
      </c>
      <c r="N243" s="15">
        <f t="shared" si="126"/>
        <v>7.5650886242604867E-2</v>
      </c>
      <c r="O243" s="15">
        <f t="shared" si="126"/>
        <v>8.7616698693674E-2</v>
      </c>
      <c r="Q243" s="15">
        <f>Q239/Q31</f>
        <v>9.4129772049646607E-2</v>
      </c>
    </row>
    <row r="245" spans="1:19" x14ac:dyDescent="0.25">
      <c r="A245" s="13" t="s">
        <v>150</v>
      </c>
    </row>
    <row r="246" spans="1:19" x14ac:dyDescent="0.25">
      <c r="A246" s="3" t="s">
        <v>42</v>
      </c>
      <c r="B246" s="12" t="str">
        <f>IFERROR(VLOOKUP($A246,'[1]Part Number Lookup'!$B$2:$C$1663,2,FALSE),0)</f>
        <v>1201222</v>
      </c>
      <c r="C246" s="12"/>
      <c r="D246" s="24">
        <v>0.02</v>
      </c>
      <c r="E246" s="24">
        <v>0.02</v>
      </c>
      <c r="F246" s="24">
        <v>0.02</v>
      </c>
      <c r="G246" s="24">
        <v>0.02</v>
      </c>
      <c r="H246" s="24">
        <v>0.02</v>
      </c>
      <c r="I246" s="24">
        <v>0.02</v>
      </c>
      <c r="J246" s="24">
        <v>0.02</v>
      </c>
      <c r="K246" s="24">
        <v>0.02</v>
      </c>
      <c r="L246" s="24">
        <v>0.02</v>
      </c>
      <c r="M246" s="24">
        <v>0.02</v>
      </c>
      <c r="N246" s="24">
        <v>0.02</v>
      </c>
      <c r="O246" s="24">
        <v>0.02</v>
      </c>
      <c r="S246" t="s">
        <v>86</v>
      </c>
    </row>
    <row r="247" spans="1:19" x14ac:dyDescent="0.25">
      <c r="A247" s="3" t="s">
        <v>18</v>
      </c>
      <c r="B247" s="12" t="str">
        <f>IFERROR(VLOOKUP($A247,'[1]Part Number Lookup'!$B$2:$C$1663,2,FALSE),0)</f>
        <v>1200557</v>
      </c>
      <c r="C247" s="12"/>
      <c r="D247" s="24">
        <v>0.03</v>
      </c>
      <c r="E247" s="24">
        <v>0.03</v>
      </c>
      <c r="F247" s="24">
        <v>0.03</v>
      </c>
      <c r="G247" s="24">
        <v>0.03</v>
      </c>
      <c r="H247" s="24">
        <v>0.03</v>
      </c>
      <c r="I247" s="24">
        <v>0.03</v>
      </c>
      <c r="J247" s="24">
        <v>0.03</v>
      </c>
      <c r="K247" s="24">
        <v>0.03</v>
      </c>
      <c r="L247" s="24">
        <v>0.03</v>
      </c>
      <c r="M247" s="24">
        <v>0.03</v>
      </c>
      <c r="N247" s="24">
        <v>0.03</v>
      </c>
      <c r="O247" s="24">
        <v>0.03</v>
      </c>
    </row>
    <row r="248" spans="1:19" x14ac:dyDescent="0.25">
      <c r="A248" s="3" t="s">
        <v>22</v>
      </c>
      <c r="B248" s="12" t="str">
        <f>IFERROR(VLOOKUP($A248,'[1]Part Number Lookup'!$B$2:$C$1663,2,FALSE),0)</f>
        <v>1200597</v>
      </c>
      <c r="C248" s="12"/>
      <c r="D248" s="24">
        <v>0.03</v>
      </c>
      <c r="E248" s="24">
        <v>0.03</v>
      </c>
      <c r="F248" s="24">
        <v>0.03</v>
      </c>
      <c r="G248" s="24">
        <v>0.03</v>
      </c>
      <c r="H248" s="24">
        <v>0.03</v>
      </c>
      <c r="I248" s="24">
        <v>0.03</v>
      </c>
      <c r="J248" s="24">
        <v>0.03</v>
      </c>
      <c r="K248" s="24">
        <v>0.03</v>
      </c>
      <c r="L248" s="24">
        <v>0.03</v>
      </c>
      <c r="M248" s="24">
        <v>0.03</v>
      </c>
      <c r="N248" s="24">
        <v>0.03</v>
      </c>
      <c r="O248" s="24">
        <v>0.03</v>
      </c>
    </row>
    <row r="249" spans="1:19" x14ac:dyDescent="0.25">
      <c r="A249" s="3" t="s">
        <v>23</v>
      </c>
      <c r="B249" s="12" t="str">
        <f>IFERROR(VLOOKUP($A249,'[1]Part Number Lookup'!$B$2:$C$1663,2,FALSE),0)</f>
        <v>1200612</v>
      </c>
      <c r="C249" s="12"/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</row>
    <row r="250" spans="1:19" x14ac:dyDescent="0.25">
      <c r="A250" s="3" t="s">
        <v>24</v>
      </c>
      <c r="B250" s="12" t="str">
        <f>IFERROR(VLOOKUP($A250,'[1]Part Number Lookup'!$B$2:$C$1663,2,FALSE),0)</f>
        <v>1200647</v>
      </c>
      <c r="C250" s="12"/>
      <c r="D250" s="24">
        <v>0.02</v>
      </c>
      <c r="E250" s="24">
        <v>0.02</v>
      </c>
      <c r="F250" s="24">
        <v>0.02</v>
      </c>
      <c r="G250" s="24">
        <v>0.02</v>
      </c>
      <c r="H250" s="24">
        <v>0.02</v>
      </c>
      <c r="I250" s="24">
        <v>0.02</v>
      </c>
      <c r="J250" s="24">
        <v>0.02</v>
      </c>
      <c r="K250" s="24">
        <v>0.02</v>
      </c>
      <c r="L250" s="24">
        <v>0.02</v>
      </c>
      <c r="M250" s="24">
        <v>0.02</v>
      </c>
      <c r="N250" s="24">
        <v>0.02</v>
      </c>
      <c r="O250" s="24">
        <v>0.02</v>
      </c>
    </row>
    <row r="251" spans="1:19" x14ac:dyDescent="0.25">
      <c r="A251" s="3" t="s">
        <v>27</v>
      </c>
      <c r="B251" s="12" t="str">
        <f>IFERROR(VLOOKUP($A251,'[1]Part Number Lookup'!$B$2:$C$1663,2,FALSE),0)</f>
        <v>1200702</v>
      </c>
      <c r="C251" s="12"/>
      <c r="D251" s="24">
        <v>0.03</v>
      </c>
      <c r="E251" s="24">
        <v>0.03</v>
      </c>
      <c r="F251" s="24">
        <v>0.03</v>
      </c>
      <c r="G251" s="24">
        <v>0.03</v>
      </c>
      <c r="H251" s="24">
        <v>0.03</v>
      </c>
      <c r="I251" s="24">
        <v>0.03</v>
      </c>
      <c r="J251" s="24">
        <v>0.03</v>
      </c>
      <c r="K251" s="24">
        <v>0.03</v>
      </c>
      <c r="L251" s="24">
        <v>0.03</v>
      </c>
      <c r="M251" s="24">
        <v>0.03</v>
      </c>
      <c r="N251" s="24">
        <v>0.03</v>
      </c>
      <c r="O251" s="24">
        <v>0.03</v>
      </c>
    </row>
    <row r="252" spans="1:19" x14ac:dyDescent="0.25">
      <c r="A252" s="3" t="s">
        <v>44</v>
      </c>
      <c r="B252" s="12" t="str">
        <f>IFERROR(VLOOKUP($A252,'[1]Part Number Lookup'!$B$2:$C$1663,2,FALSE),0)</f>
        <v>1201341</v>
      </c>
      <c r="C252" s="12"/>
      <c r="D252" s="24">
        <v>0.03</v>
      </c>
      <c r="E252" s="24">
        <v>0.03</v>
      </c>
      <c r="F252" s="24">
        <v>0.03</v>
      </c>
      <c r="G252" s="24">
        <v>0.03</v>
      </c>
      <c r="H252" s="24">
        <v>0.03</v>
      </c>
      <c r="I252" s="24">
        <v>0.03</v>
      </c>
      <c r="J252" s="24">
        <v>0.03</v>
      </c>
      <c r="K252" s="24">
        <v>0.03</v>
      </c>
      <c r="L252" s="24">
        <v>0.03</v>
      </c>
      <c r="M252" s="24">
        <v>0.03</v>
      </c>
      <c r="N252" s="24">
        <v>0.03</v>
      </c>
      <c r="O252" s="24">
        <v>0.03</v>
      </c>
    </row>
    <row r="253" spans="1:19" x14ac:dyDescent="0.25">
      <c r="A253" s="3" t="s">
        <v>43</v>
      </c>
      <c r="B253" s="12" t="str">
        <f>IFERROR(VLOOKUP($A253,'[1]Part Number Lookup'!$B$2:$C$1663,2,FALSE),0)</f>
        <v>1201281</v>
      </c>
      <c r="C253" s="12"/>
      <c r="D253" s="24">
        <v>0.03</v>
      </c>
      <c r="E253" s="24">
        <v>0.03</v>
      </c>
      <c r="F253" s="24">
        <v>0.03</v>
      </c>
      <c r="G253" s="24">
        <v>0.03</v>
      </c>
      <c r="H253" s="24">
        <v>0.03</v>
      </c>
      <c r="I253" s="24">
        <v>0.03</v>
      </c>
      <c r="J253" s="24">
        <v>0.03</v>
      </c>
      <c r="K253" s="24">
        <v>0.03</v>
      </c>
      <c r="L253" s="24">
        <v>0.03</v>
      </c>
      <c r="M253" s="24">
        <v>0.03</v>
      </c>
      <c r="N253" s="24">
        <v>0.03</v>
      </c>
      <c r="O253" s="24">
        <v>0.03</v>
      </c>
    </row>
    <row r="254" spans="1:19" x14ac:dyDescent="0.25">
      <c r="A254" s="3" t="s">
        <v>26</v>
      </c>
      <c r="B254" s="12" t="str">
        <f>IFERROR(VLOOKUP($A254,'[1]Part Number Lookup'!$B$2:$C$1663,2,FALSE),0)</f>
        <v>1200667</v>
      </c>
      <c r="C254" s="12"/>
      <c r="D254" s="24">
        <v>0.03</v>
      </c>
      <c r="E254" s="24">
        <v>0.03</v>
      </c>
      <c r="F254" s="24">
        <v>0.03</v>
      </c>
      <c r="G254" s="24">
        <v>0.03</v>
      </c>
      <c r="H254" s="24">
        <v>0.03</v>
      </c>
      <c r="I254" s="24">
        <v>0.03</v>
      </c>
      <c r="J254" s="24">
        <v>0.03</v>
      </c>
      <c r="K254" s="24">
        <v>0.03</v>
      </c>
      <c r="L254" s="24">
        <v>0.03</v>
      </c>
      <c r="M254" s="24">
        <v>0.03</v>
      </c>
      <c r="N254" s="24">
        <v>0.03</v>
      </c>
      <c r="O254" s="24">
        <v>0.03</v>
      </c>
    </row>
    <row r="255" spans="1:19" x14ac:dyDescent="0.25">
      <c r="A255" s="3" t="s">
        <v>28</v>
      </c>
      <c r="B255" s="12" t="str">
        <f>IFERROR(VLOOKUP($A255,'[1]Part Number Lookup'!$B$2:$C$1663,2,FALSE),0)</f>
        <v>1200761</v>
      </c>
      <c r="C255" s="12"/>
      <c r="D255" s="24">
        <v>0.02</v>
      </c>
      <c r="E255" s="24">
        <v>0.02</v>
      </c>
      <c r="F255" s="24">
        <v>0.02</v>
      </c>
      <c r="G255" s="24">
        <v>0.02</v>
      </c>
      <c r="H255" s="24">
        <v>0.02</v>
      </c>
      <c r="I255" s="24">
        <v>0.02</v>
      </c>
      <c r="J255" s="24">
        <v>0.02</v>
      </c>
      <c r="K255" s="24">
        <v>0.02</v>
      </c>
      <c r="L255" s="24">
        <v>0.02</v>
      </c>
      <c r="M255" s="24">
        <v>0.02</v>
      </c>
      <c r="N255" s="24">
        <v>0.02</v>
      </c>
      <c r="O255" s="24">
        <v>0.02</v>
      </c>
    </row>
    <row r="256" spans="1:19" x14ac:dyDescent="0.25">
      <c r="A256" s="3" t="s">
        <v>35</v>
      </c>
      <c r="B256" s="12" t="str">
        <f>IFERROR(VLOOKUP($A256,'[1]Part Number Lookup'!$B$2:$C$1663,2,FALSE),0)</f>
        <v>1200900</v>
      </c>
      <c r="C256" s="12"/>
      <c r="D256" s="24">
        <v>0.03</v>
      </c>
      <c r="E256" s="24">
        <v>0.03</v>
      </c>
      <c r="F256" s="24">
        <v>0.03</v>
      </c>
      <c r="G256" s="24">
        <v>0.03</v>
      </c>
      <c r="H256" s="24">
        <v>0.03</v>
      </c>
      <c r="I256" s="24">
        <v>0.03</v>
      </c>
      <c r="J256" s="24">
        <v>0.03</v>
      </c>
      <c r="K256" s="24">
        <v>0.03</v>
      </c>
      <c r="L256" s="24">
        <v>0.03</v>
      </c>
      <c r="M256" s="24">
        <v>0.03</v>
      </c>
      <c r="N256" s="24">
        <v>0.03</v>
      </c>
      <c r="O256" s="24">
        <v>0.03</v>
      </c>
    </row>
    <row r="257" spans="1:19" x14ac:dyDescent="0.25">
      <c r="A257" s="3" t="s">
        <v>37</v>
      </c>
      <c r="B257" s="12" t="str">
        <f>IFERROR(VLOOKUP($A257,'[1]Part Number Lookup'!$B$2:$C$1663,2,FALSE),0)</f>
        <v>1200928</v>
      </c>
      <c r="C257" s="12"/>
      <c r="D257" s="24">
        <v>0.03</v>
      </c>
      <c r="E257" s="24">
        <v>0.03</v>
      </c>
      <c r="F257" s="24">
        <v>0.03</v>
      </c>
      <c r="G257" s="24">
        <v>0.03</v>
      </c>
      <c r="H257" s="24">
        <v>0.03</v>
      </c>
      <c r="I257" s="24">
        <v>0.03</v>
      </c>
      <c r="J257" s="24">
        <v>0.03</v>
      </c>
      <c r="K257" s="24">
        <v>0.03</v>
      </c>
      <c r="L257" s="24">
        <v>0.03</v>
      </c>
      <c r="M257" s="24">
        <v>0.03</v>
      </c>
      <c r="N257" s="24">
        <v>0.03</v>
      </c>
      <c r="O257" s="24">
        <v>0.03</v>
      </c>
    </row>
    <row r="258" spans="1:19" x14ac:dyDescent="0.25">
      <c r="A258" s="3" t="s">
        <v>33</v>
      </c>
      <c r="B258" s="12" t="str">
        <f>IFERROR(VLOOKUP($A258,'[1]Part Number Lookup'!$B$2:$C$1663,2,FALSE),0)</f>
        <v>1200876</v>
      </c>
      <c r="C258" s="12"/>
      <c r="D258" s="24">
        <v>0.03</v>
      </c>
      <c r="E258" s="24">
        <v>0.03</v>
      </c>
      <c r="F258" s="24">
        <v>0.03</v>
      </c>
      <c r="G258" s="24">
        <v>0.03</v>
      </c>
      <c r="H258" s="24">
        <v>0.03</v>
      </c>
      <c r="I258" s="24">
        <v>0.03</v>
      </c>
      <c r="J258" s="24">
        <v>0.03</v>
      </c>
      <c r="K258" s="24">
        <v>0.03</v>
      </c>
      <c r="L258" s="24">
        <v>0.03</v>
      </c>
      <c r="M258" s="24">
        <v>0.03</v>
      </c>
      <c r="N258" s="24">
        <v>0.03</v>
      </c>
      <c r="O258" s="24">
        <v>0.03</v>
      </c>
    </row>
    <row r="259" spans="1:19" x14ac:dyDescent="0.25">
      <c r="A259" s="3" t="s">
        <v>39</v>
      </c>
      <c r="B259" s="12" t="str">
        <f>IFERROR(VLOOKUP($A259,'[1]Part Number Lookup'!$B$2:$C$1663,2,FALSE),0)</f>
        <v>1200956</v>
      </c>
      <c r="C259" s="12"/>
      <c r="D259" s="24">
        <v>0.03</v>
      </c>
      <c r="E259" s="24">
        <v>0.03</v>
      </c>
      <c r="F259" s="24">
        <v>0.03</v>
      </c>
      <c r="G259" s="24">
        <v>0.03</v>
      </c>
      <c r="H259" s="24">
        <v>0.03</v>
      </c>
      <c r="I259" s="24">
        <v>0.03</v>
      </c>
      <c r="J259" s="24">
        <v>0.03</v>
      </c>
      <c r="K259" s="24">
        <v>0.03</v>
      </c>
      <c r="L259" s="24">
        <v>0.03</v>
      </c>
      <c r="M259" s="24">
        <v>0.03</v>
      </c>
      <c r="N259" s="24">
        <v>0.03</v>
      </c>
      <c r="O259" s="24">
        <v>0.03</v>
      </c>
    </row>
    <row r="260" spans="1:19" x14ac:dyDescent="0.25">
      <c r="A260" s="19" t="s">
        <v>134</v>
      </c>
      <c r="B260" s="20"/>
      <c r="C260" s="12"/>
      <c r="D260" s="24">
        <v>0.03</v>
      </c>
      <c r="E260" s="24">
        <v>0.03</v>
      </c>
      <c r="F260" s="24">
        <v>0.03</v>
      </c>
      <c r="G260" s="24">
        <v>0.03</v>
      </c>
      <c r="H260" s="24">
        <v>0.03</v>
      </c>
      <c r="I260" s="24">
        <v>0.03</v>
      </c>
      <c r="J260" s="24">
        <v>0.03</v>
      </c>
      <c r="K260" s="24">
        <v>0.03</v>
      </c>
      <c r="L260" s="24">
        <v>0.03</v>
      </c>
      <c r="M260" s="24">
        <v>0.03</v>
      </c>
      <c r="N260" s="24">
        <v>0.03</v>
      </c>
      <c r="O260" s="24">
        <v>0.03</v>
      </c>
      <c r="S260" t="s">
        <v>87</v>
      </c>
    </row>
    <row r="261" spans="1:19" x14ac:dyDescent="0.25">
      <c r="A261" s="19" t="s">
        <v>75</v>
      </c>
      <c r="B261" s="20"/>
      <c r="C261" s="12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S261" t="s">
        <v>87</v>
      </c>
    </row>
    <row r="262" spans="1:19" x14ac:dyDescent="0.25">
      <c r="A262" s="19" t="s">
        <v>76</v>
      </c>
      <c r="B262" s="20"/>
      <c r="C262" s="12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S262" t="s">
        <v>87</v>
      </c>
    </row>
    <row r="263" spans="1:19" s="22" customForma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1:19" x14ac:dyDescent="0.25">
      <c r="A264" s="13" t="s">
        <v>148</v>
      </c>
    </row>
    <row r="265" spans="1:19" x14ac:dyDescent="0.25">
      <c r="A265" s="3" t="s">
        <v>42</v>
      </c>
      <c r="B265" s="12" t="str">
        <f>IFERROR(VLOOKUP($A265,'[1]Part Number Lookup'!$B$2:$C$1663,2,FALSE),0)</f>
        <v>1201222</v>
      </c>
      <c r="D265" s="34">
        <f>+D199*(1+D246)</f>
        <v>0.18727199999999999</v>
      </c>
      <c r="E265" s="34">
        <f t="shared" ref="E265:O265" si="127">+E199*(1+E246)</f>
        <v>0.18727199999999999</v>
      </c>
      <c r="F265" s="34">
        <f t="shared" si="127"/>
        <v>0.18727199999999999</v>
      </c>
      <c r="G265" s="34">
        <f t="shared" si="127"/>
        <v>0.18727199999999999</v>
      </c>
      <c r="H265" s="34">
        <f t="shared" si="127"/>
        <v>0.18727199999999999</v>
      </c>
      <c r="I265" s="34">
        <f t="shared" si="127"/>
        <v>0.18727199999999999</v>
      </c>
      <c r="J265" s="34">
        <f t="shared" si="127"/>
        <v>0.18727199999999999</v>
      </c>
      <c r="K265" s="34">
        <f t="shared" si="127"/>
        <v>0.18727199999999999</v>
      </c>
      <c r="L265" s="34">
        <f t="shared" si="127"/>
        <v>0.18727199999999999</v>
      </c>
      <c r="M265" s="34">
        <f t="shared" si="127"/>
        <v>0.18727199999999999</v>
      </c>
      <c r="N265" s="34">
        <f t="shared" si="127"/>
        <v>0.18727199999999999</v>
      </c>
      <c r="O265" s="34">
        <f t="shared" si="127"/>
        <v>0.18727199999999999</v>
      </c>
    </row>
    <row r="266" spans="1:19" x14ac:dyDescent="0.25">
      <c r="A266" s="3" t="s">
        <v>18</v>
      </c>
      <c r="B266" s="12" t="str">
        <f>IFERROR(VLOOKUP($A266,'[1]Part Number Lookup'!$B$2:$C$1663,2,FALSE),0)</f>
        <v>1200557</v>
      </c>
      <c r="D266" s="34">
        <f t="shared" ref="D266:O281" si="128">+D200*(1+D247)</f>
        <v>0.61878758093852315</v>
      </c>
      <c r="E266" s="34">
        <f t="shared" si="128"/>
        <v>0.61878758093852315</v>
      </c>
      <c r="F266" s="34">
        <f t="shared" si="128"/>
        <v>0.61878758093852315</v>
      </c>
      <c r="G266" s="34">
        <f t="shared" si="128"/>
        <v>0.61878758093852315</v>
      </c>
      <c r="H266" s="34">
        <f t="shared" si="128"/>
        <v>0.61878758093852315</v>
      </c>
      <c r="I266" s="34">
        <f t="shared" si="128"/>
        <v>0.61878758093852315</v>
      </c>
      <c r="J266" s="34">
        <f t="shared" si="128"/>
        <v>0.61878758093852315</v>
      </c>
      <c r="K266" s="34">
        <f t="shared" si="128"/>
        <v>0.61878758093852315</v>
      </c>
      <c r="L266" s="34">
        <f t="shared" si="128"/>
        <v>0.61878758093852315</v>
      </c>
      <c r="M266" s="34">
        <f t="shared" si="128"/>
        <v>0.61878758093852315</v>
      </c>
      <c r="N266" s="34">
        <f t="shared" si="128"/>
        <v>0.61878758093852315</v>
      </c>
      <c r="O266" s="34">
        <f t="shared" si="128"/>
        <v>0.61878758093852315</v>
      </c>
    </row>
    <row r="267" spans="1:19" x14ac:dyDescent="0.25">
      <c r="A267" s="3" t="s">
        <v>22</v>
      </c>
      <c r="B267" s="12" t="str">
        <f>IFERROR(VLOOKUP($A267,'[1]Part Number Lookup'!$B$2:$C$1663,2,FALSE),0)</f>
        <v>1200597</v>
      </c>
      <c r="D267" s="34">
        <f t="shared" si="128"/>
        <v>0.1855986822823629</v>
      </c>
      <c r="E267" s="34">
        <f t="shared" si="128"/>
        <v>0.1855986822823629</v>
      </c>
      <c r="F267" s="34">
        <f t="shared" si="128"/>
        <v>0.1855986822823629</v>
      </c>
      <c r="G267" s="34">
        <f t="shared" si="128"/>
        <v>0.1855986822823629</v>
      </c>
      <c r="H267" s="34">
        <f t="shared" si="128"/>
        <v>0.1855986822823629</v>
      </c>
      <c r="I267" s="34">
        <f t="shared" si="128"/>
        <v>0.1855986822823629</v>
      </c>
      <c r="J267" s="34">
        <f t="shared" si="128"/>
        <v>0.1855986822823629</v>
      </c>
      <c r="K267" s="34">
        <f t="shared" si="128"/>
        <v>0.1855986822823629</v>
      </c>
      <c r="L267" s="34">
        <f t="shared" si="128"/>
        <v>0.1855986822823629</v>
      </c>
      <c r="M267" s="34">
        <f t="shared" si="128"/>
        <v>0.1855986822823629</v>
      </c>
      <c r="N267" s="34">
        <f t="shared" si="128"/>
        <v>0.1855986822823629</v>
      </c>
      <c r="O267" s="34">
        <f t="shared" si="128"/>
        <v>0.1855986822823629</v>
      </c>
    </row>
    <row r="268" spans="1:19" x14ac:dyDescent="0.25">
      <c r="A268" s="3" t="s">
        <v>23</v>
      </c>
      <c r="B268" s="12" t="str">
        <f>IFERROR(VLOOKUP($A268,'[1]Part Number Lookup'!$B$2:$C$1663,2,FALSE),0)</f>
        <v>1200612</v>
      </c>
      <c r="D268" s="34">
        <f t="shared" si="128"/>
        <v>0.1</v>
      </c>
      <c r="E268" s="34">
        <f t="shared" si="128"/>
        <v>0.1</v>
      </c>
      <c r="F268" s="34">
        <f t="shared" si="128"/>
        <v>0.1</v>
      </c>
      <c r="G268" s="34">
        <f t="shared" si="128"/>
        <v>0.1</v>
      </c>
      <c r="H268" s="34">
        <f t="shared" si="128"/>
        <v>0.1</v>
      </c>
      <c r="I268" s="34">
        <f t="shared" si="128"/>
        <v>0.1</v>
      </c>
      <c r="J268" s="34">
        <f t="shared" si="128"/>
        <v>0.1</v>
      </c>
      <c r="K268" s="34">
        <f t="shared" si="128"/>
        <v>0.1</v>
      </c>
      <c r="L268" s="34">
        <f t="shared" si="128"/>
        <v>0.1</v>
      </c>
      <c r="M268" s="34">
        <f t="shared" si="128"/>
        <v>0.1</v>
      </c>
      <c r="N268" s="34">
        <f t="shared" si="128"/>
        <v>0.1</v>
      </c>
      <c r="O268" s="34">
        <f t="shared" si="128"/>
        <v>0.1</v>
      </c>
    </row>
    <row r="269" spans="1:19" x14ac:dyDescent="0.25">
      <c r="A269" s="3" t="s">
        <v>24</v>
      </c>
      <c r="B269" s="12" t="str">
        <f>IFERROR(VLOOKUP($A269,'[1]Part Number Lookup'!$B$2:$C$1663,2,FALSE),0)</f>
        <v>1200647</v>
      </c>
      <c r="D269" s="34">
        <f t="shared" si="128"/>
        <v>0.23334612491574927</v>
      </c>
      <c r="E269" s="34">
        <f t="shared" si="128"/>
        <v>0.23334612491574927</v>
      </c>
      <c r="F269" s="34">
        <f t="shared" si="128"/>
        <v>0.23334612491574927</v>
      </c>
      <c r="G269" s="34">
        <f t="shared" si="128"/>
        <v>0.23334612491574927</v>
      </c>
      <c r="H269" s="34">
        <f t="shared" si="128"/>
        <v>0.23334612491574927</v>
      </c>
      <c r="I269" s="34">
        <f t="shared" si="128"/>
        <v>0.23334612491574927</v>
      </c>
      <c r="J269" s="34">
        <f t="shared" si="128"/>
        <v>0.23334612491574927</v>
      </c>
      <c r="K269" s="34">
        <f t="shared" si="128"/>
        <v>0.23334612491574927</v>
      </c>
      <c r="L269" s="34">
        <f t="shared" si="128"/>
        <v>0.23334612491574927</v>
      </c>
      <c r="M269" s="34">
        <f t="shared" si="128"/>
        <v>0.23334612491574927</v>
      </c>
      <c r="N269" s="34">
        <f t="shared" si="128"/>
        <v>0.23334612491574927</v>
      </c>
      <c r="O269" s="34">
        <f t="shared" si="128"/>
        <v>0.23334612491574927</v>
      </c>
    </row>
    <row r="270" spans="1:19" x14ac:dyDescent="0.25">
      <c r="A270" s="3" t="s">
        <v>27</v>
      </c>
      <c r="B270" s="12" t="str">
        <f>IFERROR(VLOOKUP($A270,'[1]Part Number Lookup'!$B$2:$C$1663,2,FALSE),0)</f>
        <v>1200702</v>
      </c>
      <c r="D270" s="34">
        <f t="shared" si="128"/>
        <v>0.13760273645276574</v>
      </c>
      <c r="E270" s="34">
        <f t="shared" si="128"/>
        <v>0.13760273645276574</v>
      </c>
      <c r="F270" s="34">
        <f t="shared" si="128"/>
        <v>0.13760273645276574</v>
      </c>
      <c r="G270" s="34">
        <f t="shared" si="128"/>
        <v>0.13760273645276574</v>
      </c>
      <c r="H270" s="34">
        <f t="shared" si="128"/>
        <v>0.13760273645276574</v>
      </c>
      <c r="I270" s="34">
        <f t="shared" si="128"/>
        <v>0.13760273645276574</v>
      </c>
      <c r="J270" s="34">
        <f t="shared" si="128"/>
        <v>0.13760273645276574</v>
      </c>
      <c r="K270" s="34">
        <f t="shared" si="128"/>
        <v>0.13760273645276574</v>
      </c>
      <c r="L270" s="34">
        <f t="shared" si="128"/>
        <v>0.13760273645276574</v>
      </c>
      <c r="M270" s="34">
        <f t="shared" si="128"/>
        <v>0.13760273645276574</v>
      </c>
      <c r="N270" s="34">
        <f t="shared" si="128"/>
        <v>0.13760273645276574</v>
      </c>
      <c r="O270" s="34">
        <f t="shared" si="128"/>
        <v>0.13760273645276574</v>
      </c>
    </row>
    <row r="271" spans="1:19" x14ac:dyDescent="0.25">
      <c r="A271" s="3" t="s">
        <v>44</v>
      </c>
      <c r="B271" s="12" t="str">
        <f>IFERROR(VLOOKUP($A271,'[1]Part Number Lookup'!$B$2:$C$1663,2,FALSE),0)</f>
        <v>1201341</v>
      </c>
      <c r="D271" s="34">
        <f t="shared" si="128"/>
        <v>0.53560000000000008</v>
      </c>
      <c r="E271" s="34">
        <f t="shared" si="128"/>
        <v>0.53560000000000008</v>
      </c>
      <c r="F271" s="34">
        <f t="shared" si="128"/>
        <v>0.53560000000000008</v>
      </c>
      <c r="G271" s="34">
        <f t="shared" si="128"/>
        <v>0.53560000000000008</v>
      </c>
      <c r="H271" s="34">
        <f t="shared" si="128"/>
        <v>0.53560000000000008</v>
      </c>
      <c r="I271" s="34">
        <f t="shared" si="128"/>
        <v>0.53560000000000008</v>
      </c>
      <c r="J271" s="34">
        <f t="shared" si="128"/>
        <v>0.53560000000000008</v>
      </c>
      <c r="K271" s="34">
        <f t="shared" si="128"/>
        <v>0.53560000000000008</v>
      </c>
      <c r="L271" s="34">
        <f t="shared" si="128"/>
        <v>0.53560000000000008</v>
      </c>
      <c r="M271" s="34">
        <f t="shared" si="128"/>
        <v>0.53560000000000008</v>
      </c>
      <c r="N271" s="34">
        <f t="shared" si="128"/>
        <v>0.53560000000000008</v>
      </c>
      <c r="O271" s="34">
        <f t="shared" si="128"/>
        <v>0.53560000000000008</v>
      </c>
    </row>
    <row r="272" spans="1:19" x14ac:dyDescent="0.25">
      <c r="A272" s="3" t="s">
        <v>43</v>
      </c>
      <c r="B272" s="12" t="str">
        <f>IFERROR(VLOOKUP($A272,'[1]Part Number Lookup'!$B$2:$C$1663,2,FALSE),0)</f>
        <v>1201281</v>
      </c>
      <c r="D272" s="34">
        <f t="shared" si="128"/>
        <v>0.42230000000000001</v>
      </c>
      <c r="E272" s="34">
        <f t="shared" si="128"/>
        <v>0.42230000000000001</v>
      </c>
      <c r="F272" s="34">
        <f t="shared" si="128"/>
        <v>0.42230000000000001</v>
      </c>
      <c r="G272" s="34">
        <f t="shared" si="128"/>
        <v>0.42230000000000001</v>
      </c>
      <c r="H272" s="34">
        <f t="shared" si="128"/>
        <v>0.42230000000000001</v>
      </c>
      <c r="I272" s="34">
        <f t="shared" si="128"/>
        <v>0.42230000000000001</v>
      </c>
      <c r="J272" s="34">
        <f t="shared" si="128"/>
        <v>0.42230000000000001</v>
      </c>
      <c r="K272" s="34">
        <f t="shared" si="128"/>
        <v>0.42230000000000001</v>
      </c>
      <c r="L272" s="34">
        <f t="shared" si="128"/>
        <v>0.42230000000000001</v>
      </c>
      <c r="M272" s="34">
        <f t="shared" si="128"/>
        <v>0.42230000000000001</v>
      </c>
      <c r="N272" s="34">
        <f t="shared" si="128"/>
        <v>0.42230000000000001</v>
      </c>
      <c r="O272" s="34">
        <f t="shared" si="128"/>
        <v>0.42230000000000001</v>
      </c>
    </row>
    <row r="273" spans="1:17" x14ac:dyDescent="0.25">
      <c r="A273" s="3" t="s">
        <v>26</v>
      </c>
      <c r="B273" s="12" t="str">
        <f>IFERROR(VLOOKUP($A273,'[1]Part Number Lookup'!$B$2:$C$1663,2,FALSE),0)</f>
        <v>1200667</v>
      </c>
      <c r="D273" s="34">
        <f t="shared" si="128"/>
        <v>0.35020000000000001</v>
      </c>
      <c r="E273" s="34">
        <f t="shared" si="128"/>
        <v>0.35020000000000001</v>
      </c>
      <c r="F273" s="34">
        <f t="shared" si="128"/>
        <v>0.35020000000000001</v>
      </c>
      <c r="G273" s="34">
        <f t="shared" si="128"/>
        <v>0.35020000000000001</v>
      </c>
      <c r="H273" s="34">
        <f t="shared" si="128"/>
        <v>0.35020000000000001</v>
      </c>
      <c r="I273" s="34">
        <f t="shared" si="128"/>
        <v>0.35020000000000001</v>
      </c>
      <c r="J273" s="34">
        <f t="shared" si="128"/>
        <v>0.35020000000000001</v>
      </c>
      <c r="K273" s="34">
        <f t="shared" si="128"/>
        <v>0.35020000000000001</v>
      </c>
      <c r="L273" s="34">
        <f t="shared" si="128"/>
        <v>0.35020000000000001</v>
      </c>
      <c r="M273" s="34">
        <f t="shared" si="128"/>
        <v>0.35020000000000001</v>
      </c>
      <c r="N273" s="34">
        <f t="shared" si="128"/>
        <v>0.35020000000000001</v>
      </c>
      <c r="O273" s="34">
        <f t="shared" si="128"/>
        <v>0.35020000000000001</v>
      </c>
    </row>
    <row r="274" spans="1:17" x14ac:dyDescent="0.25">
      <c r="A274" s="3" t="s">
        <v>28</v>
      </c>
      <c r="B274" s="12" t="str">
        <f>IFERROR(VLOOKUP($A274,'[1]Part Number Lookup'!$B$2:$C$1663,2,FALSE),0)</f>
        <v>1200761</v>
      </c>
      <c r="D274" s="34">
        <f t="shared" si="128"/>
        <v>0.33456425776154453</v>
      </c>
      <c r="E274" s="34">
        <f t="shared" si="128"/>
        <v>0.33456425776154453</v>
      </c>
      <c r="F274" s="34">
        <f t="shared" si="128"/>
        <v>0.33456425776154453</v>
      </c>
      <c r="G274" s="34">
        <f t="shared" si="128"/>
        <v>0.33456425776154453</v>
      </c>
      <c r="H274" s="34">
        <f t="shared" si="128"/>
        <v>0.33456425776154453</v>
      </c>
      <c r="I274" s="34">
        <f t="shared" si="128"/>
        <v>0.33456425776154453</v>
      </c>
      <c r="J274" s="34">
        <f t="shared" si="128"/>
        <v>0.33456425776154453</v>
      </c>
      <c r="K274" s="34">
        <f t="shared" si="128"/>
        <v>0.33456425776154453</v>
      </c>
      <c r="L274" s="34">
        <f t="shared" si="128"/>
        <v>0.33456425776154453</v>
      </c>
      <c r="M274" s="34">
        <f t="shared" si="128"/>
        <v>0.33456425776154453</v>
      </c>
      <c r="N274" s="34">
        <f t="shared" si="128"/>
        <v>0.33456425776154453</v>
      </c>
      <c r="O274" s="34">
        <f t="shared" si="128"/>
        <v>0.33456425776154453</v>
      </c>
    </row>
    <row r="275" spans="1:17" x14ac:dyDescent="0.25">
      <c r="A275" s="3" t="s">
        <v>35</v>
      </c>
      <c r="B275" s="12" t="str">
        <f>IFERROR(VLOOKUP($A275,'[1]Part Number Lookup'!$B$2:$C$1663,2,FALSE),0)</f>
        <v>1200900</v>
      </c>
      <c r="D275" s="34">
        <f t="shared" si="128"/>
        <v>0.16393985032258065</v>
      </c>
      <c r="E275" s="34">
        <f t="shared" si="128"/>
        <v>0.16393985032258065</v>
      </c>
      <c r="F275" s="34">
        <f t="shared" si="128"/>
        <v>0.16393985032258065</v>
      </c>
      <c r="G275" s="34">
        <f t="shared" si="128"/>
        <v>0.16393985032258065</v>
      </c>
      <c r="H275" s="34">
        <f t="shared" si="128"/>
        <v>0.16393985032258065</v>
      </c>
      <c r="I275" s="34">
        <f t="shared" si="128"/>
        <v>0.16393985032258065</v>
      </c>
      <c r="J275" s="34">
        <f t="shared" si="128"/>
        <v>0.16393985032258065</v>
      </c>
      <c r="K275" s="34">
        <f t="shared" si="128"/>
        <v>0.16393985032258065</v>
      </c>
      <c r="L275" s="34">
        <f t="shared" si="128"/>
        <v>0.16393985032258065</v>
      </c>
      <c r="M275" s="34">
        <f t="shared" si="128"/>
        <v>0.16393985032258065</v>
      </c>
      <c r="N275" s="34">
        <f t="shared" si="128"/>
        <v>0.16393985032258065</v>
      </c>
      <c r="O275" s="34">
        <f t="shared" si="128"/>
        <v>0.16393985032258065</v>
      </c>
    </row>
    <row r="276" spans="1:17" x14ac:dyDescent="0.25">
      <c r="A276" s="3" t="s">
        <v>37</v>
      </c>
      <c r="B276" s="12" t="str">
        <f>IFERROR(VLOOKUP($A276,'[1]Part Number Lookup'!$B$2:$C$1663,2,FALSE),0)</f>
        <v>1200928</v>
      </c>
      <c r="D276" s="34">
        <f t="shared" si="128"/>
        <v>0.14684922905027906</v>
      </c>
      <c r="E276" s="34">
        <f t="shared" si="128"/>
        <v>0.14684922905027906</v>
      </c>
      <c r="F276" s="34">
        <f t="shared" si="128"/>
        <v>0.14684922905027906</v>
      </c>
      <c r="G276" s="34">
        <f t="shared" si="128"/>
        <v>0.14684922905027906</v>
      </c>
      <c r="H276" s="34">
        <f t="shared" si="128"/>
        <v>0.14684922905027906</v>
      </c>
      <c r="I276" s="34">
        <f t="shared" si="128"/>
        <v>0.14684922905027906</v>
      </c>
      <c r="J276" s="34">
        <f t="shared" si="128"/>
        <v>0.14684922905027906</v>
      </c>
      <c r="K276" s="34">
        <f t="shared" si="128"/>
        <v>0.14684922905027906</v>
      </c>
      <c r="L276" s="34">
        <f t="shared" si="128"/>
        <v>0.14684922905027906</v>
      </c>
      <c r="M276" s="34">
        <f t="shared" si="128"/>
        <v>0.14684922905027906</v>
      </c>
      <c r="N276" s="34">
        <f t="shared" si="128"/>
        <v>0.14684922905027906</v>
      </c>
      <c r="O276" s="34">
        <f t="shared" si="128"/>
        <v>0.14684922905027906</v>
      </c>
    </row>
    <row r="277" spans="1:17" x14ac:dyDescent="0.25">
      <c r="A277" s="3" t="s">
        <v>33</v>
      </c>
      <c r="B277" s="12" t="str">
        <f>IFERROR(VLOOKUP($A277,'[1]Part Number Lookup'!$B$2:$C$1663,2,FALSE),0)</f>
        <v>1200876</v>
      </c>
      <c r="D277" s="34">
        <f t="shared" si="128"/>
        <v>1.039682</v>
      </c>
      <c r="E277" s="34">
        <f t="shared" si="128"/>
        <v>1.039682</v>
      </c>
      <c r="F277" s="34">
        <f t="shared" si="128"/>
        <v>1.039682</v>
      </c>
      <c r="G277" s="34">
        <f t="shared" si="128"/>
        <v>1.039682</v>
      </c>
      <c r="H277" s="34">
        <f t="shared" si="128"/>
        <v>1.039682</v>
      </c>
      <c r="I277" s="34">
        <f t="shared" si="128"/>
        <v>1.039682</v>
      </c>
      <c r="J277" s="34">
        <f t="shared" si="128"/>
        <v>1.039682</v>
      </c>
      <c r="K277" s="34">
        <f t="shared" si="128"/>
        <v>1.039682</v>
      </c>
      <c r="L277" s="34">
        <f t="shared" si="128"/>
        <v>1.039682</v>
      </c>
      <c r="M277" s="34">
        <f t="shared" si="128"/>
        <v>1.039682</v>
      </c>
      <c r="N277" s="34">
        <f t="shared" si="128"/>
        <v>1.039682</v>
      </c>
      <c r="O277" s="34">
        <f t="shared" si="128"/>
        <v>1.039682</v>
      </c>
    </row>
    <row r="278" spans="1:17" x14ac:dyDescent="0.25">
      <c r="A278" s="3" t="s">
        <v>39</v>
      </c>
      <c r="B278" s="12" t="str">
        <f>IFERROR(VLOOKUP($A278,'[1]Part Number Lookup'!$B$2:$C$1663,2,FALSE),0)</f>
        <v>1200956</v>
      </c>
      <c r="D278" s="34">
        <f t="shared" si="128"/>
        <v>0.22571084417327639</v>
      </c>
      <c r="E278" s="34">
        <f t="shared" si="128"/>
        <v>0.22571084417327639</v>
      </c>
      <c r="F278" s="34">
        <f t="shared" si="128"/>
        <v>0.22571084417327639</v>
      </c>
      <c r="G278" s="34">
        <f t="shared" si="128"/>
        <v>0.22571084417327639</v>
      </c>
      <c r="H278" s="34">
        <f t="shared" si="128"/>
        <v>0.22571084417327639</v>
      </c>
      <c r="I278" s="34">
        <f t="shared" si="128"/>
        <v>0.22571084417327639</v>
      </c>
      <c r="J278" s="34">
        <f t="shared" si="128"/>
        <v>0.22571084417327639</v>
      </c>
      <c r="K278" s="34">
        <f t="shared" si="128"/>
        <v>0.22571084417327639</v>
      </c>
      <c r="L278" s="34">
        <f t="shared" si="128"/>
        <v>0.22571084417327639</v>
      </c>
      <c r="M278" s="34">
        <f t="shared" si="128"/>
        <v>0.22571084417327639</v>
      </c>
      <c r="N278" s="34">
        <f t="shared" si="128"/>
        <v>0.22571084417327639</v>
      </c>
      <c r="O278" s="34">
        <f t="shared" si="128"/>
        <v>0.22571084417327639</v>
      </c>
    </row>
    <row r="279" spans="1:17" x14ac:dyDescent="0.25">
      <c r="A279" s="19" t="s">
        <v>134</v>
      </c>
      <c r="B279" s="20"/>
      <c r="D279" s="34">
        <f t="shared" si="128"/>
        <v>0.39140000000000003</v>
      </c>
      <c r="E279" s="34">
        <f t="shared" si="128"/>
        <v>0.39140000000000003</v>
      </c>
      <c r="F279" s="34">
        <f t="shared" si="128"/>
        <v>0.39140000000000003</v>
      </c>
      <c r="G279" s="34">
        <f t="shared" si="128"/>
        <v>0.39140000000000003</v>
      </c>
      <c r="H279" s="34">
        <f t="shared" si="128"/>
        <v>0.39140000000000003</v>
      </c>
      <c r="I279" s="34">
        <f t="shared" si="128"/>
        <v>0.39140000000000003</v>
      </c>
      <c r="J279" s="34">
        <f t="shared" si="128"/>
        <v>0.39140000000000003</v>
      </c>
      <c r="K279" s="34">
        <f t="shared" si="128"/>
        <v>0.39140000000000003</v>
      </c>
      <c r="L279" s="34">
        <f t="shared" si="128"/>
        <v>0.39140000000000003</v>
      </c>
      <c r="M279" s="34">
        <f t="shared" si="128"/>
        <v>0.39140000000000003</v>
      </c>
      <c r="N279" s="34">
        <f t="shared" si="128"/>
        <v>0.39140000000000003</v>
      </c>
      <c r="O279" s="34">
        <f t="shared" si="128"/>
        <v>0.39140000000000003</v>
      </c>
    </row>
    <row r="280" spans="1:17" x14ac:dyDescent="0.25">
      <c r="A280" s="19" t="s">
        <v>75</v>
      </c>
      <c r="B280" s="20"/>
      <c r="D280" s="34">
        <f t="shared" si="128"/>
        <v>0</v>
      </c>
      <c r="E280" s="34">
        <f t="shared" si="128"/>
        <v>0</v>
      </c>
      <c r="F280" s="34">
        <f t="shared" si="128"/>
        <v>0</v>
      </c>
      <c r="G280" s="34">
        <f t="shared" si="128"/>
        <v>0</v>
      </c>
      <c r="H280" s="34">
        <f t="shared" si="128"/>
        <v>0</v>
      </c>
      <c r="I280" s="34">
        <f t="shared" si="128"/>
        <v>0</v>
      </c>
      <c r="J280" s="34">
        <f t="shared" si="128"/>
        <v>0</v>
      </c>
      <c r="K280" s="34">
        <f t="shared" si="128"/>
        <v>0</v>
      </c>
      <c r="L280" s="34">
        <f t="shared" si="128"/>
        <v>0</v>
      </c>
      <c r="M280" s="34">
        <f t="shared" si="128"/>
        <v>0</v>
      </c>
      <c r="N280" s="34">
        <f t="shared" si="128"/>
        <v>0</v>
      </c>
      <c r="O280" s="34">
        <f t="shared" si="128"/>
        <v>0</v>
      </c>
    </row>
    <row r="281" spans="1:17" x14ac:dyDescent="0.25">
      <c r="A281" s="19" t="s">
        <v>76</v>
      </c>
      <c r="B281" s="20"/>
      <c r="D281" s="34">
        <f t="shared" si="128"/>
        <v>0</v>
      </c>
      <c r="E281" s="34">
        <f t="shared" si="128"/>
        <v>0</v>
      </c>
      <c r="F281" s="34">
        <f t="shared" si="128"/>
        <v>0</v>
      </c>
      <c r="G281" s="34">
        <f t="shared" si="128"/>
        <v>0</v>
      </c>
      <c r="H281" s="34">
        <f t="shared" si="128"/>
        <v>0</v>
      </c>
      <c r="I281" s="34">
        <f t="shared" si="128"/>
        <v>0</v>
      </c>
      <c r="J281" s="34">
        <f t="shared" si="128"/>
        <v>0</v>
      </c>
      <c r="K281" s="34">
        <f t="shared" si="128"/>
        <v>0</v>
      </c>
      <c r="L281" s="34">
        <f t="shared" si="128"/>
        <v>0</v>
      </c>
      <c r="M281" s="34">
        <f t="shared" si="128"/>
        <v>0</v>
      </c>
      <c r="N281" s="34">
        <f t="shared" si="128"/>
        <v>0</v>
      </c>
      <c r="O281" s="34">
        <f t="shared" si="128"/>
        <v>0</v>
      </c>
    </row>
    <row r="283" spans="1:17" x14ac:dyDescent="0.25">
      <c r="A283" s="13" t="s">
        <v>149</v>
      </c>
    </row>
    <row r="284" spans="1:17" x14ac:dyDescent="0.25">
      <c r="A284" s="3" t="s">
        <v>42</v>
      </c>
      <c r="B284" s="12" t="str">
        <f>IFERROR(VLOOKUP($A284,'[1]Part Number Lookup'!$B$2:$C$1663,2,FALSE),0)</f>
        <v>1201222</v>
      </c>
      <c r="D284" s="33">
        <f>+D265*D142</f>
        <v>0</v>
      </c>
      <c r="E284" s="33">
        <f t="shared" ref="E284:O284" si="129">+E265*E142</f>
        <v>0</v>
      </c>
      <c r="F284" s="33">
        <f t="shared" si="129"/>
        <v>0</v>
      </c>
      <c r="G284" s="33">
        <f t="shared" si="129"/>
        <v>0</v>
      </c>
      <c r="H284" s="33">
        <f t="shared" si="129"/>
        <v>0</v>
      </c>
      <c r="I284" s="33">
        <f t="shared" si="129"/>
        <v>0</v>
      </c>
      <c r="J284" s="33">
        <f t="shared" si="129"/>
        <v>0</v>
      </c>
      <c r="K284" s="33">
        <f t="shared" si="129"/>
        <v>0</v>
      </c>
      <c r="L284" s="33">
        <f t="shared" si="129"/>
        <v>0</v>
      </c>
      <c r="M284" s="33">
        <f t="shared" si="129"/>
        <v>0</v>
      </c>
      <c r="N284" s="33">
        <f t="shared" si="129"/>
        <v>0</v>
      </c>
      <c r="O284" s="33">
        <f t="shared" si="129"/>
        <v>0</v>
      </c>
      <c r="Q284" s="35">
        <f>SUM(D284:O284)</f>
        <v>0</v>
      </c>
    </row>
    <row r="285" spans="1:17" x14ac:dyDescent="0.25">
      <c r="A285" s="3" t="s">
        <v>18</v>
      </c>
      <c r="B285" s="12" t="str">
        <f>IFERROR(VLOOKUP($A285,'[1]Part Number Lookup'!$B$2:$C$1663,2,FALSE),0)</f>
        <v>1200557</v>
      </c>
      <c r="D285" s="33">
        <f t="shared" ref="D285:O300" si="130">+D266*D143</f>
        <v>2950.226309271246</v>
      </c>
      <c r="E285" s="33">
        <f t="shared" si="130"/>
        <v>2951.5956554514187</v>
      </c>
      <c r="F285" s="33">
        <f t="shared" si="130"/>
        <v>3408.3145913204758</v>
      </c>
      <c r="G285" s="33">
        <f t="shared" si="130"/>
        <v>7245.9942023910071</v>
      </c>
      <c r="H285" s="33">
        <f t="shared" si="130"/>
        <v>4216.0658548067995</v>
      </c>
      <c r="I285" s="33">
        <f t="shared" si="130"/>
        <v>3980.1979403108694</v>
      </c>
      <c r="J285" s="33">
        <f t="shared" si="130"/>
        <v>4198.3301525160914</v>
      </c>
      <c r="K285" s="33">
        <f t="shared" si="130"/>
        <v>4097.1030071966861</v>
      </c>
      <c r="L285" s="33">
        <f t="shared" si="130"/>
        <v>3304.5249657932827</v>
      </c>
      <c r="M285" s="33">
        <f t="shared" si="130"/>
        <v>3589.3088561468794</v>
      </c>
      <c r="N285" s="33">
        <f t="shared" si="130"/>
        <v>3327.3031000966289</v>
      </c>
      <c r="O285" s="33">
        <f t="shared" si="130"/>
        <v>3514.8749506175855</v>
      </c>
      <c r="Q285" s="35">
        <f t="shared" ref="Q285:Q300" si="131">SUM(D285:O285)</f>
        <v>46783.83958591897</v>
      </c>
    </row>
    <row r="286" spans="1:17" x14ac:dyDescent="0.25">
      <c r="A286" s="3" t="s">
        <v>22</v>
      </c>
      <c r="B286" s="12" t="str">
        <f>IFERROR(VLOOKUP($A286,'[1]Part Number Lookup'!$B$2:$C$1663,2,FALSE),0)</f>
        <v>1200597</v>
      </c>
      <c r="D286" s="33">
        <f t="shared" si="130"/>
        <v>4676.1572059751315</v>
      </c>
      <c r="E286" s="33">
        <f t="shared" si="130"/>
        <v>4218.5716997201043</v>
      </c>
      <c r="F286" s="33">
        <f t="shared" si="130"/>
        <v>4812.6600117194203</v>
      </c>
      <c r="G286" s="33">
        <f t="shared" si="130"/>
        <v>5038.1750347008929</v>
      </c>
      <c r="H286" s="33">
        <f t="shared" si="130"/>
        <v>6424.1918005431535</v>
      </c>
      <c r="I286" s="33">
        <f t="shared" si="130"/>
        <v>6942.8970787689177</v>
      </c>
      <c r="J286" s="33">
        <f t="shared" si="130"/>
        <v>8315.0961303834556</v>
      </c>
      <c r="K286" s="33">
        <f t="shared" si="130"/>
        <v>7591.4320213459314</v>
      </c>
      <c r="L286" s="33">
        <f t="shared" si="130"/>
        <v>6640.6206834210489</v>
      </c>
      <c r="M286" s="33">
        <f t="shared" si="130"/>
        <v>6455.1985863467326</v>
      </c>
      <c r="N286" s="33">
        <f t="shared" si="130"/>
        <v>5849.7191582400392</v>
      </c>
      <c r="O286" s="33">
        <f t="shared" si="130"/>
        <v>5100.2251741231521</v>
      </c>
      <c r="Q286" s="35">
        <f t="shared" si="131"/>
        <v>72064.944585287973</v>
      </c>
    </row>
    <row r="287" spans="1:17" x14ac:dyDescent="0.25">
      <c r="A287" s="3" t="s">
        <v>23</v>
      </c>
      <c r="B287" s="12" t="str">
        <f>IFERROR(VLOOKUP($A287,'[1]Part Number Lookup'!$B$2:$C$1663,2,FALSE),0)</f>
        <v>1200612</v>
      </c>
      <c r="D287" s="33">
        <f t="shared" si="130"/>
        <v>4353.9831215201984</v>
      </c>
      <c r="E287" s="33">
        <f t="shared" si="130"/>
        <v>1418.3157265039845</v>
      </c>
      <c r="F287" s="33">
        <f t="shared" si="130"/>
        <v>0</v>
      </c>
      <c r="G287" s="33">
        <f t="shared" si="130"/>
        <v>0</v>
      </c>
      <c r="H287" s="33">
        <f t="shared" si="130"/>
        <v>0</v>
      </c>
      <c r="I287" s="33">
        <f t="shared" si="130"/>
        <v>0</v>
      </c>
      <c r="J287" s="33">
        <f t="shared" si="130"/>
        <v>0</v>
      </c>
      <c r="K287" s="33">
        <f t="shared" si="130"/>
        <v>0</v>
      </c>
      <c r="L287" s="33">
        <f t="shared" si="130"/>
        <v>7326.6335702985853</v>
      </c>
      <c r="M287" s="33">
        <f t="shared" si="130"/>
        <v>3798.9502435219388</v>
      </c>
      <c r="N287" s="33">
        <f t="shared" si="130"/>
        <v>3750.2853241097564</v>
      </c>
      <c r="O287" s="33">
        <f t="shared" si="130"/>
        <v>748.44807900945591</v>
      </c>
      <c r="Q287" s="35">
        <f t="shared" si="131"/>
        <v>21396.616064963924</v>
      </c>
    </row>
    <row r="288" spans="1:17" x14ac:dyDescent="0.25">
      <c r="A288" s="3" t="s">
        <v>24</v>
      </c>
      <c r="B288" s="12" t="str">
        <f>IFERROR(VLOOKUP($A288,'[1]Part Number Lookup'!$B$2:$C$1663,2,FALSE),0)</f>
        <v>1200647</v>
      </c>
      <c r="D288" s="33">
        <f t="shared" si="130"/>
        <v>5154.819123375496</v>
      </c>
      <c r="E288" s="33">
        <f t="shared" si="130"/>
        <v>5012.2243082919522</v>
      </c>
      <c r="F288" s="33">
        <f t="shared" si="130"/>
        <v>6041.402858817175</v>
      </c>
      <c r="G288" s="33">
        <f t="shared" si="130"/>
        <v>7128.2953325554645</v>
      </c>
      <c r="H288" s="33">
        <f t="shared" si="130"/>
        <v>6881.8081912940925</v>
      </c>
      <c r="I288" s="33">
        <f t="shared" si="130"/>
        <v>6661.6558207521621</v>
      </c>
      <c r="J288" s="33">
        <f t="shared" si="130"/>
        <v>7702.6352735284736</v>
      </c>
      <c r="K288" s="33">
        <f t="shared" si="130"/>
        <v>6410.7096133710374</v>
      </c>
      <c r="L288" s="33">
        <f t="shared" si="130"/>
        <v>5192.4633254972423</v>
      </c>
      <c r="M288" s="33">
        <f t="shared" si="130"/>
        <v>5934.306291364328</v>
      </c>
      <c r="N288" s="33">
        <f t="shared" si="130"/>
        <v>5452.3383961328209</v>
      </c>
      <c r="O288" s="33">
        <f t="shared" si="130"/>
        <v>5644.576602335932</v>
      </c>
      <c r="Q288" s="35">
        <f t="shared" si="131"/>
        <v>73217.235137316165</v>
      </c>
    </row>
    <row r="289" spans="1:17" x14ac:dyDescent="0.25">
      <c r="A289" s="3" t="s">
        <v>27</v>
      </c>
      <c r="B289" s="12" t="str">
        <f>IFERROR(VLOOKUP($A289,'[1]Part Number Lookup'!$B$2:$C$1663,2,FALSE),0)</f>
        <v>1200702</v>
      </c>
      <c r="D289" s="33">
        <f t="shared" si="130"/>
        <v>30825.244470612502</v>
      </c>
      <c r="E289" s="33">
        <f t="shared" si="130"/>
        <v>31375.245973039579</v>
      </c>
      <c r="F289" s="33">
        <f t="shared" si="130"/>
        <v>28833.404118586488</v>
      </c>
      <c r="G289" s="33">
        <f t="shared" si="130"/>
        <v>24108.205174940471</v>
      </c>
      <c r="H289" s="33">
        <f t="shared" si="130"/>
        <v>23795.192439490806</v>
      </c>
      <c r="I289" s="33">
        <f t="shared" si="130"/>
        <v>22140.653605727246</v>
      </c>
      <c r="J289" s="33">
        <f t="shared" si="130"/>
        <v>32278.045700794068</v>
      </c>
      <c r="K289" s="33">
        <f t="shared" si="130"/>
        <v>42865.486517344587</v>
      </c>
      <c r="L289" s="33">
        <f t="shared" si="130"/>
        <v>22243.890587164038</v>
      </c>
      <c r="M289" s="33">
        <f t="shared" si="130"/>
        <v>25196.132863781793</v>
      </c>
      <c r="N289" s="33">
        <f t="shared" si="130"/>
        <v>29561.948298925978</v>
      </c>
      <c r="O289" s="33">
        <f t="shared" si="130"/>
        <v>30466.329600361132</v>
      </c>
      <c r="Q289" s="35">
        <f t="shared" si="131"/>
        <v>343689.77935076872</v>
      </c>
    </row>
    <row r="290" spans="1:17" x14ac:dyDescent="0.25">
      <c r="A290" s="3" t="s">
        <v>44</v>
      </c>
      <c r="B290" s="12" t="str">
        <f>IFERROR(VLOOKUP($A290,'[1]Part Number Lookup'!$B$2:$C$1663,2,FALSE),0)</f>
        <v>1201341</v>
      </c>
      <c r="D290" s="33">
        <f t="shared" si="130"/>
        <v>0</v>
      </c>
      <c r="E290" s="33">
        <f t="shared" si="130"/>
        <v>0</v>
      </c>
      <c r="F290" s="33">
        <f t="shared" si="130"/>
        <v>0</v>
      </c>
      <c r="G290" s="33">
        <f t="shared" si="130"/>
        <v>0</v>
      </c>
      <c r="H290" s="33">
        <f t="shared" si="130"/>
        <v>0</v>
      </c>
      <c r="I290" s="33">
        <f t="shared" si="130"/>
        <v>0</v>
      </c>
      <c r="J290" s="33">
        <f t="shared" si="130"/>
        <v>0</v>
      </c>
      <c r="K290" s="33">
        <f t="shared" si="130"/>
        <v>0</v>
      </c>
      <c r="L290" s="33">
        <f t="shared" si="130"/>
        <v>0</v>
      </c>
      <c r="M290" s="33">
        <f t="shared" si="130"/>
        <v>0</v>
      </c>
      <c r="N290" s="33">
        <f t="shared" si="130"/>
        <v>0</v>
      </c>
      <c r="O290" s="33">
        <f t="shared" si="130"/>
        <v>0</v>
      </c>
      <c r="Q290" s="35">
        <f t="shared" si="131"/>
        <v>0</v>
      </c>
    </row>
    <row r="291" spans="1:17" x14ac:dyDescent="0.25">
      <c r="A291" s="3" t="s">
        <v>43</v>
      </c>
      <c r="B291" s="12" t="str">
        <f>IFERROR(VLOOKUP($A291,'[1]Part Number Lookup'!$B$2:$C$1663,2,FALSE),0)</f>
        <v>1201281</v>
      </c>
      <c r="D291" s="33">
        <f t="shared" si="130"/>
        <v>0</v>
      </c>
      <c r="E291" s="33">
        <f t="shared" si="130"/>
        <v>0</v>
      </c>
      <c r="F291" s="33">
        <f t="shared" si="130"/>
        <v>0</v>
      </c>
      <c r="G291" s="33">
        <f t="shared" si="130"/>
        <v>0</v>
      </c>
      <c r="H291" s="33">
        <f t="shared" si="130"/>
        <v>0</v>
      </c>
      <c r="I291" s="33">
        <f t="shared" si="130"/>
        <v>0</v>
      </c>
      <c r="J291" s="33">
        <f t="shared" si="130"/>
        <v>0</v>
      </c>
      <c r="K291" s="33">
        <f t="shared" si="130"/>
        <v>0</v>
      </c>
      <c r="L291" s="33">
        <f t="shared" si="130"/>
        <v>0</v>
      </c>
      <c r="M291" s="33">
        <f t="shared" si="130"/>
        <v>0</v>
      </c>
      <c r="N291" s="33">
        <f t="shared" si="130"/>
        <v>0</v>
      </c>
      <c r="O291" s="33">
        <f t="shared" si="130"/>
        <v>0</v>
      </c>
      <c r="Q291" s="35">
        <f t="shared" si="131"/>
        <v>0</v>
      </c>
    </row>
    <row r="292" spans="1:17" x14ac:dyDescent="0.25">
      <c r="A292" s="3" t="s">
        <v>26</v>
      </c>
      <c r="B292" s="12" t="str">
        <f>IFERROR(VLOOKUP($A292,'[1]Part Number Lookup'!$B$2:$C$1663,2,FALSE),0)</f>
        <v>1200667</v>
      </c>
      <c r="D292" s="33">
        <f t="shared" si="130"/>
        <v>0</v>
      </c>
      <c r="E292" s="33">
        <f t="shared" si="130"/>
        <v>0</v>
      </c>
      <c r="F292" s="33">
        <f t="shared" si="130"/>
        <v>0</v>
      </c>
      <c r="G292" s="33">
        <f t="shared" si="130"/>
        <v>0</v>
      </c>
      <c r="H292" s="33">
        <f t="shared" si="130"/>
        <v>0</v>
      </c>
      <c r="I292" s="33">
        <f t="shared" si="130"/>
        <v>0</v>
      </c>
      <c r="J292" s="33">
        <f t="shared" si="130"/>
        <v>0</v>
      </c>
      <c r="K292" s="33">
        <f t="shared" si="130"/>
        <v>0</v>
      </c>
      <c r="L292" s="33">
        <f t="shared" si="130"/>
        <v>0</v>
      </c>
      <c r="M292" s="33">
        <f t="shared" si="130"/>
        <v>0</v>
      </c>
      <c r="N292" s="33">
        <f t="shared" si="130"/>
        <v>0</v>
      </c>
      <c r="O292" s="33">
        <f t="shared" si="130"/>
        <v>0</v>
      </c>
      <c r="Q292" s="35">
        <f t="shared" si="131"/>
        <v>0</v>
      </c>
    </row>
    <row r="293" spans="1:17" x14ac:dyDescent="0.25">
      <c r="A293" s="3" t="s">
        <v>28</v>
      </c>
      <c r="B293" s="12" t="str">
        <f>IFERROR(VLOOKUP($A293,'[1]Part Number Lookup'!$B$2:$C$1663,2,FALSE),0)</f>
        <v>1200761</v>
      </c>
      <c r="D293" s="33">
        <f t="shared" si="130"/>
        <v>4699.3700362283525</v>
      </c>
      <c r="E293" s="33">
        <f t="shared" si="130"/>
        <v>4513.1735287913107</v>
      </c>
      <c r="F293" s="33">
        <f t="shared" si="130"/>
        <v>4243.6572885540927</v>
      </c>
      <c r="G293" s="33">
        <f t="shared" si="130"/>
        <v>4092.9911464599122</v>
      </c>
      <c r="H293" s="33">
        <f t="shared" si="130"/>
        <v>5160.3285825544181</v>
      </c>
      <c r="I293" s="33">
        <f t="shared" si="130"/>
        <v>4419.885545936384</v>
      </c>
      <c r="J293" s="33">
        <f t="shared" si="130"/>
        <v>5388.1618731043027</v>
      </c>
      <c r="K293" s="33">
        <f t="shared" si="130"/>
        <v>4972.2370820850501</v>
      </c>
      <c r="L293" s="33">
        <f t="shared" si="130"/>
        <v>4365.1950909320149</v>
      </c>
      <c r="M293" s="33">
        <f t="shared" si="130"/>
        <v>4757.9814592569983</v>
      </c>
      <c r="N293" s="33">
        <f t="shared" si="130"/>
        <v>4384.4644391649272</v>
      </c>
      <c r="O293" s="33">
        <f t="shared" si="130"/>
        <v>4442.0476278003716</v>
      </c>
      <c r="Q293" s="35">
        <f t="shared" si="131"/>
        <v>55439.49370086813</v>
      </c>
    </row>
    <row r="294" spans="1:17" x14ac:dyDescent="0.25">
      <c r="A294" s="3" t="s">
        <v>35</v>
      </c>
      <c r="B294" s="12" t="str">
        <f>IFERROR(VLOOKUP($A294,'[1]Part Number Lookup'!$B$2:$C$1663,2,FALSE),0)</f>
        <v>1200900</v>
      </c>
      <c r="D294" s="33">
        <f t="shared" si="130"/>
        <v>551.85758382250526</v>
      </c>
      <c r="E294" s="33">
        <f t="shared" si="130"/>
        <v>500.89348899415069</v>
      </c>
      <c r="F294" s="33">
        <f t="shared" si="130"/>
        <v>427.91802815724566</v>
      </c>
      <c r="G294" s="33">
        <f t="shared" si="130"/>
        <v>537.1952577081023</v>
      </c>
      <c r="H294" s="33">
        <f t="shared" si="130"/>
        <v>277.14034477455476</v>
      </c>
      <c r="I294" s="33">
        <f t="shared" si="130"/>
        <v>353.40684969990451</v>
      </c>
      <c r="J294" s="33">
        <f t="shared" si="130"/>
        <v>383.84980373759282</v>
      </c>
      <c r="K294" s="33">
        <f t="shared" si="130"/>
        <v>343.3812661469139</v>
      </c>
      <c r="L294" s="33">
        <f t="shared" si="130"/>
        <v>373.52275419675368</v>
      </c>
      <c r="M294" s="33">
        <f t="shared" si="130"/>
        <v>501.78377429929714</v>
      </c>
      <c r="N294" s="33">
        <f t="shared" si="130"/>
        <v>466.18416969150729</v>
      </c>
      <c r="O294" s="33">
        <f t="shared" si="130"/>
        <v>475.5499906152474</v>
      </c>
      <c r="Q294" s="35">
        <f t="shared" si="131"/>
        <v>5192.6833118437753</v>
      </c>
    </row>
    <row r="295" spans="1:17" x14ac:dyDescent="0.25">
      <c r="A295" s="3" t="s">
        <v>37</v>
      </c>
      <c r="B295" s="12" t="str">
        <f>IFERROR(VLOOKUP($A295,'[1]Part Number Lookup'!$B$2:$C$1663,2,FALSE),0)</f>
        <v>1200928</v>
      </c>
      <c r="D295" s="33">
        <f t="shared" si="130"/>
        <v>0</v>
      </c>
      <c r="E295" s="33">
        <f t="shared" si="130"/>
        <v>0</v>
      </c>
      <c r="F295" s="33">
        <f t="shared" si="130"/>
        <v>0</v>
      </c>
      <c r="G295" s="33">
        <f t="shared" si="130"/>
        <v>0</v>
      </c>
      <c r="H295" s="33">
        <f t="shared" si="130"/>
        <v>0</v>
      </c>
      <c r="I295" s="33">
        <f t="shared" si="130"/>
        <v>0</v>
      </c>
      <c r="J295" s="33">
        <f t="shared" si="130"/>
        <v>0</v>
      </c>
      <c r="K295" s="33">
        <f t="shared" si="130"/>
        <v>0</v>
      </c>
      <c r="L295" s="33">
        <f t="shared" si="130"/>
        <v>0</v>
      </c>
      <c r="M295" s="33">
        <f t="shared" si="130"/>
        <v>0</v>
      </c>
      <c r="N295" s="33">
        <f t="shared" si="130"/>
        <v>0</v>
      </c>
      <c r="O295" s="33">
        <f t="shared" si="130"/>
        <v>0</v>
      </c>
      <c r="Q295" s="35">
        <f t="shared" si="131"/>
        <v>0</v>
      </c>
    </row>
    <row r="296" spans="1:17" x14ac:dyDescent="0.25">
      <c r="A296" s="3" t="s">
        <v>33</v>
      </c>
      <c r="B296" s="12" t="str">
        <f>IFERROR(VLOOKUP($A296,'[1]Part Number Lookup'!$B$2:$C$1663,2,FALSE),0)</f>
        <v>1200876</v>
      </c>
      <c r="D296" s="33">
        <f t="shared" si="130"/>
        <v>0</v>
      </c>
      <c r="E296" s="33">
        <f t="shared" si="130"/>
        <v>0</v>
      </c>
      <c r="F296" s="33">
        <f t="shared" si="130"/>
        <v>0</v>
      </c>
      <c r="G296" s="33">
        <f t="shared" si="130"/>
        <v>0</v>
      </c>
      <c r="H296" s="33">
        <f t="shared" si="130"/>
        <v>0</v>
      </c>
      <c r="I296" s="33">
        <f t="shared" si="130"/>
        <v>29984.444384519807</v>
      </c>
      <c r="J296" s="33">
        <f t="shared" si="130"/>
        <v>34219.986369041872</v>
      </c>
      <c r="K296" s="33">
        <f t="shared" si="130"/>
        <v>27258.521955969689</v>
      </c>
      <c r="L296" s="33">
        <f t="shared" si="130"/>
        <v>24978.05542664387</v>
      </c>
      <c r="M296" s="33">
        <f t="shared" si="130"/>
        <v>20383.913584085483</v>
      </c>
      <c r="N296" s="33">
        <f t="shared" si="130"/>
        <v>0</v>
      </c>
      <c r="O296" s="33">
        <f t="shared" si="130"/>
        <v>0</v>
      </c>
      <c r="Q296" s="35">
        <f t="shared" si="131"/>
        <v>136824.92172026073</v>
      </c>
    </row>
    <row r="297" spans="1:17" x14ac:dyDescent="0.25">
      <c r="A297" s="3" t="s">
        <v>39</v>
      </c>
      <c r="B297" s="12" t="str">
        <f>IFERROR(VLOOKUP($A297,'[1]Part Number Lookup'!$B$2:$C$1663,2,FALSE),0)</f>
        <v>1200956</v>
      </c>
      <c r="D297" s="33">
        <f t="shared" si="130"/>
        <v>0</v>
      </c>
      <c r="E297" s="33">
        <f t="shared" si="130"/>
        <v>0</v>
      </c>
      <c r="F297" s="33">
        <f t="shared" si="130"/>
        <v>0</v>
      </c>
      <c r="G297" s="33">
        <f t="shared" si="130"/>
        <v>0</v>
      </c>
      <c r="H297" s="33">
        <f t="shared" si="130"/>
        <v>0</v>
      </c>
      <c r="I297" s="33">
        <f t="shared" si="130"/>
        <v>0</v>
      </c>
      <c r="J297" s="33">
        <f t="shared" si="130"/>
        <v>0</v>
      </c>
      <c r="K297" s="33">
        <f t="shared" si="130"/>
        <v>0</v>
      </c>
      <c r="L297" s="33">
        <f t="shared" si="130"/>
        <v>0</v>
      </c>
      <c r="M297" s="33">
        <f t="shared" si="130"/>
        <v>0</v>
      </c>
      <c r="N297" s="33">
        <f t="shared" si="130"/>
        <v>0</v>
      </c>
      <c r="O297" s="33">
        <f t="shared" si="130"/>
        <v>0</v>
      </c>
      <c r="Q297" s="35">
        <f t="shared" si="131"/>
        <v>0</v>
      </c>
    </row>
    <row r="298" spans="1:17" x14ac:dyDescent="0.25">
      <c r="A298" s="19" t="s">
        <v>134</v>
      </c>
      <c r="B298" s="20"/>
      <c r="D298" s="33">
        <f t="shared" si="130"/>
        <v>11140.668248745238</v>
      </c>
      <c r="E298" s="33">
        <f t="shared" si="130"/>
        <v>10684.910395780227</v>
      </c>
      <c r="F298" s="33">
        <f t="shared" si="130"/>
        <v>12012.630106145618</v>
      </c>
      <c r="G298" s="33">
        <f t="shared" si="130"/>
        <v>11331.783844519856</v>
      </c>
      <c r="H298" s="33">
        <f t="shared" si="130"/>
        <v>12822.791776589676</v>
      </c>
      <c r="I298" s="33">
        <f t="shared" si="130"/>
        <v>13764.974073967922</v>
      </c>
      <c r="J298" s="33">
        <f t="shared" si="130"/>
        <v>15230.144826687789</v>
      </c>
      <c r="K298" s="33">
        <f t="shared" si="130"/>
        <v>14049.667003647673</v>
      </c>
      <c r="L298" s="33">
        <f t="shared" si="130"/>
        <v>12651.597692765979</v>
      </c>
      <c r="M298" s="33">
        <f t="shared" si="130"/>
        <v>12687.493461091553</v>
      </c>
      <c r="N298" s="33">
        <f t="shared" si="130"/>
        <v>10964.507214918465</v>
      </c>
      <c r="O298" s="33">
        <f t="shared" si="130"/>
        <v>11611.452202814186</v>
      </c>
      <c r="Q298" s="35">
        <f t="shared" si="131"/>
        <v>148952.62084767417</v>
      </c>
    </row>
    <row r="299" spans="1:17" x14ac:dyDescent="0.25">
      <c r="A299" s="19" t="s">
        <v>75</v>
      </c>
      <c r="B299" s="20"/>
      <c r="D299" s="33">
        <f t="shared" si="130"/>
        <v>0</v>
      </c>
      <c r="E299" s="33">
        <f t="shared" si="130"/>
        <v>0</v>
      </c>
      <c r="F299" s="33">
        <f t="shared" si="130"/>
        <v>0</v>
      </c>
      <c r="G299" s="33">
        <f t="shared" si="130"/>
        <v>0</v>
      </c>
      <c r="H299" s="33">
        <f t="shared" si="130"/>
        <v>0</v>
      </c>
      <c r="I299" s="33">
        <f t="shared" si="130"/>
        <v>0</v>
      </c>
      <c r="J299" s="33">
        <f t="shared" si="130"/>
        <v>0</v>
      </c>
      <c r="K299" s="33">
        <f t="shared" si="130"/>
        <v>0</v>
      </c>
      <c r="L299" s="33">
        <f t="shared" si="130"/>
        <v>0</v>
      </c>
      <c r="M299" s="33">
        <f t="shared" si="130"/>
        <v>0</v>
      </c>
      <c r="N299" s="33">
        <f t="shared" si="130"/>
        <v>0</v>
      </c>
      <c r="O299" s="33">
        <f t="shared" si="130"/>
        <v>0</v>
      </c>
      <c r="Q299" s="35">
        <f t="shared" si="131"/>
        <v>0</v>
      </c>
    </row>
    <row r="300" spans="1:17" x14ac:dyDescent="0.25">
      <c r="A300" s="19" t="s">
        <v>76</v>
      </c>
      <c r="B300" s="20"/>
      <c r="D300" s="33">
        <f t="shared" si="130"/>
        <v>0</v>
      </c>
      <c r="E300" s="33">
        <f t="shared" si="130"/>
        <v>0</v>
      </c>
      <c r="F300" s="33">
        <f t="shared" si="130"/>
        <v>0</v>
      </c>
      <c r="G300" s="33">
        <f t="shared" si="130"/>
        <v>0</v>
      </c>
      <c r="H300" s="33">
        <f t="shared" si="130"/>
        <v>0</v>
      </c>
      <c r="I300" s="33">
        <f t="shared" si="130"/>
        <v>0</v>
      </c>
      <c r="J300" s="33">
        <f t="shared" si="130"/>
        <v>0</v>
      </c>
      <c r="K300" s="33">
        <f t="shared" si="130"/>
        <v>0</v>
      </c>
      <c r="L300" s="33">
        <f t="shared" si="130"/>
        <v>0</v>
      </c>
      <c r="M300" s="33">
        <f t="shared" si="130"/>
        <v>0</v>
      </c>
      <c r="N300" s="33">
        <f t="shared" si="130"/>
        <v>0</v>
      </c>
      <c r="O300" s="33">
        <f t="shared" si="130"/>
        <v>0</v>
      </c>
      <c r="Q300" s="35">
        <f t="shared" si="131"/>
        <v>0</v>
      </c>
    </row>
    <row r="302" spans="1:17" x14ac:dyDescent="0.25">
      <c r="A302" s="25" t="s">
        <v>101</v>
      </c>
      <c r="B302" s="26"/>
      <c r="C302" s="36"/>
      <c r="D302" s="37">
        <f t="shared" ref="D302:O302" si="132">SUM(D284:D301)</f>
        <v>64352.326099550672</v>
      </c>
      <c r="E302" s="37">
        <f t="shared" si="132"/>
        <v>60674.930776572728</v>
      </c>
      <c r="F302" s="37">
        <f t="shared" si="132"/>
        <v>59779.987003300521</v>
      </c>
      <c r="G302" s="37">
        <f t="shared" si="132"/>
        <v>59482.639993275712</v>
      </c>
      <c r="H302" s="37">
        <f t="shared" si="132"/>
        <v>59577.518990053497</v>
      </c>
      <c r="I302" s="37">
        <f t="shared" si="132"/>
        <v>88248.11529968321</v>
      </c>
      <c r="J302" s="37">
        <f t="shared" si="132"/>
        <v>107716.25012979364</v>
      </c>
      <c r="K302" s="37">
        <f t="shared" si="132"/>
        <v>107588.53846710756</v>
      </c>
      <c r="L302" s="37">
        <f t="shared" si="132"/>
        <v>87076.504096712815</v>
      </c>
      <c r="M302" s="37">
        <f t="shared" si="132"/>
        <v>83305.069119895008</v>
      </c>
      <c r="N302" s="37">
        <f t="shared" si="132"/>
        <v>63756.750101280122</v>
      </c>
      <c r="O302" s="37">
        <f t="shared" si="132"/>
        <v>62003.504227677062</v>
      </c>
      <c r="P302" s="36"/>
      <c r="Q302" s="37">
        <f>SUM(Q284:Q301)</f>
        <v>903562.13430490252</v>
      </c>
    </row>
  </sheetData>
  <pageMargins left="0.7" right="0.7" top="0.75" bottom="0.75" header="0.3" footer="0.3"/>
  <pageSetup scale="55" orientation="landscape" verticalDpi="0" r:id="rId1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7030A0"/>
  </sheetPr>
  <dimension ref="A1:S380"/>
  <sheetViews>
    <sheetView tabSelected="1" zoomScale="80" zoomScaleNormal="80" workbookViewId="0">
      <pane xSplit="1" ySplit="7" topLeftCell="B27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51.85546875" customWidth="1"/>
    <col min="2" max="2" width="10.85546875" customWidth="1"/>
    <col min="3" max="3" width="11.85546875" customWidth="1"/>
    <col min="4" max="4" width="12.42578125" customWidth="1"/>
    <col min="5" max="5" width="12.7109375" customWidth="1"/>
    <col min="6" max="7" width="12.85546875" customWidth="1"/>
    <col min="8" max="8" width="13.140625" customWidth="1"/>
    <col min="9" max="9" width="12.28515625" customWidth="1"/>
    <col min="10" max="10" width="14.140625" customWidth="1"/>
    <col min="11" max="11" width="12.140625" customWidth="1"/>
    <col min="12" max="12" width="13.28515625" customWidth="1"/>
    <col min="13" max="13" width="12.5703125" customWidth="1"/>
    <col min="14" max="14" width="12.140625" customWidth="1"/>
    <col min="15" max="15" width="13.28515625" customWidth="1"/>
    <col min="16" max="16" width="5.28515625" customWidth="1"/>
    <col min="17" max="17" width="13.42578125" customWidth="1"/>
    <col min="18" max="18" width="5" customWidth="1"/>
    <col min="19" max="19" width="73.85546875" customWidth="1"/>
  </cols>
  <sheetData>
    <row r="1" spans="1:19" ht="14.45" x14ac:dyDescent="0.3">
      <c r="A1" s="6" t="s">
        <v>92</v>
      </c>
    </row>
    <row r="2" spans="1:19" ht="14.45" x14ac:dyDescent="0.3">
      <c r="A2" s="6" t="s">
        <v>107</v>
      </c>
    </row>
    <row r="3" spans="1:19" ht="14.45" x14ac:dyDescent="0.3">
      <c r="A3" s="6" t="s">
        <v>108</v>
      </c>
    </row>
    <row r="4" spans="1:19" ht="14.45" x14ac:dyDescent="0.3">
      <c r="A4" s="6" t="s">
        <v>47</v>
      </c>
    </row>
    <row r="6" spans="1:19" ht="14.45" x14ac:dyDescent="0.3">
      <c r="A6" s="7"/>
      <c r="B6" s="7" t="s">
        <v>48</v>
      </c>
      <c r="C6" s="7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9" ht="14.45" x14ac:dyDescent="0.3">
      <c r="A7" s="8" t="s">
        <v>50</v>
      </c>
      <c r="B7" s="8" t="s">
        <v>51</v>
      </c>
      <c r="C7" s="8" t="s">
        <v>52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Q7" s="8" t="s">
        <v>53</v>
      </c>
      <c r="S7" s="8" t="s">
        <v>54</v>
      </c>
    </row>
    <row r="8" spans="1:19" ht="14.4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S8" s="8"/>
    </row>
    <row r="9" spans="1:19" ht="14.45" x14ac:dyDescent="0.3">
      <c r="A9" s="9" t="s">
        <v>145</v>
      </c>
      <c r="B9" s="8"/>
      <c r="C9" s="8"/>
      <c r="D9" s="10">
        <f>'2017 Budget SD'!C9</f>
        <v>999736.09299819882</v>
      </c>
      <c r="E9" s="10">
        <f>'2017 Budget SD'!D9</f>
        <v>958837.50728474255</v>
      </c>
      <c r="F9" s="10">
        <f>'2017 Budget SD'!E9</f>
        <v>1077983.7996076376</v>
      </c>
      <c r="G9" s="10">
        <f>'2017 Budget SD'!F9</f>
        <v>1016886.3352246702</v>
      </c>
      <c r="H9" s="10">
        <f>'2017 Budget SD'!G9</f>
        <v>1150685.709854167</v>
      </c>
      <c r="I9" s="10">
        <f>'2017 Budget SD'!H9</f>
        <v>1235234.8255662415</v>
      </c>
      <c r="J9" s="10">
        <f>'2017 Budget SD'!I9</f>
        <v>1366715.6354417503</v>
      </c>
      <c r="K9" s="10">
        <f>'2017 Budget SD'!J9</f>
        <v>1260782.4669525023</v>
      </c>
      <c r="L9" s="10">
        <f>'2017 Budget SD'!K9</f>
        <v>1135323.1749787943</v>
      </c>
      <c r="M9" s="10">
        <f>'2017 Budget SD'!L9</f>
        <v>1138544.3727004856</v>
      </c>
      <c r="N9" s="10">
        <f>'2017 Budget SD'!M9</f>
        <v>983927.83627927734</v>
      </c>
      <c r="O9" s="10">
        <f>'2017 Budget SD'!N9</f>
        <v>1041983.0839666394</v>
      </c>
      <c r="Q9" s="5">
        <f t="shared" ref="Q9:Q12" si="0">SUM(D9:P9)</f>
        <v>13366640.840855107</v>
      </c>
      <c r="S9" t="s">
        <v>143</v>
      </c>
    </row>
    <row r="10" spans="1:19" ht="14.45" x14ac:dyDescent="0.3">
      <c r="A10" s="9" t="s">
        <v>94</v>
      </c>
      <c r="B10" s="8"/>
      <c r="C10" s="8"/>
      <c r="D10" s="2">
        <v>980083.13733605982</v>
      </c>
      <c r="E10" s="2">
        <v>942411.52042030066</v>
      </c>
      <c r="F10" s="2">
        <v>986157.34462355764</v>
      </c>
      <c r="G10" s="2">
        <v>996661.67998663883</v>
      </c>
      <c r="H10" s="2">
        <v>1163018.4107902551</v>
      </c>
      <c r="I10" s="2">
        <v>1301836.9963335139</v>
      </c>
      <c r="J10" s="2">
        <v>1334898.0728108918</v>
      </c>
      <c r="K10" s="2">
        <v>1355315.0813509347</v>
      </c>
      <c r="L10" s="2">
        <v>1250294.8427204264</v>
      </c>
      <c r="M10" s="2">
        <v>1139569.7941980741</v>
      </c>
      <c r="N10" s="2">
        <v>970664.76515065681</v>
      </c>
      <c r="O10" s="2">
        <v>998059.83288101037</v>
      </c>
      <c r="Q10" s="5">
        <f t="shared" si="0"/>
        <v>13418971.478602322</v>
      </c>
      <c r="S10" t="s">
        <v>55</v>
      </c>
    </row>
    <row r="11" spans="1:19" ht="14.45" x14ac:dyDescent="0.3">
      <c r="A11" s="9" t="s">
        <v>95</v>
      </c>
      <c r="B11" s="8"/>
      <c r="C11" s="8"/>
      <c r="D11" s="2">
        <v>1180538.1429099999</v>
      </c>
      <c r="E11" s="2">
        <v>1059151.14286</v>
      </c>
      <c r="F11" s="2">
        <v>1073765.71431</v>
      </c>
      <c r="G11" s="2">
        <v>1070640.99997</v>
      </c>
      <c r="H11" s="2">
        <v>1208202.8571899999</v>
      </c>
      <c r="I11" s="2">
        <v>1274938.1428499999</v>
      </c>
      <c r="J11" s="2">
        <v>1415510.5713899999</v>
      </c>
      <c r="K11" s="2">
        <v>1324252.4285899999</v>
      </c>
      <c r="L11" s="2">
        <v>1220823.9999899999</v>
      </c>
      <c r="M11" s="2">
        <v>1143834</v>
      </c>
      <c r="N11" s="2">
        <v>1012082.99988</v>
      </c>
      <c r="O11" s="2">
        <v>996809.14286999998</v>
      </c>
      <c r="Q11" s="5">
        <f t="shared" si="0"/>
        <v>13980550.14281</v>
      </c>
      <c r="S11" t="s">
        <v>56</v>
      </c>
    </row>
    <row r="12" spans="1:19" ht="14.45" x14ac:dyDescent="0.3">
      <c r="A12" s="9" t="s">
        <v>96</v>
      </c>
      <c r="B12" s="8"/>
      <c r="C12" s="8"/>
      <c r="D12" s="2">
        <v>1019730.28572</v>
      </c>
      <c r="E12" s="2">
        <v>925074.42856000003</v>
      </c>
      <c r="F12" s="2">
        <v>1017064.57144</v>
      </c>
      <c r="G12" s="2">
        <v>1005991.71428</v>
      </c>
      <c r="H12" s="2">
        <v>1109121.28572</v>
      </c>
      <c r="I12" s="2">
        <v>1157294</v>
      </c>
      <c r="J12" s="2">
        <v>1183522.4285299999</v>
      </c>
      <c r="K12" s="2">
        <v>1245984.5713800001</v>
      </c>
      <c r="L12" s="2">
        <v>1247286.56996</v>
      </c>
      <c r="M12" s="2">
        <v>1133795.2856999999</v>
      </c>
      <c r="N12" s="2">
        <v>985766.42865000002</v>
      </c>
      <c r="O12" s="2">
        <v>1003560.71433</v>
      </c>
      <c r="Q12" s="5">
        <f t="shared" si="0"/>
        <v>13034192.284270002</v>
      </c>
      <c r="S12" t="s">
        <v>57</v>
      </c>
    </row>
    <row r="14" spans="1:19" ht="14.45" x14ac:dyDescent="0.3">
      <c r="A14" s="11" t="s">
        <v>109</v>
      </c>
    </row>
    <row r="15" spans="1:19" ht="14.45" x14ac:dyDescent="0.3">
      <c r="A15" s="4" t="s">
        <v>58</v>
      </c>
    </row>
    <row r="16" spans="1:19" ht="14.45" x14ac:dyDescent="0.3">
      <c r="A16" s="3" t="s">
        <v>18</v>
      </c>
      <c r="B16" s="12" t="str">
        <f>IFERROR(VLOOKUP($A16,'[1]Part Number Lookup'!$B$2:$C$1663,2,FALSE),0)</f>
        <v>1200557</v>
      </c>
      <c r="C16" s="12"/>
      <c r="D16" s="5">
        <v>1137</v>
      </c>
      <c r="E16" s="5">
        <v>1836</v>
      </c>
      <c r="F16" s="5">
        <v>2434</v>
      </c>
      <c r="G16" s="5">
        <v>15397</v>
      </c>
      <c r="H16" s="5">
        <v>2819</v>
      </c>
      <c r="I16" s="5">
        <v>2752</v>
      </c>
      <c r="J16" s="5">
        <v>2336</v>
      </c>
      <c r="K16" s="5">
        <v>5604</v>
      </c>
      <c r="L16" s="5">
        <v>3019</v>
      </c>
      <c r="M16" s="5">
        <v>3619</v>
      </c>
      <c r="N16" s="28">
        <v>1766</v>
      </c>
      <c r="O16" s="5">
        <v>3141</v>
      </c>
      <c r="Q16" s="5">
        <f>SUM(D16:P16)</f>
        <v>45860</v>
      </c>
      <c r="S16" t="s">
        <v>59</v>
      </c>
    </row>
    <row r="17" spans="1:19" ht="14.45" x14ac:dyDescent="0.3">
      <c r="A17" s="3" t="s">
        <v>20</v>
      </c>
      <c r="B17" s="12" t="str">
        <f>IFERROR(VLOOKUP($A17,'[1]Part Number Lookup'!$B$2:$C$1663,2,FALSE),0)</f>
        <v>1200585</v>
      </c>
      <c r="C17" s="12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28">
        <v>0</v>
      </c>
      <c r="O17" s="5">
        <v>0</v>
      </c>
      <c r="Q17" s="5">
        <f t="shared" ref="Q17:Q36" si="1">SUM(D17:P17)</f>
        <v>0</v>
      </c>
    </row>
    <row r="18" spans="1:19" ht="14.45" x14ac:dyDescent="0.3">
      <c r="A18" s="3" t="s">
        <v>21</v>
      </c>
      <c r="B18" s="12" t="str">
        <f>IFERROR(VLOOKUP($A18,'[1]Part Number Lookup'!$B$2:$C$1663,2,FALSE),0)</f>
        <v>1200588</v>
      </c>
      <c r="C18" s="12"/>
      <c r="D18" s="5">
        <v>0</v>
      </c>
      <c r="E18" s="5">
        <v>0</v>
      </c>
      <c r="F18" s="5">
        <v>1200</v>
      </c>
      <c r="G18" s="5">
        <v>750</v>
      </c>
      <c r="H18" s="5">
        <v>0</v>
      </c>
      <c r="I18" s="5">
        <v>200</v>
      </c>
      <c r="J18" s="5">
        <v>750</v>
      </c>
      <c r="K18" s="5">
        <v>750</v>
      </c>
      <c r="L18" s="5">
        <v>200</v>
      </c>
      <c r="M18" s="5">
        <v>200</v>
      </c>
      <c r="N18" s="28">
        <v>200</v>
      </c>
      <c r="O18" s="5">
        <v>1206.45</v>
      </c>
      <c r="Q18" s="5">
        <f t="shared" si="1"/>
        <v>5456.45</v>
      </c>
      <c r="S18" s="21" t="s">
        <v>138</v>
      </c>
    </row>
    <row r="19" spans="1:19" ht="14.45" x14ac:dyDescent="0.3">
      <c r="A19" s="3" t="s">
        <v>22</v>
      </c>
      <c r="B19" s="12" t="str">
        <f>IFERROR(VLOOKUP($A19,'[1]Part Number Lookup'!$B$2:$C$1663,2,FALSE),0)</f>
        <v>1200597</v>
      </c>
      <c r="C19" s="12"/>
      <c r="D19" s="5">
        <v>14088</v>
      </c>
      <c r="E19" s="5">
        <v>18186</v>
      </c>
      <c r="F19" s="5">
        <v>19546</v>
      </c>
      <c r="G19" s="5">
        <v>21339</v>
      </c>
      <c r="H19" s="5">
        <v>21440</v>
      </c>
      <c r="I19" s="5">
        <v>21722</v>
      </c>
      <c r="J19" s="5">
        <v>23063</v>
      </c>
      <c r="K19" s="5">
        <v>25515</v>
      </c>
      <c r="L19" s="5">
        <v>26556</v>
      </c>
      <c r="M19" s="5">
        <v>22717</v>
      </c>
      <c r="N19" s="28">
        <v>14205</v>
      </c>
      <c r="O19" s="5">
        <v>28436</v>
      </c>
      <c r="Q19" s="5">
        <f t="shared" si="1"/>
        <v>256813</v>
      </c>
    </row>
    <row r="20" spans="1:19" ht="14.45" x14ac:dyDescent="0.3">
      <c r="A20" s="3" t="s">
        <v>24</v>
      </c>
      <c r="B20" s="12" t="str">
        <f>IFERROR(VLOOKUP($A20,'[1]Part Number Lookup'!$B$2:$C$1663,2,FALSE),0)</f>
        <v>1200647</v>
      </c>
      <c r="C20" s="12"/>
      <c r="D20" s="5">
        <v>9537</v>
      </c>
      <c r="E20" s="5">
        <v>10529</v>
      </c>
      <c r="F20" s="5">
        <v>8882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28">
        <v>0</v>
      </c>
      <c r="O20" s="5">
        <v>0</v>
      </c>
      <c r="Q20" s="5">
        <f t="shared" si="1"/>
        <v>28948</v>
      </c>
    </row>
    <row r="21" spans="1:19" ht="14.45" x14ac:dyDescent="0.3">
      <c r="A21" s="3" t="s">
        <v>25</v>
      </c>
      <c r="B21" s="12" t="str">
        <f>IFERROR(VLOOKUP($A21,'[1]Part Number Lookup'!$B$2:$C$1663,2,FALSE),0)</f>
        <v>1200648</v>
      </c>
      <c r="C21" s="12"/>
      <c r="D21" s="5">
        <v>0</v>
      </c>
      <c r="E21" s="5">
        <v>0</v>
      </c>
      <c r="F21" s="5">
        <v>4061</v>
      </c>
      <c r="G21" s="5">
        <v>15659</v>
      </c>
      <c r="H21" s="5">
        <v>18794</v>
      </c>
      <c r="I21" s="5">
        <v>18856</v>
      </c>
      <c r="J21" s="5">
        <v>16131</v>
      </c>
      <c r="K21" s="5">
        <v>16120</v>
      </c>
      <c r="L21" s="5">
        <v>18800</v>
      </c>
      <c r="M21" s="5">
        <v>19323</v>
      </c>
      <c r="N21" s="28">
        <v>12912</v>
      </c>
      <c r="O21" s="5">
        <v>24664</v>
      </c>
      <c r="Q21" s="5">
        <f t="shared" si="1"/>
        <v>165320</v>
      </c>
    </row>
    <row r="22" spans="1:19" ht="14.45" x14ac:dyDescent="0.3">
      <c r="A22" s="3" t="s">
        <v>27</v>
      </c>
      <c r="B22" s="12" t="str">
        <f>IFERROR(VLOOKUP($A22,'[1]Part Number Lookup'!$B$2:$C$1663,2,FALSE),0)</f>
        <v>1200702</v>
      </c>
      <c r="C22" s="12"/>
      <c r="D22" s="5">
        <v>132989</v>
      </c>
      <c r="E22" s="5">
        <v>197321</v>
      </c>
      <c r="F22" s="5">
        <v>162382</v>
      </c>
      <c r="G22" s="5">
        <v>142893</v>
      </c>
      <c r="H22" s="5">
        <v>140894</v>
      </c>
      <c r="I22" s="5">
        <v>158018</v>
      </c>
      <c r="J22" s="5">
        <v>146345</v>
      </c>
      <c r="K22" s="5">
        <v>229353</v>
      </c>
      <c r="L22" s="5">
        <v>270230</v>
      </c>
      <c r="M22" s="5">
        <v>304904</v>
      </c>
      <c r="N22" s="28">
        <v>124736</v>
      </c>
      <c r="O22" s="5">
        <v>241526</v>
      </c>
      <c r="Q22" s="5">
        <f t="shared" si="1"/>
        <v>2251591</v>
      </c>
    </row>
    <row r="23" spans="1:19" ht="14.45" x14ac:dyDescent="0.3">
      <c r="A23" s="3" t="s">
        <v>45</v>
      </c>
      <c r="B23" s="12" t="str">
        <f>IFERROR(VLOOKUP($A23,'[1]Part Number Lookup'!$B$2:$C$1663,2,FALSE),0)</f>
        <v>1201523</v>
      </c>
      <c r="C23" s="12"/>
      <c r="D23" s="5">
        <v>0</v>
      </c>
      <c r="E23" s="5">
        <v>0</v>
      </c>
      <c r="F23" s="5">
        <v>8587</v>
      </c>
      <c r="G23" s="5">
        <v>16929</v>
      </c>
      <c r="H23" s="5">
        <v>16844</v>
      </c>
      <c r="I23" s="5">
        <v>18488</v>
      </c>
      <c r="J23" s="5">
        <v>15285</v>
      </c>
      <c r="K23" s="5">
        <v>16001</v>
      </c>
      <c r="L23" s="5">
        <v>16108</v>
      </c>
      <c r="M23" s="5">
        <v>17639</v>
      </c>
      <c r="N23" s="28">
        <v>11500</v>
      </c>
      <c r="O23" s="5">
        <v>21922</v>
      </c>
      <c r="Q23" s="5">
        <f t="shared" si="1"/>
        <v>159303</v>
      </c>
    </row>
    <row r="24" spans="1:19" ht="14.45" x14ac:dyDescent="0.3">
      <c r="A24" s="3" t="s">
        <v>43</v>
      </c>
      <c r="B24" s="12" t="str">
        <f>IFERROR(VLOOKUP($A24,'[1]Part Number Lookup'!$B$2:$C$1663,2,FALSE),0)</f>
        <v>1201281</v>
      </c>
      <c r="C24" s="12"/>
      <c r="D24" s="5">
        <v>491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8">
        <v>0</v>
      </c>
      <c r="O24" s="5">
        <v>0</v>
      </c>
      <c r="Q24" s="5">
        <f t="shared" si="1"/>
        <v>491</v>
      </c>
    </row>
    <row r="25" spans="1:19" ht="14.45" x14ac:dyDescent="0.3">
      <c r="A25" s="3" t="s">
        <v>41</v>
      </c>
      <c r="B25" s="12" t="str">
        <f>IFERROR(VLOOKUP($A25,'[1]Part Number Lookup'!$B$2:$C$1663,2,FALSE),0)</f>
        <v>1201171</v>
      </c>
      <c r="C25" s="12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8">
        <v>0</v>
      </c>
      <c r="O25" s="5">
        <v>0</v>
      </c>
      <c r="Q25" s="5">
        <f t="shared" si="1"/>
        <v>0</v>
      </c>
    </row>
    <row r="26" spans="1:19" ht="14.45" x14ac:dyDescent="0.3">
      <c r="A26" s="3" t="s">
        <v>26</v>
      </c>
      <c r="B26" s="12" t="str">
        <f>IFERROR(VLOOKUP($A26,'[1]Part Number Lookup'!$B$2:$C$1663,2,FALSE),0)</f>
        <v>1200667</v>
      </c>
      <c r="C26" s="12"/>
      <c r="D26" s="5">
        <v>8952</v>
      </c>
      <c r="E26" s="5">
        <v>12454</v>
      </c>
      <c r="F26" s="5">
        <v>6114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8">
        <v>0</v>
      </c>
      <c r="O26" s="5">
        <v>0</v>
      </c>
      <c r="Q26" s="5">
        <f t="shared" si="1"/>
        <v>27520</v>
      </c>
    </row>
    <row r="27" spans="1:19" ht="14.45" x14ac:dyDescent="0.3">
      <c r="A27" s="3" t="s">
        <v>29</v>
      </c>
      <c r="B27" s="12" t="str">
        <f>IFERROR(VLOOKUP($A27,'[1]Part Number Lookup'!$B$2:$C$1663,2,FALSE),0)</f>
        <v>1200815</v>
      </c>
      <c r="C27" s="12"/>
      <c r="D27" s="5">
        <v>440</v>
      </c>
      <c r="E27" s="5">
        <v>550</v>
      </c>
      <c r="F27" s="5">
        <v>440</v>
      </c>
      <c r="G27" s="5">
        <v>150</v>
      </c>
      <c r="H27" s="5">
        <v>1170</v>
      </c>
      <c r="I27" s="5">
        <v>495</v>
      </c>
      <c r="J27" s="5">
        <v>660</v>
      </c>
      <c r="K27" s="5">
        <v>770</v>
      </c>
      <c r="L27" s="5">
        <v>935</v>
      </c>
      <c r="M27" s="5">
        <v>825</v>
      </c>
      <c r="N27" s="28">
        <v>550</v>
      </c>
      <c r="O27" s="5">
        <v>990</v>
      </c>
      <c r="Q27" s="5">
        <f t="shared" si="1"/>
        <v>7975</v>
      </c>
    </row>
    <row r="28" spans="1:19" ht="14.45" x14ac:dyDescent="0.3">
      <c r="A28" s="3" t="s">
        <v>28</v>
      </c>
      <c r="B28" s="12" t="str">
        <f>IFERROR(VLOOKUP($A28,'[1]Part Number Lookup'!$B$2:$C$1663,2,FALSE),0)</f>
        <v>1200761</v>
      </c>
      <c r="C28" s="12"/>
      <c r="D28" s="5">
        <v>4782</v>
      </c>
      <c r="E28" s="5">
        <v>4851</v>
      </c>
      <c r="F28" s="5">
        <v>5527</v>
      </c>
      <c r="G28" s="5">
        <v>5068</v>
      </c>
      <c r="H28" s="5">
        <v>5156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28">
        <v>0</v>
      </c>
      <c r="O28" s="5">
        <v>0</v>
      </c>
      <c r="Q28" s="5">
        <f t="shared" si="1"/>
        <v>25384</v>
      </c>
    </row>
    <row r="29" spans="1:19" ht="14.45" x14ac:dyDescent="0.3">
      <c r="A29" s="3" t="s">
        <v>46</v>
      </c>
      <c r="B29" s="12" t="str">
        <f>IFERROR(VLOOKUP($A29,'[1]Part Number Lookup'!$B$2:$C$1663,2,FALSE),0)</f>
        <v>1201531</v>
      </c>
      <c r="C29" s="12"/>
      <c r="D29" s="5">
        <v>0</v>
      </c>
      <c r="E29" s="5">
        <v>0</v>
      </c>
      <c r="F29" s="5">
        <v>0</v>
      </c>
      <c r="G29" s="5">
        <v>0</v>
      </c>
      <c r="H29" s="5">
        <v>345</v>
      </c>
      <c r="I29" s="5">
        <v>6968</v>
      </c>
      <c r="J29" s="5">
        <v>6562</v>
      </c>
      <c r="K29" s="5">
        <v>4607</v>
      </c>
      <c r="L29" s="5">
        <v>4732</v>
      </c>
      <c r="M29" s="5">
        <v>4645</v>
      </c>
      <c r="N29" s="28">
        <v>5170</v>
      </c>
      <c r="O29" s="5">
        <v>10742</v>
      </c>
      <c r="Q29" s="5">
        <f t="shared" si="1"/>
        <v>43771</v>
      </c>
    </row>
    <row r="30" spans="1:19" ht="14.45" x14ac:dyDescent="0.3">
      <c r="A30" s="3" t="s">
        <v>32</v>
      </c>
      <c r="B30" s="12" t="str">
        <f>IFERROR(VLOOKUP($A30,'[1]Part Number Lookup'!$B$2:$C$1663,2,FALSE),0)</f>
        <v>1200871</v>
      </c>
      <c r="C30" s="12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28">
        <v>0</v>
      </c>
      <c r="O30" s="5">
        <v>0</v>
      </c>
      <c r="Q30" s="5">
        <f t="shared" si="1"/>
        <v>0</v>
      </c>
    </row>
    <row r="31" spans="1:19" ht="14.45" x14ac:dyDescent="0.3">
      <c r="A31" s="3" t="s">
        <v>35</v>
      </c>
      <c r="B31" s="12" t="str">
        <f>IFERROR(VLOOKUP($A31,'[1]Part Number Lookup'!$B$2:$C$1663,2,FALSE),0)</f>
        <v>1200900</v>
      </c>
      <c r="C31" s="12"/>
      <c r="D31" s="5">
        <v>411</v>
      </c>
      <c r="E31" s="5">
        <v>739</v>
      </c>
      <c r="F31" s="5">
        <v>1350</v>
      </c>
      <c r="G31" s="5">
        <v>50</v>
      </c>
      <c r="H31" s="5">
        <v>650</v>
      </c>
      <c r="I31" s="5">
        <v>500</v>
      </c>
      <c r="J31" s="5">
        <v>1050</v>
      </c>
      <c r="K31" s="5">
        <v>400</v>
      </c>
      <c r="L31" s="5">
        <v>900</v>
      </c>
      <c r="M31" s="5">
        <v>600</v>
      </c>
      <c r="N31" s="28">
        <v>950</v>
      </c>
      <c r="O31" s="5">
        <v>1300</v>
      </c>
      <c r="Q31" s="5">
        <f t="shared" si="1"/>
        <v>8900</v>
      </c>
    </row>
    <row r="32" spans="1:19" ht="14.45" x14ac:dyDescent="0.3">
      <c r="A32" s="3" t="s">
        <v>37</v>
      </c>
      <c r="B32" s="12" t="str">
        <f>IFERROR(VLOOKUP($A32,'[1]Part Number Lookup'!$B$2:$C$1663,2,FALSE),0)</f>
        <v>1200928</v>
      </c>
      <c r="C32" s="12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926</v>
      </c>
      <c r="K32" s="5">
        <v>278</v>
      </c>
      <c r="L32" s="5">
        <v>198</v>
      </c>
      <c r="M32" s="5">
        <v>6</v>
      </c>
      <c r="N32" s="28">
        <v>0</v>
      </c>
      <c r="O32" s="5">
        <v>0</v>
      </c>
      <c r="Q32" s="5">
        <f t="shared" si="1"/>
        <v>1408</v>
      </c>
    </row>
    <row r="33" spans="1:19" ht="14.45" x14ac:dyDescent="0.3">
      <c r="A33" s="3" t="s">
        <v>34</v>
      </c>
      <c r="B33" s="12" t="str">
        <f>IFERROR(VLOOKUP($A33,'[1]Part Number Lookup'!$B$2:$C$1663,2,FALSE),0)</f>
        <v>1200880</v>
      </c>
      <c r="C33" s="12"/>
      <c r="D33" s="5">
        <v>10870</v>
      </c>
      <c r="E33" s="5">
        <v>11335</v>
      </c>
      <c r="F33" s="5">
        <v>4979</v>
      </c>
      <c r="G33" s="5">
        <v>7654</v>
      </c>
      <c r="H33" s="5">
        <v>1938</v>
      </c>
      <c r="I33" s="5">
        <v>4054</v>
      </c>
      <c r="J33" s="5">
        <v>2374</v>
      </c>
      <c r="K33" s="5">
        <v>8403</v>
      </c>
      <c r="L33" s="5">
        <v>9762</v>
      </c>
      <c r="M33" s="5">
        <v>7974</v>
      </c>
      <c r="N33" s="28">
        <v>7688</v>
      </c>
      <c r="O33" s="5">
        <v>15057</v>
      </c>
      <c r="Q33" s="5">
        <f t="shared" si="1"/>
        <v>92088</v>
      </c>
    </row>
    <row r="34" spans="1:19" ht="14.45" x14ac:dyDescent="0.3">
      <c r="A34" s="3" t="s">
        <v>38</v>
      </c>
      <c r="B34" s="12" t="str">
        <f>IFERROR(VLOOKUP($A34,'[1]Part Number Lookup'!$B$2:$C$1663,2,FALSE),0)</f>
        <v>1200952</v>
      </c>
      <c r="C34" s="12"/>
      <c r="D34" s="5">
        <v>1750</v>
      </c>
      <c r="E34" s="5">
        <v>1200</v>
      </c>
      <c r="F34" s="5">
        <v>1750</v>
      </c>
      <c r="G34" s="5">
        <v>1750</v>
      </c>
      <c r="H34" s="5">
        <v>1550</v>
      </c>
      <c r="I34" s="5">
        <v>1200</v>
      </c>
      <c r="J34" s="5">
        <v>1650</v>
      </c>
      <c r="K34" s="5">
        <v>1400</v>
      </c>
      <c r="L34" s="5">
        <v>1650</v>
      </c>
      <c r="M34" s="5">
        <v>1500</v>
      </c>
      <c r="N34" s="28">
        <v>1550</v>
      </c>
      <c r="O34" s="5">
        <v>2850</v>
      </c>
      <c r="Q34" s="5">
        <f t="shared" si="1"/>
        <v>19800</v>
      </c>
    </row>
    <row r="35" spans="1:19" ht="14.45" x14ac:dyDescent="0.3">
      <c r="A35" s="3"/>
      <c r="B35" s="12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</row>
    <row r="36" spans="1:19" ht="14.45" x14ac:dyDescent="0.3">
      <c r="A36" s="13" t="s">
        <v>60</v>
      </c>
      <c r="B36" s="12"/>
      <c r="C36" s="14">
        <v>0.29370000000000002</v>
      </c>
      <c r="D36" s="5">
        <f t="shared" ref="D36:O36" si="2">D$11*$C$36</f>
        <v>346724.05257266702</v>
      </c>
      <c r="E36" s="5">
        <f t="shared" si="2"/>
        <v>311072.69065798202</v>
      </c>
      <c r="F36" s="5">
        <f t="shared" si="2"/>
        <v>315364.99029284698</v>
      </c>
      <c r="G36" s="5">
        <f t="shared" si="2"/>
        <v>314447.26169118902</v>
      </c>
      <c r="H36" s="5">
        <f t="shared" si="2"/>
        <v>354849.179156703</v>
      </c>
      <c r="I36" s="5">
        <f t="shared" si="2"/>
        <v>374449.33255504502</v>
      </c>
      <c r="J36" s="5">
        <f t="shared" si="2"/>
        <v>415735.45481724298</v>
      </c>
      <c r="K36" s="5">
        <f t="shared" si="2"/>
        <v>388932.93827688298</v>
      </c>
      <c r="L36" s="5">
        <f t="shared" si="2"/>
        <v>358556.00879706303</v>
      </c>
      <c r="M36" s="5">
        <f t="shared" si="2"/>
        <v>335944.04580000002</v>
      </c>
      <c r="N36" s="5">
        <f t="shared" si="2"/>
        <v>297248.77706475602</v>
      </c>
      <c r="O36" s="5">
        <f t="shared" si="2"/>
        <v>292762.84526091901</v>
      </c>
      <c r="Q36" s="5">
        <f t="shared" si="1"/>
        <v>4106087.5769432965</v>
      </c>
      <c r="S36" t="s">
        <v>98</v>
      </c>
    </row>
    <row r="38" spans="1:19" ht="14.45" x14ac:dyDescent="0.3">
      <c r="A38" s="4" t="s">
        <v>61</v>
      </c>
    </row>
    <row r="39" spans="1:19" ht="14.45" x14ac:dyDescent="0.3">
      <c r="A39" s="3" t="s">
        <v>18</v>
      </c>
      <c r="B39" s="12" t="str">
        <f>IFERROR(VLOOKUP($A39,'[1]Part Number Lookup'!$B$2:$C$1663,2,FALSE),0)</f>
        <v>1200557</v>
      </c>
      <c r="C39" s="12"/>
      <c r="D39" s="5">
        <v>2208</v>
      </c>
      <c r="E39" s="5">
        <v>895</v>
      </c>
      <c r="F39" s="5">
        <v>1600</v>
      </c>
      <c r="G39" s="5">
        <v>223</v>
      </c>
      <c r="H39" s="5">
        <v>1968</v>
      </c>
      <c r="I39" s="5">
        <v>3681</v>
      </c>
      <c r="J39" s="5">
        <v>2961</v>
      </c>
      <c r="K39" s="5">
        <v>6123</v>
      </c>
      <c r="L39" s="5">
        <v>2850</v>
      </c>
      <c r="M39" s="5">
        <v>2236</v>
      </c>
      <c r="N39" s="5">
        <v>1998</v>
      </c>
      <c r="O39" s="5">
        <v>8571</v>
      </c>
      <c r="Q39" s="5">
        <f t="shared" ref="Q39:Q59" si="3">SUM(D39:P39)</f>
        <v>35314</v>
      </c>
      <c r="S39" t="s">
        <v>62</v>
      </c>
    </row>
    <row r="40" spans="1:19" ht="14.45" x14ac:dyDescent="0.3">
      <c r="A40" s="3" t="s">
        <v>20</v>
      </c>
      <c r="B40" s="12" t="str">
        <f>IFERROR(VLOOKUP($A40,'[1]Part Number Lookup'!$B$2:$C$1663,2,FALSE),0)</f>
        <v>1200585</v>
      </c>
      <c r="C40" s="12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900</v>
      </c>
      <c r="K40" s="5">
        <v>380</v>
      </c>
      <c r="L40" s="5">
        <v>2000</v>
      </c>
      <c r="M40" s="5">
        <v>0</v>
      </c>
      <c r="N40" s="5">
        <v>0</v>
      </c>
      <c r="O40" s="5">
        <v>0</v>
      </c>
      <c r="Q40" s="5">
        <f t="shared" si="3"/>
        <v>3280</v>
      </c>
    </row>
    <row r="41" spans="1:19" ht="14.45" x14ac:dyDescent="0.3">
      <c r="A41" s="3" t="s">
        <v>21</v>
      </c>
      <c r="B41" s="12" t="str">
        <f>IFERROR(VLOOKUP($A41,'[1]Part Number Lookup'!$B$2:$C$1663,2,FALSE),0)</f>
        <v>1200588</v>
      </c>
      <c r="C41" s="12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4800</v>
      </c>
      <c r="Q41" s="5">
        <f t="shared" si="3"/>
        <v>4800</v>
      </c>
    </row>
    <row r="42" spans="1:19" ht="14.45" x14ac:dyDescent="0.3">
      <c r="A42" s="3" t="s">
        <v>22</v>
      </c>
      <c r="B42" s="12" t="str">
        <f>IFERROR(VLOOKUP($A42,'[1]Part Number Lookup'!$B$2:$C$1663,2,FALSE),0)</f>
        <v>1200597</v>
      </c>
      <c r="C42" s="12"/>
      <c r="D42" s="5">
        <v>10076</v>
      </c>
      <c r="E42" s="5">
        <v>8901</v>
      </c>
      <c r="F42" s="5">
        <v>10636</v>
      </c>
      <c r="G42" s="5">
        <v>14401</v>
      </c>
      <c r="H42" s="5">
        <v>18882</v>
      </c>
      <c r="I42" s="5">
        <v>23283</v>
      </c>
      <c r="J42" s="5">
        <v>37202</v>
      </c>
      <c r="K42" s="5">
        <v>28997</v>
      </c>
      <c r="L42" s="5">
        <v>29001</v>
      </c>
      <c r="M42" s="5">
        <v>21394</v>
      </c>
      <c r="N42" s="5">
        <v>13064</v>
      </c>
      <c r="O42" s="5">
        <v>13322</v>
      </c>
      <c r="Q42" s="5">
        <f t="shared" si="3"/>
        <v>229159</v>
      </c>
    </row>
    <row r="43" spans="1:19" ht="14.45" x14ac:dyDescent="0.3">
      <c r="A43" s="3" t="s">
        <v>24</v>
      </c>
      <c r="B43" s="12" t="str">
        <f>IFERROR(VLOOKUP($A43,'[1]Part Number Lookup'!$B$2:$C$1663,2,FALSE),0)</f>
        <v>1200647</v>
      </c>
      <c r="C43" s="12"/>
      <c r="D43" s="5">
        <v>5910</v>
      </c>
      <c r="E43" s="5">
        <v>3955</v>
      </c>
      <c r="F43" s="5">
        <v>4921</v>
      </c>
      <c r="G43" s="5">
        <v>7541</v>
      </c>
      <c r="H43" s="5">
        <v>12139</v>
      </c>
      <c r="I43" s="5">
        <v>13788</v>
      </c>
      <c r="J43" s="5">
        <v>15796</v>
      </c>
      <c r="K43" s="5">
        <v>14352</v>
      </c>
      <c r="L43" s="5">
        <v>16541</v>
      </c>
      <c r="M43" s="5">
        <v>12166</v>
      </c>
      <c r="N43" s="5">
        <v>7671</v>
      </c>
      <c r="O43" s="5">
        <v>7843</v>
      </c>
      <c r="Q43" s="5">
        <f t="shared" si="3"/>
        <v>122623</v>
      </c>
    </row>
    <row r="44" spans="1:19" ht="14.45" x14ac:dyDescent="0.3">
      <c r="A44" s="3" t="s">
        <v>25</v>
      </c>
      <c r="B44" s="12" t="str">
        <f>IFERROR(VLOOKUP($A44,'[1]Part Number Lookup'!$B$2:$C$1663,2,FALSE),0)</f>
        <v>1200648</v>
      </c>
      <c r="C44" s="12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Q44" s="5">
        <f t="shared" si="3"/>
        <v>0</v>
      </c>
    </row>
    <row r="45" spans="1:19" ht="14.45" x14ac:dyDescent="0.3">
      <c r="A45" s="3" t="s">
        <v>27</v>
      </c>
      <c r="B45" s="12" t="str">
        <f>IFERROR(VLOOKUP($A45,'[1]Part Number Lookup'!$B$2:$C$1663,2,FALSE),0)</f>
        <v>1200702</v>
      </c>
      <c r="C45" s="12"/>
      <c r="D45" s="5">
        <v>102058</v>
      </c>
      <c r="E45" s="5">
        <v>58099</v>
      </c>
      <c r="F45" s="5">
        <v>69785</v>
      </c>
      <c r="G45" s="5">
        <v>111216</v>
      </c>
      <c r="H45" s="5">
        <v>167402</v>
      </c>
      <c r="I45" s="5">
        <v>147292</v>
      </c>
      <c r="J45" s="5">
        <v>260057</v>
      </c>
      <c r="K45" s="5">
        <v>208763</v>
      </c>
      <c r="L45" s="5">
        <v>150640</v>
      </c>
      <c r="M45" s="5">
        <v>121741</v>
      </c>
      <c r="N45" s="5">
        <v>116956</v>
      </c>
      <c r="O45" s="5">
        <v>113945</v>
      </c>
      <c r="Q45" s="5">
        <f t="shared" si="3"/>
        <v>1627954</v>
      </c>
    </row>
    <row r="46" spans="1:19" ht="14.45" x14ac:dyDescent="0.3">
      <c r="A46" s="3" t="s">
        <v>45</v>
      </c>
      <c r="B46" s="12" t="str">
        <f>IFERROR(VLOOKUP($A46,'[1]Part Number Lookup'!$B$2:$C$1663,2,FALSE),0)</f>
        <v>1201523</v>
      </c>
      <c r="C46" s="12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Q46" s="5">
        <f t="shared" si="3"/>
        <v>0</v>
      </c>
    </row>
    <row r="47" spans="1:19" ht="14.45" x14ac:dyDescent="0.3">
      <c r="A47" s="3" t="s">
        <v>43</v>
      </c>
      <c r="B47" s="12" t="str">
        <f>IFERROR(VLOOKUP($A47,'[1]Part Number Lookup'!$B$2:$C$1663,2,FALSE),0)</f>
        <v>1201281</v>
      </c>
      <c r="C47" s="12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151</v>
      </c>
      <c r="J47" s="5">
        <v>12101</v>
      </c>
      <c r="K47" s="5">
        <v>7374</v>
      </c>
      <c r="L47" s="5">
        <v>7272</v>
      </c>
      <c r="M47" s="5">
        <v>8259</v>
      </c>
      <c r="N47" s="5">
        <v>6454</v>
      </c>
      <c r="O47" s="5">
        <v>6807</v>
      </c>
      <c r="Q47" s="5">
        <f t="shared" si="3"/>
        <v>48418</v>
      </c>
    </row>
    <row r="48" spans="1:19" ht="14.45" x14ac:dyDescent="0.3">
      <c r="A48" s="3" t="s">
        <v>41</v>
      </c>
      <c r="B48" s="12" t="str">
        <f>IFERROR(VLOOKUP($A48,'[1]Part Number Lookup'!$B$2:$C$1663,2,FALSE),0)</f>
        <v>1201171</v>
      </c>
      <c r="C48" s="12"/>
      <c r="D48" s="5">
        <v>2834</v>
      </c>
      <c r="E48" s="5">
        <v>1951</v>
      </c>
      <c r="F48" s="5">
        <v>2203</v>
      </c>
      <c r="G48" s="5">
        <v>3290</v>
      </c>
      <c r="H48" s="5">
        <v>2591</v>
      </c>
      <c r="I48" s="5">
        <v>4695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Q48" s="5">
        <f t="shared" si="3"/>
        <v>17564</v>
      </c>
    </row>
    <row r="49" spans="1:19" ht="14.45" x14ac:dyDescent="0.3">
      <c r="A49" s="3" t="s">
        <v>26</v>
      </c>
      <c r="B49" s="12" t="str">
        <f>IFERROR(VLOOKUP($A49,'[1]Part Number Lookup'!$B$2:$C$1663,2,FALSE),0)</f>
        <v>1200667</v>
      </c>
      <c r="C49" s="12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Q49" s="5">
        <f t="shared" si="3"/>
        <v>0</v>
      </c>
    </row>
    <row r="50" spans="1:19" ht="14.45" x14ac:dyDescent="0.3">
      <c r="A50" s="3" t="s">
        <v>29</v>
      </c>
      <c r="B50" s="12" t="str">
        <f>IFERROR(VLOOKUP($A50,'[1]Part Number Lookup'!$B$2:$C$1663,2,FALSE),0)</f>
        <v>1200815</v>
      </c>
      <c r="C50" s="12"/>
      <c r="D50" s="5">
        <v>495</v>
      </c>
      <c r="E50" s="5">
        <v>330</v>
      </c>
      <c r="F50" s="5">
        <v>275</v>
      </c>
      <c r="G50" s="5">
        <v>330</v>
      </c>
      <c r="H50" s="5">
        <v>605</v>
      </c>
      <c r="I50" s="5">
        <v>660</v>
      </c>
      <c r="J50" s="5">
        <v>385</v>
      </c>
      <c r="K50" s="5">
        <v>605</v>
      </c>
      <c r="L50" s="5">
        <v>550</v>
      </c>
      <c r="M50" s="5">
        <v>220</v>
      </c>
      <c r="N50" s="5">
        <v>605</v>
      </c>
      <c r="O50" s="5">
        <v>110</v>
      </c>
      <c r="Q50" s="5">
        <f t="shared" si="3"/>
        <v>5170</v>
      </c>
    </row>
    <row r="51" spans="1:19" ht="14.45" x14ac:dyDescent="0.3">
      <c r="A51" s="3" t="s">
        <v>28</v>
      </c>
      <c r="B51" s="12" t="str">
        <f>IFERROR(VLOOKUP($A51,'[1]Part Number Lookup'!$B$2:$C$1663,2,FALSE),0)</f>
        <v>1200761</v>
      </c>
      <c r="C51" s="12"/>
      <c r="D51" s="5">
        <v>7648</v>
      </c>
      <c r="E51" s="5">
        <v>2387</v>
      </c>
      <c r="F51" s="5">
        <v>2585</v>
      </c>
      <c r="G51" s="5">
        <v>2692</v>
      </c>
      <c r="H51" s="5">
        <v>5205</v>
      </c>
      <c r="I51" s="5">
        <v>2645</v>
      </c>
      <c r="J51" s="5">
        <v>5802</v>
      </c>
      <c r="K51" s="5">
        <v>1379</v>
      </c>
      <c r="L51" s="5">
        <v>3454</v>
      </c>
      <c r="M51" s="5">
        <v>3475</v>
      </c>
      <c r="N51" s="5">
        <v>3524</v>
      </c>
      <c r="O51" s="5">
        <v>3638</v>
      </c>
      <c r="Q51" s="5">
        <f t="shared" si="3"/>
        <v>44434</v>
      </c>
    </row>
    <row r="52" spans="1:19" ht="14.45" x14ac:dyDescent="0.3">
      <c r="A52" s="3" t="s">
        <v>46</v>
      </c>
      <c r="B52" s="12" t="str">
        <f>IFERROR(VLOOKUP($A52,'[1]Part Number Lookup'!$B$2:$C$1663,2,FALSE),0)</f>
        <v>1201531</v>
      </c>
      <c r="C52" s="12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Q52" s="5">
        <f t="shared" si="3"/>
        <v>0</v>
      </c>
    </row>
    <row r="53" spans="1:19" ht="14.45" x14ac:dyDescent="0.3">
      <c r="A53" s="3" t="s">
        <v>32</v>
      </c>
      <c r="B53" s="12" t="str">
        <f>IFERROR(VLOOKUP($A53,'[1]Part Number Lookup'!$B$2:$C$1663,2,FALSE),0)</f>
        <v>1200871</v>
      </c>
      <c r="C53" s="12"/>
      <c r="D53" s="5">
        <v>1430</v>
      </c>
      <c r="E53" s="5">
        <v>880</v>
      </c>
      <c r="F53" s="5">
        <v>1100</v>
      </c>
      <c r="G53" s="5">
        <v>1732</v>
      </c>
      <c r="H53" s="5">
        <v>0</v>
      </c>
      <c r="I53" s="5">
        <v>0</v>
      </c>
      <c r="J53" s="5">
        <v>2044</v>
      </c>
      <c r="K53" s="5">
        <v>1044</v>
      </c>
      <c r="L53" s="5">
        <v>1705</v>
      </c>
      <c r="M53" s="5">
        <v>4015</v>
      </c>
      <c r="N53" s="5">
        <v>550</v>
      </c>
      <c r="O53" s="5">
        <v>1980.64</v>
      </c>
      <c r="Q53" s="5">
        <f t="shared" si="3"/>
        <v>16480.64</v>
      </c>
    </row>
    <row r="54" spans="1:19" ht="14.45" x14ac:dyDescent="0.3">
      <c r="A54" s="3" t="s">
        <v>35</v>
      </c>
      <c r="B54" s="12" t="str">
        <f>IFERROR(VLOOKUP($A54,'[1]Part Number Lookup'!$B$2:$C$1663,2,FALSE),0)</f>
        <v>1200900</v>
      </c>
      <c r="C54" s="12"/>
      <c r="D54" s="5">
        <v>779</v>
      </c>
      <c r="E54" s="5">
        <v>801</v>
      </c>
      <c r="F54" s="5">
        <v>600</v>
      </c>
      <c r="G54" s="5">
        <v>700</v>
      </c>
      <c r="H54" s="5">
        <v>1000</v>
      </c>
      <c r="I54" s="5">
        <v>950</v>
      </c>
      <c r="J54" s="5">
        <v>900</v>
      </c>
      <c r="K54" s="5">
        <v>350</v>
      </c>
      <c r="L54" s="5">
        <v>1050</v>
      </c>
      <c r="M54" s="5">
        <v>350</v>
      </c>
      <c r="N54" s="5">
        <v>800</v>
      </c>
      <c r="O54" s="5">
        <v>850</v>
      </c>
      <c r="Q54" s="5">
        <f t="shared" si="3"/>
        <v>9130</v>
      </c>
    </row>
    <row r="55" spans="1:19" ht="14.45" x14ac:dyDescent="0.3">
      <c r="A55" s="3" t="s">
        <v>37</v>
      </c>
      <c r="B55" s="12" t="str">
        <f>IFERROR(VLOOKUP($A55,'[1]Part Number Lookup'!$B$2:$C$1663,2,FALSE),0)</f>
        <v>1200928</v>
      </c>
      <c r="C55" s="12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Q55" s="5">
        <f t="shared" si="3"/>
        <v>0</v>
      </c>
    </row>
    <row r="56" spans="1:19" ht="14.45" x14ac:dyDescent="0.3">
      <c r="A56" s="3" t="s">
        <v>34</v>
      </c>
      <c r="B56" s="12" t="str">
        <f>IFERROR(VLOOKUP($A56,'[1]Part Number Lookup'!$B$2:$C$1663,2,FALSE),0)</f>
        <v>1200880</v>
      </c>
      <c r="C56" s="12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2835</v>
      </c>
      <c r="Q56" s="5">
        <f t="shared" si="3"/>
        <v>2835</v>
      </c>
    </row>
    <row r="57" spans="1:19" ht="14.45" x14ac:dyDescent="0.3">
      <c r="A57" s="3" t="s">
        <v>38</v>
      </c>
      <c r="B57" s="12" t="str">
        <f>IFERROR(VLOOKUP($A57,'[1]Part Number Lookup'!$B$2:$C$1663,2,FALSE),0)</f>
        <v>1200952</v>
      </c>
      <c r="C57" s="12"/>
      <c r="D57" s="5">
        <v>2775</v>
      </c>
      <c r="E57" s="5">
        <v>2000</v>
      </c>
      <c r="F57" s="5">
        <v>1550</v>
      </c>
      <c r="G57" s="5">
        <v>1500</v>
      </c>
      <c r="H57" s="5">
        <v>2000</v>
      </c>
      <c r="I57" s="5">
        <v>1300</v>
      </c>
      <c r="J57" s="5">
        <v>2150</v>
      </c>
      <c r="K57" s="5">
        <v>1650</v>
      </c>
      <c r="L57" s="5">
        <v>1450</v>
      </c>
      <c r="M57" s="5">
        <v>1450</v>
      </c>
      <c r="N57" s="5">
        <v>1400</v>
      </c>
      <c r="O57" s="5">
        <v>1750</v>
      </c>
      <c r="Q57" s="5">
        <f t="shared" si="3"/>
        <v>20975</v>
      </c>
    </row>
    <row r="58" spans="1:19" ht="14.45" x14ac:dyDescent="0.3">
      <c r="A58" s="3"/>
      <c r="B58" s="12"/>
      <c r="C58" s="1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</row>
    <row r="59" spans="1:19" ht="14.45" x14ac:dyDescent="0.3">
      <c r="A59" s="13" t="s">
        <v>63</v>
      </c>
      <c r="B59" s="12"/>
      <c r="C59" s="14">
        <v>0.29370000000000002</v>
      </c>
      <c r="D59" s="5">
        <f t="shared" ref="D59:O59" si="4">D$12*$C$59</f>
        <v>299494.784915964</v>
      </c>
      <c r="E59" s="5">
        <f t="shared" si="4"/>
        <v>271694.35966807202</v>
      </c>
      <c r="F59" s="5">
        <f t="shared" si="4"/>
        <v>298711.86463192798</v>
      </c>
      <c r="G59" s="5">
        <f t="shared" si="4"/>
        <v>295459.76648403599</v>
      </c>
      <c r="H59" s="5">
        <f t="shared" si="4"/>
        <v>325748.92161596403</v>
      </c>
      <c r="I59" s="5">
        <f t="shared" si="4"/>
        <v>339897.24780000001</v>
      </c>
      <c r="J59" s="5">
        <f t="shared" si="4"/>
        <v>347600.53725926101</v>
      </c>
      <c r="K59" s="5">
        <f t="shared" si="4"/>
        <v>365945.66861430602</v>
      </c>
      <c r="L59" s="5">
        <f t="shared" si="4"/>
        <v>366328.06559725205</v>
      </c>
      <c r="M59" s="5">
        <f t="shared" si="4"/>
        <v>332995.67541009001</v>
      </c>
      <c r="N59" s="5">
        <f t="shared" si="4"/>
        <v>289519.600094505</v>
      </c>
      <c r="O59" s="5">
        <f t="shared" si="4"/>
        <v>294745.781798721</v>
      </c>
      <c r="Q59" s="5">
        <f t="shared" si="3"/>
        <v>3828142.273890099</v>
      </c>
      <c r="S59" t="s">
        <v>98</v>
      </c>
    </row>
    <row r="61" spans="1:19" ht="14.45" x14ac:dyDescent="0.3">
      <c r="A61" s="13" t="s">
        <v>64</v>
      </c>
    </row>
    <row r="62" spans="1:19" ht="14.45" x14ac:dyDescent="0.3">
      <c r="A62" s="3" t="s">
        <v>18</v>
      </c>
      <c r="B62" s="12" t="str">
        <f>IFERROR(VLOOKUP($A62,'[1]Part Number Lookup'!$B$2:$C$1663,2,FALSE),0)</f>
        <v>1200557</v>
      </c>
      <c r="C62" s="12"/>
      <c r="D62" s="5">
        <f t="shared" ref="D62:O62" si="5">AVERAGE(D16,D39)</f>
        <v>1672.5</v>
      </c>
      <c r="E62" s="5">
        <f t="shared" si="5"/>
        <v>1365.5</v>
      </c>
      <c r="F62" s="5">
        <f t="shared" si="5"/>
        <v>2017</v>
      </c>
      <c r="G62" s="5">
        <f t="shared" si="5"/>
        <v>7810</v>
      </c>
      <c r="H62" s="5">
        <f t="shared" si="5"/>
        <v>2393.5</v>
      </c>
      <c r="I62" s="5">
        <f t="shared" si="5"/>
        <v>3216.5</v>
      </c>
      <c r="J62" s="5">
        <f t="shared" si="5"/>
        <v>2648.5</v>
      </c>
      <c r="K62" s="5">
        <f t="shared" si="5"/>
        <v>5863.5</v>
      </c>
      <c r="L62" s="5">
        <f t="shared" si="5"/>
        <v>2934.5</v>
      </c>
      <c r="M62" s="5">
        <f t="shared" si="5"/>
        <v>2927.5</v>
      </c>
      <c r="N62" s="5">
        <f t="shared" si="5"/>
        <v>1882</v>
      </c>
      <c r="O62" s="5">
        <f t="shared" si="5"/>
        <v>5856</v>
      </c>
      <c r="Q62" s="5">
        <f t="shared" ref="Q62:Q82" si="6">SUM(D62:P62)</f>
        <v>40587</v>
      </c>
      <c r="S62" t="s">
        <v>65</v>
      </c>
    </row>
    <row r="63" spans="1:19" ht="14.45" x14ac:dyDescent="0.3">
      <c r="A63" s="3" t="s">
        <v>20</v>
      </c>
      <c r="B63" s="12" t="str">
        <f>IFERROR(VLOOKUP($A63,'[1]Part Number Lookup'!$B$2:$C$1663,2,FALSE),0)</f>
        <v>1200585</v>
      </c>
      <c r="C63" s="12"/>
      <c r="D63" s="5">
        <f t="shared" ref="D63:O63" si="7">AVERAGE(D17,D40)</f>
        <v>0</v>
      </c>
      <c r="E63" s="5">
        <f t="shared" si="7"/>
        <v>0</v>
      </c>
      <c r="F63" s="5">
        <f t="shared" si="7"/>
        <v>0</v>
      </c>
      <c r="G63" s="5">
        <f t="shared" si="7"/>
        <v>0</v>
      </c>
      <c r="H63" s="5">
        <f t="shared" si="7"/>
        <v>0</v>
      </c>
      <c r="I63" s="5">
        <f t="shared" si="7"/>
        <v>0</v>
      </c>
      <c r="J63" s="5">
        <f t="shared" si="7"/>
        <v>450</v>
      </c>
      <c r="K63" s="5">
        <f t="shared" si="7"/>
        <v>190</v>
      </c>
      <c r="L63" s="5">
        <f t="shared" si="7"/>
        <v>1000</v>
      </c>
      <c r="M63" s="5">
        <f t="shared" si="7"/>
        <v>0</v>
      </c>
      <c r="N63" s="5">
        <f t="shared" si="7"/>
        <v>0</v>
      </c>
      <c r="O63" s="5">
        <f t="shared" si="7"/>
        <v>0</v>
      </c>
      <c r="Q63" s="5">
        <f t="shared" si="6"/>
        <v>1640</v>
      </c>
    </row>
    <row r="64" spans="1:19" ht="14.45" x14ac:dyDescent="0.3">
      <c r="A64" s="3" t="s">
        <v>21</v>
      </c>
      <c r="B64" s="12" t="str">
        <f>IFERROR(VLOOKUP($A64,'[1]Part Number Lookup'!$B$2:$C$1663,2,FALSE),0)</f>
        <v>1200588</v>
      </c>
      <c r="C64" s="12"/>
      <c r="D64" s="5">
        <f t="shared" ref="D64:O64" si="8">AVERAGE(D18,D41)</f>
        <v>0</v>
      </c>
      <c r="E64" s="5">
        <f t="shared" si="8"/>
        <v>0</v>
      </c>
      <c r="F64" s="5">
        <f t="shared" si="8"/>
        <v>600</v>
      </c>
      <c r="G64" s="5">
        <f t="shared" si="8"/>
        <v>375</v>
      </c>
      <c r="H64" s="5">
        <f t="shared" si="8"/>
        <v>0</v>
      </c>
      <c r="I64" s="5">
        <f t="shared" si="8"/>
        <v>100</v>
      </c>
      <c r="J64" s="5">
        <f t="shared" si="8"/>
        <v>375</v>
      </c>
      <c r="K64" s="5">
        <f t="shared" si="8"/>
        <v>375</v>
      </c>
      <c r="L64" s="5">
        <f t="shared" si="8"/>
        <v>100</v>
      </c>
      <c r="M64" s="5">
        <f t="shared" si="8"/>
        <v>100</v>
      </c>
      <c r="N64" s="5">
        <f t="shared" si="8"/>
        <v>100</v>
      </c>
      <c r="O64" s="5">
        <f t="shared" si="8"/>
        <v>3003.2249999999999</v>
      </c>
      <c r="Q64" s="5">
        <f t="shared" si="6"/>
        <v>5128.2250000000004</v>
      </c>
    </row>
    <row r="65" spans="1:17" ht="14.45" x14ac:dyDescent="0.3">
      <c r="A65" s="3" t="s">
        <v>22</v>
      </c>
      <c r="B65" s="12" t="str">
        <f>IFERROR(VLOOKUP($A65,'[1]Part Number Lookup'!$B$2:$C$1663,2,FALSE),0)</f>
        <v>1200597</v>
      </c>
      <c r="C65" s="12"/>
      <c r="D65" s="5">
        <f t="shared" ref="D65:O65" si="9">AVERAGE(D19,D42)</f>
        <v>12082</v>
      </c>
      <c r="E65" s="5">
        <f t="shared" si="9"/>
        <v>13543.5</v>
      </c>
      <c r="F65" s="5">
        <f t="shared" si="9"/>
        <v>15091</v>
      </c>
      <c r="G65" s="5">
        <f t="shared" si="9"/>
        <v>17870</v>
      </c>
      <c r="H65" s="5">
        <f t="shared" si="9"/>
        <v>20161</v>
      </c>
      <c r="I65" s="5">
        <f t="shared" si="9"/>
        <v>22502.5</v>
      </c>
      <c r="J65" s="5">
        <f t="shared" si="9"/>
        <v>30132.5</v>
      </c>
      <c r="K65" s="5">
        <f t="shared" si="9"/>
        <v>27256</v>
      </c>
      <c r="L65" s="5">
        <f t="shared" si="9"/>
        <v>27778.5</v>
      </c>
      <c r="M65" s="5">
        <f t="shared" si="9"/>
        <v>22055.5</v>
      </c>
      <c r="N65" s="5">
        <f t="shared" si="9"/>
        <v>13634.5</v>
      </c>
      <c r="O65" s="5">
        <f t="shared" si="9"/>
        <v>20879</v>
      </c>
      <c r="Q65" s="5">
        <f t="shared" si="6"/>
        <v>242986</v>
      </c>
    </row>
    <row r="66" spans="1:17" ht="14.45" x14ac:dyDescent="0.3">
      <c r="A66" s="3" t="s">
        <v>24</v>
      </c>
      <c r="B66" s="12" t="str">
        <f>IFERROR(VLOOKUP($A66,'[1]Part Number Lookup'!$B$2:$C$1663,2,FALSE),0)</f>
        <v>1200647</v>
      </c>
      <c r="C66" s="12"/>
      <c r="D66" s="5">
        <f t="shared" ref="D66:O66" si="10">AVERAGE(D20,D43)</f>
        <v>7723.5</v>
      </c>
      <c r="E66" s="5">
        <f t="shared" si="10"/>
        <v>7242</v>
      </c>
      <c r="F66" s="5">
        <f t="shared" si="10"/>
        <v>6901.5</v>
      </c>
      <c r="G66" s="5">
        <f t="shared" si="10"/>
        <v>3770.5</v>
      </c>
      <c r="H66" s="5">
        <f t="shared" si="10"/>
        <v>6069.5</v>
      </c>
      <c r="I66" s="5">
        <f t="shared" si="10"/>
        <v>6894</v>
      </c>
      <c r="J66" s="5">
        <f t="shared" si="10"/>
        <v>7898</v>
      </c>
      <c r="K66" s="5">
        <f t="shared" si="10"/>
        <v>7176</v>
      </c>
      <c r="L66" s="5">
        <f t="shared" si="10"/>
        <v>8270.5</v>
      </c>
      <c r="M66" s="5">
        <f t="shared" si="10"/>
        <v>6083</v>
      </c>
      <c r="N66" s="5">
        <f t="shared" si="10"/>
        <v>3835.5</v>
      </c>
      <c r="O66" s="5">
        <f t="shared" si="10"/>
        <v>3921.5</v>
      </c>
      <c r="Q66" s="5">
        <f t="shared" si="6"/>
        <v>75785.5</v>
      </c>
    </row>
    <row r="67" spans="1:17" ht="14.45" x14ac:dyDescent="0.3">
      <c r="A67" s="3" t="s">
        <v>25</v>
      </c>
      <c r="B67" s="12" t="str">
        <f>IFERROR(VLOOKUP($A67,'[1]Part Number Lookup'!$B$2:$C$1663,2,FALSE),0)</f>
        <v>1200648</v>
      </c>
      <c r="C67" s="12"/>
      <c r="D67" s="5">
        <f t="shared" ref="D67:O67" si="11">AVERAGE(D21,D44)</f>
        <v>0</v>
      </c>
      <c r="E67" s="5">
        <f t="shared" si="11"/>
        <v>0</v>
      </c>
      <c r="F67" s="5">
        <f t="shared" si="11"/>
        <v>2030.5</v>
      </c>
      <c r="G67" s="5">
        <f t="shared" si="11"/>
        <v>7829.5</v>
      </c>
      <c r="H67" s="5">
        <f t="shared" si="11"/>
        <v>9397</v>
      </c>
      <c r="I67" s="5">
        <f t="shared" si="11"/>
        <v>9428</v>
      </c>
      <c r="J67" s="5">
        <f t="shared" si="11"/>
        <v>8065.5</v>
      </c>
      <c r="K67" s="5">
        <f t="shared" si="11"/>
        <v>8060</v>
      </c>
      <c r="L67" s="5">
        <f t="shared" si="11"/>
        <v>9400</v>
      </c>
      <c r="M67" s="5">
        <f t="shared" si="11"/>
        <v>9661.5</v>
      </c>
      <c r="N67" s="5">
        <f t="shared" si="11"/>
        <v>6456</v>
      </c>
      <c r="O67" s="5">
        <f t="shared" si="11"/>
        <v>12332</v>
      </c>
      <c r="Q67" s="5">
        <f t="shared" si="6"/>
        <v>82660</v>
      </c>
    </row>
    <row r="68" spans="1:17" ht="14.45" x14ac:dyDescent="0.3">
      <c r="A68" s="3" t="s">
        <v>27</v>
      </c>
      <c r="B68" s="12" t="str">
        <f>IFERROR(VLOOKUP($A68,'[1]Part Number Lookup'!$B$2:$C$1663,2,FALSE),0)</f>
        <v>1200702</v>
      </c>
      <c r="C68" s="12"/>
      <c r="D68" s="5">
        <f t="shared" ref="D68:O68" si="12">AVERAGE(D22,D45)</f>
        <v>117523.5</v>
      </c>
      <c r="E68" s="5">
        <f t="shared" si="12"/>
        <v>127710</v>
      </c>
      <c r="F68" s="5">
        <f t="shared" si="12"/>
        <v>116083.5</v>
      </c>
      <c r="G68" s="5">
        <f t="shared" si="12"/>
        <v>127054.5</v>
      </c>
      <c r="H68" s="5">
        <f t="shared" si="12"/>
        <v>154148</v>
      </c>
      <c r="I68" s="5">
        <f t="shared" si="12"/>
        <v>152655</v>
      </c>
      <c r="J68" s="5">
        <f t="shared" si="12"/>
        <v>203201</v>
      </c>
      <c r="K68" s="5">
        <f t="shared" si="12"/>
        <v>219058</v>
      </c>
      <c r="L68" s="5">
        <f t="shared" si="12"/>
        <v>210435</v>
      </c>
      <c r="M68" s="5">
        <f t="shared" si="12"/>
        <v>213322.5</v>
      </c>
      <c r="N68" s="5">
        <f t="shared" si="12"/>
        <v>120846</v>
      </c>
      <c r="O68" s="5">
        <f t="shared" si="12"/>
        <v>177735.5</v>
      </c>
      <c r="Q68" s="5">
        <f t="shared" si="6"/>
        <v>1939772.5</v>
      </c>
    </row>
    <row r="69" spans="1:17" ht="14.45" x14ac:dyDescent="0.3">
      <c r="A69" s="3" t="s">
        <v>45</v>
      </c>
      <c r="B69" s="12" t="str">
        <f>IFERROR(VLOOKUP($A69,'[1]Part Number Lookup'!$B$2:$C$1663,2,FALSE),0)</f>
        <v>1201523</v>
      </c>
      <c r="C69" s="12"/>
      <c r="D69" s="5">
        <f t="shared" ref="D69:O69" si="13">AVERAGE(D23,D46)</f>
        <v>0</v>
      </c>
      <c r="E69" s="5">
        <f t="shared" si="13"/>
        <v>0</v>
      </c>
      <c r="F69" s="5">
        <f t="shared" si="13"/>
        <v>4293.5</v>
      </c>
      <c r="G69" s="5">
        <f t="shared" si="13"/>
        <v>8464.5</v>
      </c>
      <c r="H69" s="5">
        <f t="shared" si="13"/>
        <v>8422</v>
      </c>
      <c r="I69" s="5">
        <f t="shared" si="13"/>
        <v>9244</v>
      </c>
      <c r="J69" s="5">
        <f t="shared" si="13"/>
        <v>7642.5</v>
      </c>
      <c r="K69" s="5">
        <f t="shared" si="13"/>
        <v>8000.5</v>
      </c>
      <c r="L69" s="5">
        <f t="shared" si="13"/>
        <v>8054</v>
      </c>
      <c r="M69" s="5">
        <f t="shared" si="13"/>
        <v>8819.5</v>
      </c>
      <c r="N69" s="5">
        <f t="shared" si="13"/>
        <v>5750</v>
      </c>
      <c r="O69" s="5">
        <f t="shared" si="13"/>
        <v>10961</v>
      </c>
      <c r="Q69" s="5">
        <f t="shared" si="6"/>
        <v>79651.5</v>
      </c>
    </row>
    <row r="70" spans="1:17" ht="14.45" x14ac:dyDescent="0.3">
      <c r="A70" s="3" t="s">
        <v>43</v>
      </c>
      <c r="B70" s="12" t="str">
        <f>IFERROR(VLOOKUP($A70,'[1]Part Number Lookup'!$B$2:$C$1663,2,FALSE),0)</f>
        <v>1201281</v>
      </c>
      <c r="C70" s="12"/>
      <c r="D70" s="5">
        <f t="shared" ref="D70:O70" si="14">AVERAGE(D24,D47)</f>
        <v>245.5</v>
      </c>
      <c r="E70" s="5">
        <f t="shared" si="14"/>
        <v>0</v>
      </c>
      <c r="F70" s="5">
        <f t="shared" si="14"/>
        <v>0</v>
      </c>
      <c r="G70" s="5">
        <f t="shared" si="14"/>
        <v>0</v>
      </c>
      <c r="H70" s="5">
        <f t="shared" si="14"/>
        <v>0</v>
      </c>
      <c r="I70" s="5">
        <f t="shared" si="14"/>
        <v>75.5</v>
      </c>
      <c r="J70" s="5">
        <f t="shared" si="14"/>
        <v>6050.5</v>
      </c>
      <c r="K70" s="5">
        <f t="shared" si="14"/>
        <v>3687</v>
      </c>
      <c r="L70" s="5">
        <f t="shared" si="14"/>
        <v>3636</v>
      </c>
      <c r="M70" s="5">
        <f t="shared" si="14"/>
        <v>4129.5</v>
      </c>
      <c r="N70" s="5">
        <f t="shared" si="14"/>
        <v>3227</v>
      </c>
      <c r="O70" s="5">
        <f t="shared" si="14"/>
        <v>3403.5</v>
      </c>
      <c r="Q70" s="5">
        <f t="shared" si="6"/>
        <v>24454.5</v>
      </c>
    </row>
    <row r="71" spans="1:17" ht="14.45" x14ac:dyDescent="0.3">
      <c r="A71" s="3" t="s">
        <v>41</v>
      </c>
      <c r="B71" s="12" t="str">
        <f>IFERROR(VLOOKUP($A71,'[1]Part Number Lookup'!$B$2:$C$1663,2,FALSE),0)</f>
        <v>1201171</v>
      </c>
      <c r="C71" s="12"/>
      <c r="D71" s="5">
        <f t="shared" ref="D71:O71" si="15">AVERAGE(D25,D48)</f>
        <v>1417</v>
      </c>
      <c r="E71" s="5">
        <f t="shared" si="15"/>
        <v>975.5</v>
      </c>
      <c r="F71" s="5">
        <f t="shared" si="15"/>
        <v>1101.5</v>
      </c>
      <c r="G71" s="5">
        <f t="shared" si="15"/>
        <v>1645</v>
      </c>
      <c r="H71" s="5">
        <f t="shared" si="15"/>
        <v>1295.5</v>
      </c>
      <c r="I71" s="5">
        <f t="shared" si="15"/>
        <v>2347.5</v>
      </c>
      <c r="J71" s="5">
        <f t="shared" si="15"/>
        <v>0</v>
      </c>
      <c r="K71" s="5">
        <f t="shared" si="15"/>
        <v>0</v>
      </c>
      <c r="L71" s="5">
        <f t="shared" si="15"/>
        <v>0</v>
      </c>
      <c r="M71" s="5">
        <f t="shared" si="15"/>
        <v>0</v>
      </c>
      <c r="N71" s="5">
        <f t="shared" si="15"/>
        <v>0</v>
      </c>
      <c r="O71" s="5">
        <f t="shared" si="15"/>
        <v>0</v>
      </c>
      <c r="Q71" s="5">
        <f t="shared" si="6"/>
        <v>8782</v>
      </c>
    </row>
    <row r="72" spans="1:17" ht="14.45" x14ac:dyDescent="0.3">
      <c r="A72" s="3" t="s">
        <v>26</v>
      </c>
      <c r="B72" s="12" t="str">
        <f>IFERROR(VLOOKUP($A72,'[1]Part Number Lookup'!$B$2:$C$1663,2,FALSE),0)</f>
        <v>1200667</v>
      </c>
      <c r="C72" s="12"/>
      <c r="D72" s="5">
        <f t="shared" ref="D72:O72" si="16">AVERAGE(D26,D49)</f>
        <v>4476</v>
      </c>
      <c r="E72" s="5">
        <f t="shared" si="16"/>
        <v>6227</v>
      </c>
      <c r="F72" s="5">
        <f t="shared" si="16"/>
        <v>3057</v>
      </c>
      <c r="G72" s="5">
        <f t="shared" si="16"/>
        <v>0</v>
      </c>
      <c r="H72" s="5">
        <f t="shared" si="16"/>
        <v>0</v>
      </c>
      <c r="I72" s="5">
        <f t="shared" si="16"/>
        <v>0</v>
      </c>
      <c r="J72" s="5">
        <f t="shared" si="16"/>
        <v>0</v>
      </c>
      <c r="K72" s="5">
        <f t="shared" si="16"/>
        <v>0</v>
      </c>
      <c r="L72" s="5">
        <f t="shared" si="16"/>
        <v>0</v>
      </c>
      <c r="M72" s="5">
        <f t="shared" si="16"/>
        <v>0</v>
      </c>
      <c r="N72" s="5">
        <f t="shared" si="16"/>
        <v>0</v>
      </c>
      <c r="O72" s="5">
        <f t="shared" si="16"/>
        <v>0</v>
      </c>
      <c r="Q72" s="5">
        <f t="shared" si="6"/>
        <v>13760</v>
      </c>
    </row>
    <row r="73" spans="1:17" ht="14.45" x14ac:dyDescent="0.3">
      <c r="A73" s="3" t="s">
        <v>29</v>
      </c>
      <c r="B73" s="12" t="str">
        <f>IFERROR(VLOOKUP($A73,'[1]Part Number Lookup'!$B$2:$C$1663,2,FALSE),0)</f>
        <v>1200815</v>
      </c>
      <c r="C73" s="12"/>
      <c r="D73" s="5">
        <f t="shared" ref="D73:O73" si="17">AVERAGE(D27,D50)</f>
        <v>467.5</v>
      </c>
      <c r="E73" s="5">
        <f t="shared" si="17"/>
        <v>440</v>
      </c>
      <c r="F73" s="5">
        <f t="shared" si="17"/>
        <v>357.5</v>
      </c>
      <c r="G73" s="5">
        <f t="shared" si="17"/>
        <v>240</v>
      </c>
      <c r="H73" s="5">
        <f t="shared" si="17"/>
        <v>887.5</v>
      </c>
      <c r="I73" s="5">
        <f t="shared" si="17"/>
        <v>577.5</v>
      </c>
      <c r="J73" s="5">
        <f t="shared" si="17"/>
        <v>522.5</v>
      </c>
      <c r="K73" s="5">
        <f t="shared" si="17"/>
        <v>687.5</v>
      </c>
      <c r="L73" s="5">
        <f t="shared" si="17"/>
        <v>742.5</v>
      </c>
      <c r="M73" s="5">
        <f t="shared" si="17"/>
        <v>522.5</v>
      </c>
      <c r="N73" s="5">
        <f t="shared" si="17"/>
        <v>577.5</v>
      </c>
      <c r="O73" s="5">
        <f t="shared" si="17"/>
        <v>550</v>
      </c>
      <c r="Q73" s="5">
        <f t="shared" si="6"/>
        <v>6572.5</v>
      </c>
    </row>
    <row r="74" spans="1:17" ht="14.45" x14ac:dyDescent="0.3">
      <c r="A74" s="3" t="s">
        <v>28</v>
      </c>
      <c r="B74" s="12" t="str">
        <f>IFERROR(VLOOKUP($A74,'[1]Part Number Lookup'!$B$2:$C$1663,2,FALSE),0)</f>
        <v>1200761</v>
      </c>
      <c r="C74" s="12"/>
      <c r="D74" s="5">
        <f t="shared" ref="D74:O74" si="18">AVERAGE(D28,D51)</f>
        <v>6215</v>
      </c>
      <c r="E74" s="5">
        <f t="shared" si="18"/>
        <v>3619</v>
      </c>
      <c r="F74" s="5">
        <f t="shared" si="18"/>
        <v>4056</v>
      </c>
      <c r="G74" s="5">
        <f t="shared" si="18"/>
        <v>3880</v>
      </c>
      <c r="H74" s="5">
        <f t="shared" si="18"/>
        <v>5180.5</v>
      </c>
      <c r="I74" s="5">
        <f t="shared" si="18"/>
        <v>1322.5</v>
      </c>
      <c r="J74" s="5">
        <f t="shared" si="18"/>
        <v>2901</v>
      </c>
      <c r="K74" s="5">
        <f t="shared" si="18"/>
        <v>689.5</v>
      </c>
      <c r="L74" s="5">
        <f t="shared" si="18"/>
        <v>1727</v>
      </c>
      <c r="M74" s="5">
        <f t="shared" si="18"/>
        <v>1737.5</v>
      </c>
      <c r="N74" s="5">
        <f t="shared" si="18"/>
        <v>1762</v>
      </c>
      <c r="O74" s="5">
        <f t="shared" si="18"/>
        <v>1819</v>
      </c>
      <c r="Q74" s="5">
        <f t="shared" si="6"/>
        <v>34909</v>
      </c>
    </row>
    <row r="75" spans="1:17" ht="14.45" x14ac:dyDescent="0.3">
      <c r="A75" s="3" t="s">
        <v>46</v>
      </c>
      <c r="B75" s="12" t="str">
        <f>IFERROR(VLOOKUP($A75,'[1]Part Number Lookup'!$B$2:$C$1663,2,FALSE),0)</f>
        <v>1201531</v>
      </c>
      <c r="C75" s="12"/>
      <c r="D75" s="5">
        <f t="shared" ref="D75:O75" si="19">AVERAGE(D29,D52)</f>
        <v>0</v>
      </c>
      <c r="E75" s="5">
        <f t="shared" si="19"/>
        <v>0</v>
      </c>
      <c r="F75" s="5">
        <f t="shared" si="19"/>
        <v>0</v>
      </c>
      <c r="G75" s="5">
        <f t="shared" si="19"/>
        <v>0</v>
      </c>
      <c r="H75" s="5">
        <f t="shared" si="19"/>
        <v>172.5</v>
      </c>
      <c r="I75" s="5">
        <f t="shared" si="19"/>
        <v>3484</v>
      </c>
      <c r="J75" s="5">
        <f t="shared" si="19"/>
        <v>3281</v>
      </c>
      <c r="K75" s="5">
        <f t="shared" si="19"/>
        <v>2303.5</v>
      </c>
      <c r="L75" s="5">
        <f t="shared" si="19"/>
        <v>2366</v>
      </c>
      <c r="M75" s="5">
        <f t="shared" si="19"/>
        <v>2322.5</v>
      </c>
      <c r="N75" s="5">
        <f t="shared" si="19"/>
        <v>2585</v>
      </c>
      <c r="O75" s="5">
        <f t="shared" si="19"/>
        <v>5371</v>
      </c>
      <c r="Q75" s="5">
        <f t="shared" si="6"/>
        <v>21885.5</v>
      </c>
    </row>
    <row r="76" spans="1:17" ht="14.45" x14ac:dyDescent="0.3">
      <c r="A76" s="3" t="s">
        <v>32</v>
      </c>
      <c r="B76" s="12" t="str">
        <f>IFERROR(VLOOKUP($A76,'[1]Part Number Lookup'!$B$2:$C$1663,2,FALSE),0)</f>
        <v>1200871</v>
      </c>
      <c r="C76" s="12"/>
      <c r="D76" s="5">
        <f t="shared" ref="D76:O76" si="20">AVERAGE(D30,D53)</f>
        <v>715</v>
      </c>
      <c r="E76" s="5">
        <f t="shared" si="20"/>
        <v>440</v>
      </c>
      <c r="F76" s="5">
        <f t="shared" si="20"/>
        <v>550</v>
      </c>
      <c r="G76" s="5">
        <f t="shared" si="20"/>
        <v>866</v>
      </c>
      <c r="H76" s="5">
        <f t="shared" si="20"/>
        <v>0</v>
      </c>
      <c r="I76" s="5">
        <f t="shared" si="20"/>
        <v>0</v>
      </c>
      <c r="J76" s="5">
        <f t="shared" si="20"/>
        <v>1022</v>
      </c>
      <c r="K76" s="5">
        <f t="shared" si="20"/>
        <v>522</v>
      </c>
      <c r="L76" s="5">
        <f t="shared" si="20"/>
        <v>852.5</v>
      </c>
      <c r="M76" s="5">
        <f t="shared" si="20"/>
        <v>2007.5</v>
      </c>
      <c r="N76" s="5">
        <f t="shared" si="20"/>
        <v>275</v>
      </c>
      <c r="O76" s="5">
        <f t="shared" si="20"/>
        <v>990.32</v>
      </c>
      <c r="Q76" s="5">
        <f t="shared" si="6"/>
        <v>8240.32</v>
      </c>
    </row>
    <row r="77" spans="1:17" ht="14.45" x14ac:dyDescent="0.3">
      <c r="A77" s="3" t="s">
        <v>35</v>
      </c>
      <c r="B77" s="12" t="str">
        <f>IFERROR(VLOOKUP($A77,'[1]Part Number Lookup'!$B$2:$C$1663,2,FALSE),0)</f>
        <v>1200900</v>
      </c>
      <c r="C77" s="12"/>
      <c r="D77" s="5">
        <f t="shared" ref="D77:O77" si="21">AVERAGE(D31,D54)</f>
        <v>595</v>
      </c>
      <c r="E77" s="5">
        <f t="shared" si="21"/>
        <v>770</v>
      </c>
      <c r="F77" s="5">
        <f t="shared" si="21"/>
        <v>975</v>
      </c>
      <c r="G77" s="5">
        <f t="shared" si="21"/>
        <v>375</v>
      </c>
      <c r="H77" s="5">
        <f t="shared" si="21"/>
        <v>825</v>
      </c>
      <c r="I77" s="5">
        <f t="shared" si="21"/>
        <v>725</v>
      </c>
      <c r="J77" s="5">
        <f t="shared" si="21"/>
        <v>975</v>
      </c>
      <c r="K77" s="5">
        <f t="shared" si="21"/>
        <v>375</v>
      </c>
      <c r="L77" s="5">
        <f t="shared" si="21"/>
        <v>975</v>
      </c>
      <c r="M77" s="5">
        <f t="shared" si="21"/>
        <v>475</v>
      </c>
      <c r="N77" s="5">
        <f t="shared" si="21"/>
        <v>875</v>
      </c>
      <c r="O77" s="5">
        <f t="shared" si="21"/>
        <v>1075</v>
      </c>
      <c r="Q77" s="5">
        <f t="shared" si="6"/>
        <v>9015</v>
      </c>
    </row>
    <row r="78" spans="1:17" ht="14.45" x14ac:dyDescent="0.3">
      <c r="A78" s="3" t="s">
        <v>37</v>
      </c>
      <c r="B78" s="12" t="str">
        <f>IFERROR(VLOOKUP($A78,'[1]Part Number Lookup'!$B$2:$C$1663,2,FALSE),0)</f>
        <v>1200928</v>
      </c>
      <c r="C78" s="12"/>
      <c r="D78" s="5">
        <f t="shared" ref="D78:O78" si="22">AVERAGE(D32,D55)</f>
        <v>0</v>
      </c>
      <c r="E78" s="5">
        <f t="shared" si="22"/>
        <v>0</v>
      </c>
      <c r="F78" s="5">
        <f t="shared" si="22"/>
        <v>0</v>
      </c>
      <c r="G78" s="5">
        <f t="shared" si="22"/>
        <v>0</v>
      </c>
      <c r="H78" s="5">
        <f t="shared" si="22"/>
        <v>0</v>
      </c>
      <c r="I78" s="5">
        <f t="shared" si="22"/>
        <v>0</v>
      </c>
      <c r="J78" s="5">
        <f t="shared" si="22"/>
        <v>463</v>
      </c>
      <c r="K78" s="5">
        <f t="shared" si="22"/>
        <v>139</v>
      </c>
      <c r="L78" s="5">
        <f t="shared" si="22"/>
        <v>99</v>
      </c>
      <c r="M78" s="5">
        <f t="shared" si="22"/>
        <v>3</v>
      </c>
      <c r="N78" s="5">
        <f t="shared" si="22"/>
        <v>0</v>
      </c>
      <c r="O78" s="5">
        <f t="shared" si="22"/>
        <v>0</v>
      </c>
      <c r="Q78" s="5">
        <f t="shared" si="6"/>
        <v>704</v>
      </c>
    </row>
    <row r="79" spans="1:17" ht="14.45" x14ac:dyDescent="0.3">
      <c r="A79" s="3" t="s">
        <v>34</v>
      </c>
      <c r="B79" s="12" t="str">
        <f>IFERROR(VLOOKUP($A79,'[1]Part Number Lookup'!$B$2:$C$1663,2,FALSE),0)</f>
        <v>1200880</v>
      </c>
      <c r="C79" s="12"/>
      <c r="D79" s="5">
        <f t="shared" ref="D79:O79" si="23">AVERAGE(D33,D56)</f>
        <v>5435</v>
      </c>
      <c r="E79" s="5">
        <f t="shared" si="23"/>
        <v>5667.5</v>
      </c>
      <c r="F79" s="5">
        <f t="shared" si="23"/>
        <v>2489.5</v>
      </c>
      <c r="G79" s="5">
        <f t="shared" si="23"/>
        <v>3827</v>
      </c>
      <c r="H79" s="5">
        <f t="shared" si="23"/>
        <v>969</v>
      </c>
      <c r="I79" s="5">
        <f t="shared" si="23"/>
        <v>2027</v>
      </c>
      <c r="J79" s="5">
        <f t="shared" si="23"/>
        <v>1187</v>
      </c>
      <c r="K79" s="5">
        <f t="shared" si="23"/>
        <v>4201.5</v>
      </c>
      <c r="L79" s="5">
        <f t="shared" si="23"/>
        <v>4881</v>
      </c>
      <c r="M79" s="5">
        <f t="shared" si="23"/>
        <v>3987</v>
      </c>
      <c r="N79" s="5">
        <f t="shared" si="23"/>
        <v>3844</v>
      </c>
      <c r="O79" s="5">
        <f t="shared" si="23"/>
        <v>8946</v>
      </c>
      <c r="Q79" s="5">
        <f t="shared" si="6"/>
        <v>47461.5</v>
      </c>
    </row>
    <row r="80" spans="1:17" ht="14.45" x14ac:dyDescent="0.3">
      <c r="A80" s="3" t="s">
        <v>38</v>
      </c>
      <c r="B80" s="12" t="str">
        <f>IFERROR(VLOOKUP($A80,'[1]Part Number Lookup'!$B$2:$C$1663,2,FALSE),0)</f>
        <v>1200952</v>
      </c>
      <c r="C80" s="12"/>
      <c r="D80" s="5">
        <f t="shared" ref="D80:O80" si="24">AVERAGE(D34,D57)</f>
        <v>2262.5</v>
      </c>
      <c r="E80" s="5">
        <f t="shared" si="24"/>
        <v>1600</v>
      </c>
      <c r="F80" s="5">
        <f t="shared" si="24"/>
        <v>1650</v>
      </c>
      <c r="G80" s="5">
        <f t="shared" si="24"/>
        <v>1625</v>
      </c>
      <c r="H80" s="5">
        <f t="shared" si="24"/>
        <v>1775</v>
      </c>
      <c r="I80" s="5">
        <f t="shared" si="24"/>
        <v>1250</v>
      </c>
      <c r="J80" s="5">
        <f t="shared" si="24"/>
        <v>1900</v>
      </c>
      <c r="K80" s="5">
        <f t="shared" si="24"/>
        <v>1525</v>
      </c>
      <c r="L80" s="5">
        <f t="shared" si="24"/>
        <v>1550</v>
      </c>
      <c r="M80" s="5">
        <f t="shared" si="24"/>
        <v>1475</v>
      </c>
      <c r="N80" s="5">
        <f t="shared" si="24"/>
        <v>1475</v>
      </c>
      <c r="O80" s="5">
        <f t="shared" si="24"/>
        <v>2300</v>
      </c>
      <c r="Q80" s="5">
        <f t="shared" si="6"/>
        <v>20387.5</v>
      </c>
    </row>
    <row r="81" spans="1:19" ht="14.45" x14ac:dyDescent="0.3">
      <c r="A81" s="3"/>
      <c r="B81" s="12"/>
      <c r="C81" s="1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</row>
    <row r="82" spans="1:19" ht="14.45" x14ac:dyDescent="0.3">
      <c r="A82" s="13" t="s">
        <v>66</v>
      </c>
      <c r="B82" s="12"/>
      <c r="C82" s="12"/>
      <c r="D82" s="5">
        <f t="shared" ref="D82:O82" si="25">AVERAGE(D36,D59)</f>
        <v>323109.41874431551</v>
      </c>
      <c r="E82" s="5">
        <f t="shared" si="25"/>
        <v>291383.52516302699</v>
      </c>
      <c r="F82" s="5">
        <f t="shared" si="25"/>
        <v>307038.42746238748</v>
      </c>
      <c r="G82" s="5">
        <f t="shared" si="25"/>
        <v>304953.51408761251</v>
      </c>
      <c r="H82" s="5">
        <f t="shared" si="25"/>
        <v>340299.05038633349</v>
      </c>
      <c r="I82" s="5">
        <f t="shared" si="25"/>
        <v>357173.29017752252</v>
      </c>
      <c r="J82" s="5">
        <f t="shared" si="25"/>
        <v>381667.99603825202</v>
      </c>
      <c r="K82" s="5">
        <f t="shared" si="25"/>
        <v>377439.3034455945</v>
      </c>
      <c r="L82" s="5">
        <f t="shared" si="25"/>
        <v>362442.03719715751</v>
      </c>
      <c r="M82" s="5">
        <f t="shared" si="25"/>
        <v>334469.86060504499</v>
      </c>
      <c r="N82" s="5">
        <f t="shared" si="25"/>
        <v>293384.18857963051</v>
      </c>
      <c r="O82" s="5">
        <f t="shared" si="25"/>
        <v>293754.31352982001</v>
      </c>
      <c r="Q82" s="5">
        <f t="shared" si="6"/>
        <v>3967114.9254166982</v>
      </c>
      <c r="S82" t="s">
        <v>67</v>
      </c>
    </row>
    <row r="84" spans="1:19" ht="14.45" x14ac:dyDescent="0.3">
      <c r="A84" s="13" t="s">
        <v>68</v>
      </c>
    </row>
    <row r="85" spans="1:19" ht="14.45" x14ac:dyDescent="0.3">
      <c r="A85" s="3" t="s">
        <v>18</v>
      </c>
      <c r="B85" s="12" t="str">
        <f>IFERROR(VLOOKUP($A85,'[1]Part Number Lookup'!$B$2:$C$1663,2,FALSE),0)</f>
        <v>1200557</v>
      </c>
      <c r="C85" s="12"/>
      <c r="D85" s="15">
        <f t="shared" ref="D85:D98" si="26">D62/$D$82</f>
        <v>5.1762650760839961E-3</v>
      </c>
      <c r="E85" s="15">
        <f t="shared" ref="E85:E98" si="27">E62/$E$82</f>
        <v>4.6862635738791772E-3</v>
      </c>
      <c r="F85" s="15">
        <f t="shared" ref="F85:F98" si="28">F62/$F$82</f>
        <v>6.5692102994081561E-3</v>
      </c>
      <c r="G85" s="15">
        <f t="shared" ref="G85:G98" si="29">G62/$G$82</f>
        <v>2.5610460739784107E-2</v>
      </c>
      <c r="H85" s="15">
        <f t="shared" ref="H85:H98" si="30">H62/$H$82</f>
        <v>7.0335194802416167E-3</v>
      </c>
      <c r="I85" s="15">
        <f t="shared" ref="I85:I98" si="31">I62/$I$82</f>
        <v>9.0054326245989254E-3</v>
      </c>
      <c r="J85" s="15">
        <f t="shared" ref="J85:J98" si="32">J62/$J$82</f>
        <v>6.9392771400580274E-3</v>
      </c>
      <c r="K85" s="15">
        <f t="shared" ref="K85:K98" si="33">K62/$K$82</f>
        <v>1.5534948126686512E-2</v>
      </c>
      <c r="L85" s="15">
        <f t="shared" ref="L85:L98" si="34">L62/$L$82</f>
        <v>8.0964670177143955E-3</v>
      </c>
      <c r="M85" s="15">
        <f t="shared" ref="M85:M98" si="35">M62/$M$82</f>
        <v>8.7526570995193672E-3</v>
      </c>
      <c r="N85" s="15">
        <f t="shared" ref="N85:N98" si="36">N62/$N$82</f>
        <v>6.4147969565482785E-3</v>
      </c>
      <c r="O85" s="15">
        <f t="shared" ref="O85:O98" si="37">O62/$O$82</f>
        <v>1.9935026415894782E-2</v>
      </c>
      <c r="S85" t="s">
        <v>69</v>
      </c>
    </row>
    <row r="86" spans="1:19" ht="14.45" x14ac:dyDescent="0.3">
      <c r="A86" s="3" t="s">
        <v>20</v>
      </c>
      <c r="B86" s="12" t="str">
        <f>IFERROR(VLOOKUP($A86,'[1]Part Number Lookup'!$B$2:$C$1663,2,FALSE),0)</f>
        <v>1200585</v>
      </c>
      <c r="C86" s="12"/>
      <c r="D86" s="15">
        <f t="shared" si="26"/>
        <v>0</v>
      </c>
      <c r="E86" s="15">
        <f t="shared" si="27"/>
        <v>0</v>
      </c>
      <c r="F86" s="15">
        <f t="shared" si="28"/>
        <v>0</v>
      </c>
      <c r="G86" s="15">
        <f t="shared" si="29"/>
        <v>0</v>
      </c>
      <c r="H86" s="15">
        <f t="shared" si="30"/>
        <v>0</v>
      </c>
      <c r="I86" s="15">
        <f t="shared" si="31"/>
        <v>0</v>
      </c>
      <c r="J86" s="15">
        <f t="shared" si="32"/>
        <v>1.1790351946483338E-3</v>
      </c>
      <c r="K86" s="15">
        <f t="shared" si="33"/>
        <v>5.0339219648169817E-4</v>
      </c>
      <c r="L86" s="15">
        <f t="shared" si="34"/>
        <v>2.7590618564370065E-3</v>
      </c>
      <c r="M86" s="15">
        <f t="shared" si="35"/>
        <v>0</v>
      </c>
      <c r="N86" s="15">
        <f t="shared" si="36"/>
        <v>0</v>
      </c>
      <c r="O86" s="15">
        <f t="shared" si="37"/>
        <v>0</v>
      </c>
    </row>
    <row r="87" spans="1:19" ht="14.45" x14ac:dyDescent="0.3">
      <c r="A87" s="3" t="s">
        <v>21</v>
      </c>
      <c r="B87" s="12" t="str">
        <f>IFERROR(VLOOKUP($A87,'[1]Part Number Lookup'!$B$2:$C$1663,2,FALSE),0)</f>
        <v>1200588</v>
      </c>
      <c r="C87" s="12"/>
      <c r="D87" s="15">
        <f t="shared" si="26"/>
        <v>0</v>
      </c>
      <c r="E87" s="15">
        <f t="shared" si="27"/>
        <v>0</v>
      </c>
      <c r="F87" s="15">
        <f t="shared" si="28"/>
        <v>1.954152791098113E-3</v>
      </c>
      <c r="G87" s="15">
        <f t="shared" si="29"/>
        <v>1.2296956181074316E-3</v>
      </c>
      <c r="H87" s="15">
        <f t="shared" si="30"/>
        <v>0</v>
      </c>
      <c r="I87" s="15">
        <f t="shared" si="31"/>
        <v>2.7997614253377664E-4</v>
      </c>
      <c r="J87" s="15">
        <f t="shared" si="32"/>
        <v>9.825293288736115E-4</v>
      </c>
      <c r="K87" s="15">
        <f t="shared" si="33"/>
        <v>9.9353722989808848E-4</v>
      </c>
      <c r="L87" s="15">
        <f t="shared" si="34"/>
        <v>2.7590618564370069E-4</v>
      </c>
      <c r="M87" s="15">
        <f t="shared" si="35"/>
        <v>2.9898060117914148E-4</v>
      </c>
      <c r="N87" s="15">
        <f t="shared" si="36"/>
        <v>3.4084999769119436E-4</v>
      </c>
      <c r="O87" s="15">
        <f t="shared" si="37"/>
        <v>1.0223594553940507E-2</v>
      </c>
    </row>
    <row r="88" spans="1:19" ht="14.45" x14ac:dyDescent="0.3">
      <c r="A88" s="3" t="s">
        <v>22</v>
      </c>
      <c r="B88" s="12" t="str">
        <f>IFERROR(VLOOKUP($A88,'[1]Part Number Lookup'!$B$2:$C$1663,2,FALSE),0)</f>
        <v>1200597</v>
      </c>
      <c r="C88" s="12"/>
      <c r="D88" s="15">
        <f t="shared" si="26"/>
        <v>3.7392905619878528E-2</v>
      </c>
      <c r="E88" s="15">
        <f t="shared" si="27"/>
        <v>4.6479978552056121E-2</v>
      </c>
      <c r="F88" s="15">
        <f t="shared" si="28"/>
        <v>4.9150199617436038E-2</v>
      </c>
      <c r="G88" s="15">
        <f t="shared" si="29"/>
        <v>5.8599095188212803E-2</v>
      </c>
      <c r="H88" s="15">
        <f t="shared" si="30"/>
        <v>5.9244949338270833E-2</v>
      </c>
      <c r="I88" s="15">
        <f t="shared" si="31"/>
        <v>6.3001631473663083E-2</v>
      </c>
      <c r="J88" s="15">
        <f t="shared" si="32"/>
        <v>7.8949506672757602E-2</v>
      </c>
      <c r="K88" s="15">
        <f t="shared" si="33"/>
        <v>7.2212935301606135E-2</v>
      </c>
      <c r="L88" s="15">
        <f t="shared" si="34"/>
        <v>7.6642599779035384E-2</v>
      </c>
      <c r="M88" s="15">
        <f t="shared" si="35"/>
        <v>6.5941666493065543E-2</v>
      </c>
      <c r="N88" s="15">
        <f t="shared" si="36"/>
        <v>4.6473192935205902E-2</v>
      </c>
      <c r="O88" s="15">
        <f t="shared" si="37"/>
        <v>7.1076403097245083E-2</v>
      </c>
    </row>
    <row r="89" spans="1:19" ht="14.45" x14ac:dyDescent="0.3">
      <c r="A89" s="3" t="s">
        <v>24</v>
      </c>
      <c r="B89" s="12" t="str">
        <f>IFERROR(VLOOKUP($A89,'[1]Part Number Lookup'!$B$2:$C$1663,2,FALSE),0)</f>
        <v>1200647</v>
      </c>
      <c r="C89" s="12"/>
      <c r="D89" s="15">
        <f t="shared" si="26"/>
        <v>2.39036671540417E-2</v>
      </c>
      <c r="E89" s="15">
        <f t="shared" si="27"/>
        <v>2.4853841671206883E-2</v>
      </c>
      <c r="F89" s="15">
        <f t="shared" si="28"/>
        <v>2.2477642479606045E-2</v>
      </c>
      <c r="G89" s="15">
        <f t="shared" si="29"/>
        <v>1.2364179541530854E-2</v>
      </c>
      <c r="H89" s="15">
        <f t="shared" si="30"/>
        <v>1.7835782947702734E-2</v>
      </c>
      <c r="I89" s="15">
        <f t="shared" si="31"/>
        <v>1.930155526627856E-2</v>
      </c>
      <c r="J89" s="15">
        <f t="shared" si="32"/>
        <v>2.0693377705183424E-2</v>
      </c>
      <c r="K89" s="15">
        <f t="shared" si="33"/>
        <v>1.9012328431329821E-2</v>
      </c>
      <c r="L89" s="15">
        <f t="shared" si="34"/>
        <v>2.2818821083662264E-2</v>
      </c>
      <c r="M89" s="15">
        <f t="shared" si="35"/>
        <v>1.8186989969727178E-2</v>
      </c>
      <c r="N89" s="15">
        <f t="shared" si="36"/>
        <v>1.307330166144576E-2</v>
      </c>
      <c r="O89" s="15">
        <f t="shared" si="37"/>
        <v>1.3349591203881727E-2</v>
      </c>
    </row>
    <row r="90" spans="1:19" ht="14.45" x14ac:dyDescent="0.3">
      <c r="A90" s="3" t="s">
        <v>25</v>
      </c>
      <c r="B90" s="12" t="str">
        <f>IFERROR(VLOOKUP($A90,'[1]Part Number Lookup'!$B$2:$C$1663,2,FALSE),0)</f>
        <v>1200648</v>
      </c>
      <c r="C90" s="12"/>
      <c r="D90" s="15">
        <f t="shared" si="26"/>
        <v>0</v>
      </c>
      <c r="E90" s="15">
        <f t="shared" si="27"/>
        <v>0</v>
      </c>
      <c r="F90" s="15">
        <f t="shared" si="28"/>
        <v>6.6131787372078641E-3</v>
      </c>
      <c r="G90" s="15">
        <f t="shared" si="29"/>
        <v>2.5674404911925696E-2</v>
      </c>
      <c r="H90" s="15">
        <f t="shared" si="30"/>
        <v>2.7613947171853132E-2</v>
      </c>
      <c r="I90" s="15">
        <f t="shared" si="31"/>
        <v>2.639615071808446E-2</v>
      </c>
      <c r="J90" s="15">
        <f t="shared" si="32"/>
        <v>2.1132240805413639E-2</v>
      </c>
      <c r="K90" s="15">
        <f t="shared" si="33"/>
        <v>2.1354426861276248E-2</v>
      </c>
      <c r="L90" s="15">
        <f t="shared" si="34"/>
        <v>2.5935181450507862E-2</v>
      </c>
      <c r="M90" s="15">
        <f t="shared" si="35"/>
        <v>2.8886010782922755E-2</v>
      </c>
      <c r="N90" s="15">
        <f t="shared" si="36"/>
        <v>2.2005275850943511E-2</v>
      </c>
      <c r="O90" s="15">
        <f t="shared" si="37"/>
        <v>4.1980660136751106E-2</v>
      </c>
    </row>
    <row r="91" spans="1:19" ht="14.45" x14ac:dyDescent="0.3">
      <c r="A91" s="3" t="s">
        <v>27</v>
      </c>
      <c r="B91" s="12" t="str">
        <f>IFERROR(VLOOKUP($A91,'[1]Part Number Lookup'!$B$2:$C$1663,2,FALSE),0)</f>
        <v>1200702</v>
      </c>
      <c r="C91" s="12"/>
      <c r="D91" s="15">
        <f t="shared" si="26"/>
        <v>0.36372662999650673</v>
      </c>
      <c r="E91" s="15">
        <f t="shared" si="27"/>
        <v>0.43828833469066986</v>
      </c>
      <c r="F91" s="15">
        <f t="shared" si="28"/>
        <v>0.37807482587572966</v>
      </c>
      <c r="G91" s="15">
        <f t="shared" si="29"/>
        <v>0.41663563176221508</v>
      </c>
      <c r="H91" s="15">
        <f t="shared" si="30"/>
        <v>0.45297804923345925</v>
      </c>
      <c r="I91" s="15">
        <f t="shared" si="31"/>
        <v>0.42739758038493669</v>
      </c>
      <c r="J91" s="15">
        <f t="shared" si="32"/>
        <v>0.53240251241719128</v>
      </c>
      <c r="K91" s="15">
        <f t="shared" si="33"/>
        <v>0.58037940935204124</v>
      </c>
      <c r="L91" s="15">
        <f t="shared" si="34"/>
        <v>0.58060318175932146</v>
      </c>
      <c r="M91" s="15">
        <f t="shared" si="35"/>
        <v>0.63779289295037411</v>
      </c>
      <c r="N91" s="15">
        <f t="shared" si="36"/>
        <v>0.41190358820990075</v>
      </c>
      <c r="O91" s="15">
        <f t="shared" si="37"/>
        <v>0.60504813653385714</v>
      </c>
    </row>
    <row r="92" spans="1:19" ht="14.45" x14ac:dyDescent="0.3">
      <c r="A92" s="3" t="s">
        <v>45</v>
      </c>
      <c r="B92" s="12" t="str">
        <f>IFERROR(VLOOKUP($A92,'[1]Part Number Lookup'!$B$2:$C$1663,2,FALSE),0)</f>
        <v>1201523</v>
      </c>
      <c r="C92" s="12"/>
      <c r="D92" s="15">
        <f t="shared" si="26"/>
        <v>0</v>
      </c>
      <c r="E92" s="15">
        <f t="shared" si="27"/>
        <v>0</v>
      </c>
      <c r="F92" s="15">
        <f t="shared" si="28"/>
        <v>1.3983591680966247E-2</v>
      </c>
      <c r="G92" s="15">
        <f t="shared" si="29"/>
        <v>2.7756689491920946E-2</v>
      </c>
      <c r="H92" s="15">
        <f t="shared" si="30"/>
        <v>2.474882016402544E-2</v>
      </c>
      <c r="I92" s="15">
        <f t="shared" si="31"/>
        <v>2.5880994615822311E-2</v>
      </c>
      <c r="J92" s="15">
        <f t="shared" si="32"/>
        <v>2.0023947722444205E-2</v>
      </c>
      <c r="K92" s="15">
        <f t="shared" si="33"/>
        <v>2.1196785620799085E-2</v>
      </c>
      <c r="L92" s="15">
        <f t="shared" si="34"/>
        <v>2.2221484191743652E-2</v>
      </c>
      <c r="M92" s="15">
        <f t="shared" si="35"/>
        <v>2.6368594120994383E-2</v>
      </c>
      <c r="N92" s="15">
        <f t="shared" si="36"/>
        <v>1.9598874867243678E-2</v>
      </c>
      <c r="O92" s="15">
        <f t="shared" si="37"/>
        <v>3.731349462852164E-2</v>
      </c>
    </row>
    <row r="93" spans="1:19" ht="14.45" x14ac:dyDescent="0.3">
      <c r="A93" s="3" t="s">
        <v>43</v>
      </c>
      <c r="B93" s="12" t="str">
        <f>IFERROR(VLOOKUP($A93,'[1]Part Number Lookup'!$B$2:$C$1663,2,FALSE),0)</f>
        <v>1201281</v>
      </c>
      <c r="C93" s="12"/>
      <c r="D93" s="15">
        <f t="shared" si="26"/>
        <v>7.5980452985268819E-4</v>
      </c>
      <c r="E93" s="15">
        <f t="shared" si="27"/>
        <v>0</v>
      </c>
      <c r="F93" s="15">
        <f t="shared" si="28"/>
        <v>0</v>
      </c>
      <c r="G93" s="15">
        <f t="shared" si="29"/>
        <v>0</v>
      </c>
      <c r="H93" s="15">
        <f t="shared" si="30"/>
        <v>0</v>
      </c>
      <c r="I93" s="15">
        <f t="shared" si="31"/>
        <v>2.1138198761300135E-4</v>
      </c>
      <c r="J93" s="15">
        <f t="shared" si="32"/>
        <v>1.5852783211599431E-2</v>
      </c>
      <c r="K93" s="15">
        <f t="shared" si="33"/>
        <v>9.7684580443580058E-3</v>
      </c>
      <c r="L93" s="15">
        <f t="shared" si="34"/>
        <v>1.0031948910004956E-2</v>
      </c>
      <c r="M93" s="15">
        <f t="shared" si="35"/>
        <v>1.2346403925692648E-2</v>
      </c>
      <c r="N93" s="15">
        <f t="shared" si="36"/>
        <v>1.0999229425494843E-2</v>
      </c>
      <c r="O93" s="15">
        <f t="shared" si="37"/>
        <v>1.1586212842639668E-2</v>
      </c>
    </row>
    <row r="94" spans="1:19" ht="14.45" x14ac:dyDescent="0.3">
      <c r="A94" s="3" t="s">
        <v>41</v>
      </c>
      <c r="B94" s="12" t="str">
        <f>IFERROR(VLOOKUP($A94,'[1]Part Number Lookup'!$B$2:$C$1663,2,FALSE),0)</f>
        <v>1201171</v>
      </c>
      <c r="C94" s="12"/>
      <c r="D94" s="15">
        <f t="shared" si="26"/>
        <v>4.3855112782128685E-3</v>
      </c>
      <c r="E94" s="15">
        <f t="shared" si="27"/>
        <v>3.3478213960594196E-3</v>
      </c>
      <c r="F94" s="15">
        <f t="shared" si="28"/>
        <v>3.5874988323242856E-3</v>
      </c>
      <c r="G94" s="15">
        <f t="shared" si="29"/>
        <v>5.3942647780979335E-3</v>
      </c>
      <c r="H94" s="15">
        <f t="shared" si="30"/>
        <v>3.8069456806572024E-3</v>
      </c>
      <c r="I94" s="15">
        <f t="shared" si="31"/>
        <v>6.5724399459804062E-3</v>
      </c>
      <c r="J94" s="15">
        <f t="shared" si="32"/>
        <v>0</v>
      </c>
      <c r="K94" s="15">
        <f t="shared" si="33"/>
        <v>0</v>
      </c>
      <c r="L94" s="15">
        <f t="shared" si="34"/>
        <v>0</v>
      </c>
      <c r="M94" s="15">
        <f t="shared" si="35"/>
        <v>0</v>
      </c>
      <c r="N94" s="15">
        <f t="shared" si="36"/>
        <v>0</v>
      </c>
      <c r="O94" s="15">
        <f t="shared" si="37"/>
        <v>0</v>
      </c>
    </row>
    <row r="95" spans="1:19" ht="14.45" x14ac:dyDescent="0.3">
      <c r="A95" s="3" t="s">
        <v>26</v>
      </c>
      <c r="B95" s="12" t="str">
        <f>IFERROR(VLOOKUP($A95,'[1]Part Number Lookup'!$B$2:$C$1663,2,FALSE),0)</f>
        <v>1200667</v>
      </c>
      <c r="C95" s="12"/>
      <c r="D95" s="15">
        <f t="shared" si="26"/>
        <v>1.3852892365053491E-2</v>
      </c>
      <c r="E95" s="15">
        <f t="shared" si="27"/>
        <v>2.1370460105855464E-2</v>
      </c>
      <c r="F95" s="15">
        <f t="shared" si="28"/>
        <v>9.9564084706448858E-3</v>
      </c>
      <c r="G95" s="15">
        <f t="shared" si="29"/>
        <v>0</v>
      </c>
      <c r="H95" s="15">
        <f t="shared" si="30"/>
        <v>0</v>
      </c>
      <c r="I95" s="15">
        <f t="shared" si="31"/>
        <v>0</v>
      </c>
      <c r="J95" s="15">
        <f t="shared" si="32"/>
        <v>0</v>
      </c>
      <c r="K95" s="15">
        <f t="shared" si="33"/>
        <v>0</v>
      </c>
      <c r="L95" s="15">
        <f t="shared" si="34"/>
        <v>0</v>
      </c>
      <c r="M95" s="15">
        <f t="shared" si="35"/>
        <v>0</v>
      </c>
      <c r="N95" s="15">
        <f t="shared" si="36"/>
        <v>0</v>
      </c>
      <c r="O95" s="15">
        <f t="shared" si="37"/>
        <v>0</v>
      </c>
    </row>
    <row r="96" spans="1:19" ht="14.45" x14ac:dyDescent="0.3">
      <c r="A96" s="3" t="s">
        <v>29</v>
      </c>
      <c r="B96" s="12" t="str">
        <f>IFERROR(VLOOKUP($A96,'[1]Part Number Lookup'!$B$2:$C$1663,2,FALSE),0)</f>
        <v>1200815</v>
      </c>
      <c r="C96" s="12"/>
      <c r="D96" s="15">
        <f t="shared" si="26"/>
        <v>1.4468782798620437E-3</v>
      </c>
      <c r="E96" s="15">
        <f t="shared" si="27"/>
        <v>1.5100373288222907E-3</v>
      </c>
      <c r="F96" s="15">
        <f t="shared" si="28"/>
        <v>1.1643493713626256E-3</v>
      </c>
      <c r="G96" s="15">
        <f t="shared" si="29"/>
        <v>7.8700519558875615E-4</v>
      </c>
      <c r="H96" s="15">
        <f t="shared" si="30"/>
        <v>2.6080002250739231E-3</v>
      </c>
      <c r="I96" s="15">
        <f t="shared" si="31"/>
        <v>1.6168622231325599E-3</v>
      </c>
      <c r="J96" s="15">
        <f t="shared" si="32"/>
        <v>1.3689908648972322E-3</v>
      </c>
      <c r="K96" s="15">
        <f t="shared" si="33"/>
        <v>1.8214849214798288E-3</v>
      </c>
      <c r="L96" s="15">
        <f t="shared" si="34"/>
        <v>2.0486034284044772E-3</v>
      </c>
      <c r="M96" s="15">
        <f t="shared" si="35"/>
        <v>1.5621736411610143E-3</v>
      </c>
      <c r="N96" s="15">
        <f t="shared" si="36"/>
        <v>1.9684087366666474E-3</v>
      </c>
      <c r="O96" s="15">
        <f t="shared" si="37"/>
        <v>1.872312931820719E-3</v>
      </c>
    </row>
    <row r="97" spans="1:19" ht="14.45" x14ac:dyDescent="0.3">
      <c r="A97" s="3" t="s">
        <v>28</v>
      </c>
      <c r="B97" s="12" t="str">
        <f>IFERROR(VLOOKUP($A97,'[1]Part Number Lookup'!$B$2:$C$1663,2,FALSE),0)</f>
        <v>1200761</v>
      </c>
      <c r="C97" s="12"/>
      <c r="D97" s="15">
        <f t="shared" si="26"/>
        <v>1.923497007346011E-2</v>
      </c>
      <c r="E97" s="15">
        <f t="shared" si="27"/>
        <v>1.2420057029563341E-2</v>
      </c>
      <c r="F97" s="15">
        <f t="shared" si="28"/>
        <v>1.3210072867823244E-2</v>
      </c>
      <c r="G97" s="15">
        <f t="shared" si="29"/>
        <v>1.2723250662018225E-2</v>
      </c>
      <c r="H97" s="15">
        <f t="shared" si="30"/>
        <v>1.5223374834924459E-2</v>
      </c>
      <c r="I97" s="15">
        <f t="shared" si="31"/>
        <v>3.7026844850091959E-3</v>
      </c>
      <c r="J97" s="15">
        <f t="shared" si="32"/>
        <v>7.6008468881662589E-3</v>
      </c>
      <c r="K97" s="15">
        <f t="shared" si="33"/>
        <v>1.8267837867059519E-3</v>
      </c>
      <c r="L97" s="15">
        <f t="shared" si="34"/>
        <v>4.7648998260667102E-3</v>
      </c>
      <c r="M97" s="15">
        <f t="shared" si="35"/>
        <v>5.1947879454875834E-3</v>
      </c>
      <c r="N97" s="15">
        <f t="shared" si="36"/>
        <v>6.0057769593188448E-3</v>
      </c>
      <c r="O97" s="15">
        <f t="shared" si="37"/>
        <v>6.1922494963307052E-3</v>
      </c>
    </row>
    <row r="98" spans="1:19" ht="14.45" x14ac:dyDescent="0.3">
      <c r="A98" s="3" t="s">
        <v>46</v>
      </c>
      <c r="B98" s="12" t="str">
        <f>IFERROR(VLOOKUP($A98,'[1]Part Number Lookup'!$B$2:$C$1663,2,FALSE),0)</f>
        <v>1201531</v>
      </c>
      <c r="C98" s="12"/>
      <c r="D98" s="15">
        <f t="shared" si="26"/>
        <v>0</v>
      </c>
      <c r="E98" s="15">
        <f t="shared" si="27"/>
        <v>0</v>
      </c>
      <c r="F98" s="15">
        <f t="shared" si="28"/>
        <v>0</v>
      </c>
      <c r="G98" s="15">
        <f t="shared" si="29"/>
        <v>0</v>
      </c>
      <c r="H98" s="15">
        <f t="shared" si="30"/>
        <v>5.0690708600028363E-4</v>
      </c>
      <c r="I98" s="15">
        <f t="shared" si="31"/>
        <v>9.7543688058767779E-3</v>
      </c>
      <c r="J98" s="15">
        <f t="shared" si="32"/>
        <v>8.5964766080915186E-3</v>
      </c>
      <c r="K98" s="15">
        <f t="shared" si="33"/>
        <v>6.1029680241873252E-3</v>
      </c>
      <c r="L98" s="15">
        <f t="shared" si="34"/>
        <v>6.527940352329958E-3</v>
      </c>
      <c r="M98" s="15">
        <f t="shared" si="35"/>
        <v>6.9438244623855607E-3</v>
      </c>
      <c r="N98" s="15">
        <f t="shared" si="36"/>
        <v>8.8109724403173748E-3</v>
      </c>
      <c r="O98" s="15">
        <f t="shared" si="37"/>
        <v>1.8283986830561968E-2</v>
      </c>
    </row>
    <row r="99" spans="1:19" ht="14.45" x14ac:dyDescent="0.3">
      <c r="A99" s="3" t="s">
        <v>32</v>
      </c>
      <c r="B99" s="12" t="str">
        <f>IFERROR(VLOOKUP($A99,'[1]Part Number Lookup'!$B$2:$C$1663,2,FALSE),0)</f>
        <v>1200871</v>
      </c>
      <c r="C99" s="12"/>
      <c r="D99" s="15">
        <f t="shared" ref="D99:D103" si="38">D76/$D$82</f>
        <v>2.2128726633184196E-3</v>
      </c>
      <c r="E99" s="15">
        <f t="shared" ref="E99:E103" si="39">E76/$E$82</f>
        <v>1.5100373288222907E-3</v>
      </c>
      <c r="F99" s="15">
        <f t="shared" ref="F99:F103" si="40">F76/$F$82</f>
        <v>1.7913067251732703E-3</v>
      </c>
      <c r="G99" s="15">
        <f t="shared" ref="G99:G103" si="41">G76/$G$82</f>
        <v>2.8397770807494288E-3</v>
      </c>
      <c r="H99" s="15">
        <f t="shared" ref="H99:H103" si="42">H76/$H$82</f>
        <v>0</v>
      </c>
      <c r="I99" s="15">
        <f t="shared" ref="I99:I103" si="43">I76/$I$82</f>
        <v>0</v>
      </c>
      <c r="J99" s="15">
        <f t="shared" ref="J99:J103" si="44">J76/$J$82</f>
        <v>2.6777199309568826E-3</v>
      </c>
      <c r="K99" s="15">
        <f t="shared" ref="K99:K103" si="45">K76/$K$82</f>
        <v>1.3830038240181391E-3</v>
      </c>
      <c r="L99" s="15">
        <f t="shared" ref="L99:L103" si="46">L76/$L$82</f>
        <v>2.3521002326125483E-3</v>
      </c>
      <c r="M99" s="15">
        <f t="shared" ref="M99:M103" si="47">M76/$M$82</f>
        <v>6.0020355686712648E-3</v>
      </c>
      <c r="N99" s="15">
        <f t="shared" ref="N99:N103" si="48">N76/$N$82</f>
        <v>9.3733749365078453E-4</v>
      </c>
      <c r="O99" s="15">
        <f t="shared" ref="O99:O103" si="49">O76/$O$82</f>
        <v>3.3712526229830809E-3</v>
      </c>
    </row>
    <row r="100" spans="1:19" ht="14.45" x14ac:dyDescent="0.3">
      <c r="A100" s="3" t="s">
        <v>35</v>
      </c>
      <c r="B100" s="12" t="str">
        <f>IFERROR(VLOOKUP($A100,'[1]Part Number Lookup'!$B$2:$C$1663,2,FALSE),0)</f>
        <v>1200900</v>
      </c>
      <c r="C100" s="12"/>
      <c r="D100" s="15">
        <f t="shared" si="38"/>
        <v>1.8414814470971465E-3</v>
      </c>
      <c r="E100" s="15">
        <f t="shared" si="39"/>
        <v>2.6425653254390086E-3</v>
      </c>
      <c r="F100" s="15">
        <f t="shared" si="40"/>
        <v>3.1754982855344335E-3</v>
      </c>
      <c r="G100" s="15">
        <f t="shared" si="41"/>
        <v>1.2296956181074316E-3</v>
      </c>
      <c r="H100" s="15">
        <f t="shared" si="42"/>
        <v>2.4243382373926609E-3</v>
      </c>
      <c r="I100" s="15">
        <f t="shared" si="43"/>
        <v>2.0298270333698803E-3</v>
      </c>
      <c r="J100" s="15">
        <f t="shared" si="44"/>
        <v>2.55457625507139E-3</v>
      </c>
      <c r="K100" s="15">
        <f t="shared" si="45"/>
        <v>9.9353722989808848E-4</v>
      </c>
      <c r="L100" s="15">
        <f t="shared" si="46"/>
        <v>2.6900853100260812E-3</v>
      </c>
      <c r="M100" s="15">
        <f t="shared" si="47"/>
        <v>1.4201578556009219E-3</v>
      </c>
      <c r="N100" s="15">
        <f t="shared" si="48"/>
        <v>2.982437479797951E-3</v>
      </c>
      <c r="O100" s="15">
        <f t="shared" si="49"/>
        <v>3.65952073037686E-3</v>
      </c>
    </row>
    <row r="101" spans="1:19" ht="14.45" x14ac:dyDescent="0.3">
      <c r="A101" s="3" t="s">
        <v>37</v>
      </c>
      <c r="B101" s="12" t="str">
        <f>IFERROR(VLOOKUP($A101,'[1]Part Number Lookup'!$B$2:$C$1663,2,FALSE),0)</f>
        <v>1200928</v>
      </c>
      <c r="C101" s="12"/>
      <c r="D101" s="15">
        <f t="shared" si="38"/>
        <v>0</v>
      </c>
      <c r="E101" s="15">
        <f t="shared" si="39"/>
        <v>0</v>
      </c>
      <c r="F101" s="15">
        <f t="shared" si="40"/>
        <v>0</v>
      </c>
      <c r="G101" s="15">
        <f t="shared" si="41"/>
        <v>0</v>
      </c>
      <c r="H101" s="15">
        <f t="shared" si="42"/>
        <v>0</v>
      </c>
      <c r="I101" s="15">
        <f t="shared" si="43"/>
        <v>0</v>
      </c>
      <c r="J101" s="15">
        <f t="shared" si="44"/>
        <v>1.2130962113826192E-3</v>
      </c>
      <c r="K101" s="15">
        <f t="shared" si="45"/>
        <v>3.6827113321555814E-4</v>
      </c>
      <c r="L101" s="15">
        <f t="shared" si="46"/>
        <v>2.7314712378726365E-4</v>
      </c>
      <c r="M101" s="15">
        <f t="shared" si="47"/>
        <v>8.9694180353742441E-6</v>
      </c>
      <c r="N101" s="15">
        <f t="shared" si="48"/>
        <v>0</v>
      </c>
      <c r="O101" s="15">
        <f t="shared" si="49"/>
        <v>0</v>
      </c>
    </row>
    <row r="102" spans="1:19" ht="14.45" x14ac:dyDescent="0.3">
      <c r="A102" s="3" t="s">
        <v>34</v>
      </c>
      <c r="B102" s="12" t="str">
        <f>IFERROR(VLOOKUP($A102,'[1]Part Number Lookup'!$B$2:$C$1663,2,FALSE),0)</f>
        <v>1200880</v>
      </c>
      <c r="C102" s="12"/>
      <c r="D102" s="15">
        <f t="shared" si="38"/>
        <v>1.6820927168021835E-2</v>
      </c>
      <c r="E102" s="15">
        <f t="shared" si="39"/>
        <v>1.9450310366137119E-2</v>
      </c>
      <c r="F102" s="15">
        <f t="shared" si="40"/>
        <v>8.1081056223979205E-3</v>
      </c>
      <c r="G102" s="15">
        <f t="shared" si="41"/>
        <v>1.2549453681325708E-2</v>
      </c>
      <c r="H102" s="15">
        <f t="shared" si="42"/>
        <v>2.8474954570102888E-3</v>
      </c>
      <c r="I102" s="15">
        <f t="shared" si="43"/>
        <v>5.6751164091596524E-3</v>
      </c>
      <c r="J102" s="15">
        <f t="shared" si="44"/>
        <v>3.1100328356612719E-3</v>
      </c>
      <c r="K102" s="15">
        <f t="shared" si="45"/>
        <v>1.1131591123778184E-2</v>
      </c>
      <c r="L102" s="15">
        <f t="shared" si="46"/>
        <v>1.346698092126903E-2</v>
      </c>
      <c r="M102" s="15">
        <f t="shared" si="47"/>
        <v>1.192035656901237E-2</v>
      </c>
      <c r="N102" s="15">
        <f t="shared" si="48"/>
        <v>1.3102273911249513E-2</v>
      </c>
      <c r="O102" s="15">
        <f t="shared" si="49"/>
        <v>3.0454020887396641E-2</v>
      </c>
    </row>
    <row r="103" spans="1:19" ht="14.45" x14ac:dyDescent="0.3">
      <c r="A103" s="3" t="s">
        <v>38</v>
      </c>
      <c r="B103" s="12" t="str">
        <f>IFERROR(VLOOKUP($A103,'[1]Part Number Lookup'!$B$2:$C$1663,2,FALSE),0)</f>
        <v>1200952</v>
      </c>
      <c r="C103" s="12"/>
      <c r="D103" s="15">
        <f t="shared" si="38"/>
        <v>7.0022718891719227E-3</v>
      </c>
      <c r="E103" s="15">
        <f t="shared" si="39"/>
        <v>5.4910448320810573E-3</v>
      </c>
      <c r="F103" s="15">
        <f t="shared" si="40"/>
        <v>5.3739201755198104E-3</v>
      </c>
      <c r="G103" s="15">
        <f t="shared" si="41"/>
        <v>5.3286810117988701E-3</v>
      </c>
      <c r="H103" s="15">
        <f t="shared" si="42"/>
        <v>5.2160004501478462E-3</v>
      </c>
      <c r="I103" s="15">
        <f t="shared" si="43"/>
        <v>3.4997017816722079E-3</v>
      </c>
      <c r="J103" s="15">
        <f t="shared" si="44"/>
        <v>4.9781485996262982E-3</v>
      </c>
      <c r="K103" s="15">
        <f t="shared" si="45"/>
        <v>4.0403847349188933E-3</v>
      </c>
      <c r="L103" s="15">
        <f t="shared" si="46"/>
        <v>4.2765458774773604E-3</v>
      </c>
      <c r="M103" s="15">
        <f t="shared" si="47"/>
        <v>4.409963867392337E-3</v>
      </c>
      <c r="N103" s="15">
        <f t="shared" si="48"/>
        <v>5.027537465945117E-3</v>
      </c>
      <c r="O103" s="15">
        <f t="shared" si="49"/>
        <v>7.8296722603411889E-3</v>
      </c>
    </row>
    <row r="105" spans="1:19" ht="14.45" x14ac:dyDescent="0.3">
      <c r="A105" s="13" t="s">
        <v>70</v>
      </c>
      <c r="S105" t="s">
        <v>71</v>
      </c>
    </row>
    <row r="106" spans="1:19" ht="14.45" x14ac:dyDescent="0.3">
      <c r="A106" s="3" t="s">
        <v>18</v>
      </c>
      <c r="B106" s="12" t="str">
        <f>IFERROR(VLOOKUP($A106,'[1]Part Number Lookup'!$B$2:$C$1663,2,FALSE),0)</f>
        <v>1200557</v>
      </c>
      <c r="C106" s="12"/>
      <c r="D106" s="16">
        <f>D62/D$36</f>
        <v>4.8237207300450393E-3</v>
      </c>
      <c r="E106" s="16">
        <f t="shared" ref="E106:O112" si="50">E62/E$36</f>
        <v>4.3896492395770577E-3</v>
      </c>
      <c r="F106" s="16">
        <f t="shared" si="50"/>
        <v>6.395763835824071E-3</v>
      </c>
      <c r="G106" s="16">
        <f t="shared" si="50"/>
        <v>2.4837233302638873E-2</v>
      </c>
      <c r="H106" s="16">
        <f t="shared" si="50"/>
        <v>6.7451191677775297E-3</v>
      </c>
      <c r="I106" s="16">
        <f t="shared" si="50"/>
        <v>8.5899472114218979E-3</v>
      </c>
      <c r="J106" s="16">
        <f t="shared" si="50"/>
        <v>6.3706377921610722E-3</v>
      </c>
      <c r="K106" s="16">
        <f t="shared" si="50"/>
        <v>1.5075863787668582E-2</v>
      </c>
      <c r="L106" s="16">
        <f t="shared" si="50"/>
        <v>8.184216490598209E-3</v>
      </c>
      <c r="M106" s="16">
        <f t="shared" si="50"/>
        <v>8.7142488060135154E-3</v>
      </c>
      <c r="N106" s="16">
        <f t="shared" si="50"/>
        <v>6.3313969483211833E-3</v>
      </c>
      <c r="O106" s="16">
        <f t="shared" si="50"/>
        <v>2.0002538214099395E-2</v>
      </c>
    </row>
    <row r="107" spans="1:19" ht="14.45" x14ac:dyDescent="0.3">
      <c r="A107" s="3" t="s">
        <v>20</v>
      </c>
      <c r="B107" s="12" t="str">
        <f>IFERROR(VLOOKUP($A107,'[1]Part Number Lookup'!$B$2:$C$1663,2,FALSE),0)</f>
        <v>1200585</v>
      </c>
      <c r="C107" s="12"/>
      <c r="D107" s="16">
        <f t="shared" ref="D107:O115" si="51">D17/D$36</f>
        <v>0</v>
      </c>
      <c r="E107" s="16">
        <f t="shared" ref="E107:M107" si="52">E17/E$36</f>
        <v>0</v>
      </c>
      <c r="F107" s="16">
        <f t="shared" si="52"/>
        <v>0</v>
      </c>
      <c r="G107" s="16">
        <f t="shared" si="52"/>
        <v>0</v>
      </c>
      <c r="H107" s="16">
        <f t="shared" si="52"/>
        <v>0</v>
      </c>
      <c r="I107" s="16">
        <f t="shared" si="52"/>
        <v>0</v>
      </c>
      <c r="J107" s="16">
        <f t="shared" si="52"/>
        <v>0</v>
      </c>
      <c r="K107" s="16">
        <f t="shared" si="52"/>
        <v>0</v>
      </c>
      <c r="L107" s="16">
        <f t="shared" si="52"/>
        <v>0</v>
      </c>
      <c r="M107" s="16">
        <f t="shared" si="52"/>
        <v>0</v>
      </c>
      <c r="N107" s="16">
        <f t="shared" ref="N107:N123" si="53">O107</f>
        <v>0</v>
      </c>
      <c r="O107" s="16">
        <f t="shared" ref="O107:O123" si="54">(O17/O$36)*0.5</f>
        <v>0</v>
      </c>
      <c r="S107" t="s">
        <v>118</v>
      </c>
    </row>
    <row r="108" spans="1:19" ht="14.45" x14ac:dyDescent="0.3">
      <c r="A108" s="3" t="s">
        <v>21</v>
      </c>
      <c r="B108" s="12" t="str">
        <f>IFERROR(VLOOKUP($A108,'[1]Part Number Lookup'!$B$2:$C$1663,2,FALSE),0)</f>
        <v>1200588</v>
      </c>
      <c r="C108" s="12"/>
      <c r="D108" s="16">
        <f>D64/D$36</f>
        <v>0</v>
      </c>
      <c r="E108" s="16">
        <f t="shared" si="50"/>
        <v>0</v>
      </c>
      <c r="F108" s="16">
        <f t="shared" si="50"/>
        <v>1.9025574127389403E-3</v>
      </c>
      <c r="G108" s="16">
        <f t="shared" si="50"/>
        <v>1.1925688205492416E-3</v>
      </c>
      <c r="H108" s="16">
        <f t="shared" si="50"/>
        <v>0</v>
      </c>
      <c r="I108" s="16">
        <f t="shared" si="50"/>
        <v>2.6705882827364832E-4</v>
      </c>
      <c r="J108" s="16">
        <f t="shared" si="50"/>
        <v>9.0201592299807515E-4</v>
      </c>
      <c r="K108" s="16">
        <f t="shared" si="50"/>
        <v>9.6417650215327336E-4</v>
      </c>
      <c r="L108" s="16">
        <f t="shared" si="50"/>
        <v>2.7889645563462974E-4</v>
      </c>
      <c r="M108" s="16">
        <f t="shared" si="50"/>
        <v>2.9766861848039337E-4</v>
      </c>
      <c r="N108" s="16">
        <f t="shared" si="50"/>
        <v>3.3641854135606713E-4</v>
      </c>
      <c r="O108" s="16">
        <f t="shared" si="50"/>
        <v>1.0258217696044852E-2</v>
      </c>
    </row>
    <row r="109" spans="1:19" ht="14.45" x14ac:dyDescent="0.3">
      <c r="A109" s="3" t="s">
        <v>22</v>
      </c>
      <c r="B109" s="12" t="str">
        <f>IFERROR(VLOOKUP($A109,'[1]Part Number Lookup'!$B$2:$C$1663,2,FALSE),0)</f>
        <v>1200597</v>
      </c>
      <c r="C109" s="12"/>
      <c r="D109" s="16">
        <f>D65/D$36</f>
        <v>3.4846154774531637E-2</v>
      </c>
      <c r="E109" s="16">
        <f t="shared" si="50"/>
        <v>4.3538055273681348E-2</v>
      </c>
      <c r="F109" s="16">
        <f t="shared" si="50"/>
        <v>4.7852489859405579E-2</v>
      </c>
      <c r="G109" s="16">
        <f t="shared" si="50"/>
        <v>5.6829879528573192E-2</v>
      </c>
      <c r="H109" s="16">
        <f t="shared" si="50"/>
        <v>5.6815687295409555E-2</v>
      </c>
      <c r="I109" s="16">
        <f t="shared" si="50"/>
        <v>6.0094912832277712E-2</v>
      </c>
      <c r="J109" s="16">
        <f t="shared" si="50"/>
        <v>7.247998613263866E-2</v>
      </c>
      <c r="K109" s="16">
        <f t="shared" si="50"/>
        <v>7.0078919313838986E-2</v>
      </c>
      <c r="L109" s="16">
        <f t="shared" si="50"/>
        <v>7.7473251928465617E-2</v>
      </c>
      <c r="M109" s="16">
        <f t="shared" si="50"/>
        <v>6.5652302148943159E-2</v>
      </c>
      <c r="N109" s="16">
        <f t="shared" si="50"/>
        <v>4.5868986021192971E-2</v>
      </c>
      <c r="O109" s="16">
        <f t="shared" si="50"/>
        <v>7.1317109865468103E-2</v>
      </c>
    </row>
    <row r="110" spans="1:19" ht="14.45" x14ac:dyDescent="0.3">
      <c r="A110" s="3" t="s">
        <v>24</v>
      </c>
      <c r="B110" s="12" t="str">
        <f>IFERROR(VLOOKUP($A110,'[1]Part Number Lookup'!$B$2:$C$1663,2,FALSE),0)</f>
        <v>1200647</v>
      </c>
      <c r="C110" s="12"/>
      <c r="D110" s="16">
        <f>D66/D$36</f>
        <v>2.2275639496862697E-2</v>
      </c>
      <c r="E110" s="16">
        <f t="shared" si="50"/>
        <v>2.3280732180898607E-2</v>
      </c>
      <c r="F110" s="16">
        <f t="shared" si="50"/>
        <v>2.1884166640029661E-2</v>
      </c>
      <c r="G110" s="16">
        <f t="shared" si="50"/>
        <v>1.1990881967682441E-2</v>
      </c>
      <c r="H110" s="16">
        <f t="shared" si="50"/>
        <v>1.7104449880436898E-2</v>
      </c>
      <c r="I110" s="16">
        <f t="shared" si="50"/>
        <v>1.8411035621185314E-2</v>
      </c>
      <c r="J110" s="16">
        <f t="shared" si="50"/>
        <v>1.8997658026236795E-2</v>
      </c>
      <c r="K110" s="16">
        <f t="shared" si="50"/>
        <v>1.8450481545205039E-2</v>
      </c>
      <c r="L110" s="16">
        <f t="shared" si="50"/>
        <v>2.3066131363262053E-2</v>
      </c>
      <c r="M110" s="16">
        <f t="shared" si="50"/>
        <v>1.8107182062162327E-2</v>
      </c>
      <c r="N110" s="16">
        <f t="shared" si="50"/>
        <v>1.2903333153711954E-2</v>
      </c>
      <c r="O110" s="16">
        <f t="shared" si="50"/>
        <v>1.3394800820797604E-2</v>
      </c>
    </row>
    <row r="111" spans="1:19" ht="14.45" x14ac:dyDescent="0.3">
      <c r="A111" s="3" t="s">
        <v>25</v>
      </c>
      <c r="B111" s="12" t="str">
        <f>IFERROR(VLOOKUP($A111,'[1]Part Number Lookup'!$B$2:$C$1663,2,FALSE),0)</f>
        <v>1200648</v>
      </c>
      <c r="C111" s="12"/>
      <c r="D111" s="16">
        <f>D67/D$36</f>
        <v>0</v>
      </c>
      <c r="E111" s="16">
        <f t="shared" si="50"/>
        <v>0</v>
      </c>
      <c r="F111" s="16">
        <f t="shared" si="50"/>
        <v>6.4385713776106976E-3</v>
      </c>
      <c r="G111" s="16">
        <f t="shared" si="50"/>
        <v>2.489924688130743E-2</v>
      </c>
      <c r="H111" s="16">
        <f t="shared" si="50"/>
        <v>2.6481673206436365E-2</v>
      </c>
      <c r="I111" s="16">
        <f t="shared" si="50"/>
        <v>2.5178306329639563E-2</v>
      </c>
      <c r="J111" s="16">
        <f t="shared" si="50"/>
        <v>1.9400558471842601E-2</v>
      </c>
      <c r="K111" s="16">
        <f t="shared" si="50"/>
        <v>2.072336695294769E-2</v>
      </c>
      <c r="L111" s="16">
        <f t="shared" si="50"/>
        <v>2.6216266829655197E-2</v>
      </c>
      <c r="M111" s="16">
        <f t="shared" si="50"/>
        <v>2.8759253574483206E-2</v>
      </c>
      <c r="N111" s="16">
        <f t="shared" si="50"/>
        <v>2.1719181029947694E-2</v>
      </c>
      <c r="O111" s="16">
        <f t="shared" si="50"/>
        <v>4.2122831498680624E-2</v>
      </c>
      <c r="Q111" s="15"/>
    </row>
    <row r="112" spans="1:19" ht="14.45" x14ac:dyDescent="0.3">
      <c r="A112" s="3" t="s">
        <v>27</v>
      </c>
      <c r="B112" s="12" t="str">
        <f>IFERROR(VLOOKUP($A112,'[1]Part Number Lookup'!$B$2:$C$1663,2,FALSE),0)</f>
        <v>1200702</v>
      </c>
      <c r="C112" s="12"/>
      <c r="D112" s="16">
        <f>D68/D$36</f>
        <v>0.33895398697605272</v>
      </c>
      <c r="E112" s="16">
        <f t="shared" si="50"/>
        <v>0.41054712880731309</v>
      </c>
      <c r="F112" s="16">
        <f t="shared" si="50"/>
        <v>0.36809253903613465</v>
      </c>
      <c r="G112" s="16">
        <f t="shared" si="50"/>
        <v>0.40405662722792962</v>
      </c>
      <c r="H112" s="16">
        <f t="shared" si="50"/>
        <v>0.43440427385609803</v>
      </c>
      <c r="I112" s="16">
        <f t="shared" si="50"/>
        <v>0.40767865430113787</v>
      </c>
      <c r="J112" s="16">
        <f t="shared" si="50"/>
        <v>0.48877476685101834</v>
      </c>
      <c r="K112" s="16">
        <f t="shared" si="50"/>
        <v>0.56322820322317801</v>
      </c>
      <c r="L112" s="16">
        <f t="shared" si="50"/>
        <v>0.58689575641473313</v>
      </c>
      <c r="M112" s="16">
        <f t="shared" si="50"/>
        <v>0.63499413865783716</v>
      </c>
      <c r="N112" s="16">
        <f t="shared" si="50"/>
        <v>0.40654835048715288</v>
      </c>
      <c r="O112" s="16">
        <f t="shared" si="50"/>
        <v>0.60709718762842602</v>
      </c>
    </row>
    <row r="113" spans="1:19" ht="14.45" x14ac:dyDescent="0.3">
      <c r="A113" s="3" t="s">
        <v>45</v>
      </c>
      <c r="B113" s="12" t="str">
        <f>IFERROR(VLOOKUP($A113,'[1]Part Number Lookup'!$B$2:$C$1663,2,FALSE),0)</f>
        <v>1201523</v>
      </c>
      <c r="C113" s="12"/>
      <c r="D113" s="16">
        <f t="shared" si="51"/>
        <v>0</v>
      </c>
      <c r="E113" s="16">
        <f t="shared" si="51"/>
        <v>0</v>
      </c>
      <c r="F113" s="16">
        <f t="shared" si="51"/>
        <v>2.7228767505315467E-2</v>
      </c>
      <c r="G113" s="16">
        <f t="shared" si="51"/>
        <v>5.3837326834874959E-2</v>
      </c>
      <c r="H113" s="16">
        <f t="shared" si="51"/>
        <v>4.7468054005450053E-2</v>
      </c>
      <c r="I113" s="16">
        <f t="shared" si="51"/>
        <v>4.9373836171232102E-2</v>
      </c>
      <c r="J113" s="16">
        <f t="shared" si="51"/>
        <v>3.6766169021401542E-2</v>
      </c>
      <c r="K113" s="16">
        <f t="shared" si="51"/>
        <v>4.1140768562545407E-2</v>
      </c>
      <c r="L113" s="16">
        <f t="shared" si="51"/>
        <v>4.4924641073626162E-2</v>
      </c>
      <c r="M113" s="16">
        <f t="shared" si="51"/>
        <v>5.2505767613756582E-2</v>
      </c>
      <c r="N113" s="16">
        <f t="shared" si="51"/>
        <v>3.8688132255947721E-2</v>
      </c>
      <c r="O113" s="16">
        <f t="shared" si="51"/>
        <v>7.4879720411456102E-2</v>
      </c>
      <c r="Q113" s="15">
        <f>AVERAGE(G113:O113)</f>
        <v>4.8842712883365627E-2</v>
      </c>
    </row>
    <row r="114" spans="1:19" ht="14.45" x14ac:dyDescent="0.3">
      <c r="A114" s="3" t="s">
        <v>43</v>
      </c>
      <c r="B114" s="12" t="str">
        <f>IFERROR(VLOOKUP($A114,'[1]Part Number Lookup'!$B$2:$C$1663,2,FALSE),0)</f>
        <v>1201281</v>
      </c>
      <c r="C114" s="12"/>
      <c r="D114" s="16">
        <f t="shared" si="51"/>
        <v>1.4161117359952852E-3</v>
      </c>
      <c r="E114" s="16">
        <f t="shared" ref="E114:M114" si="55">E24/E$36</f>
        <v>0</v>
      </c>
      <c r="F114" s="16">
        <f t="shared" si="55"/>
        <v>0</v>
      </c>
      <c r="G114" s="16">
        <f t="shared" si="55"/>
        <v>0</v>
      </c>
      <c r="H114" s="16">
        <f t="shared" si="55"/>
        <v>0</v>
      </c>
      <c r="I114" s="16">
        <f t="shared" si="55"/>
        <v>0</v>
      </c>
      <c r="J114" s="16">
        <f t="shared" si="55"/>
        <v>0</v>
      </c>
      <c r="K114" s="16">
        <f t="shared" si="55"/>
        <v>0</v>
      </c>
      <c r="L114" s="16">
        <f t="shared" si="55"/>
        <v>0</v>
      </c>
      <c r="M114" s="16">
        <f t="shared" si="55"/>
        <v>0</v>
      </c>
      <c r="N114" s="16">
        <f t="shared" si="53"/>
        <v>0</v>
      </c>
      <c r="O114" s="16">
        <f t="shared" si="54"/>
        <v>0</v>
      </c>
      <c r="S114" t="s">
        <v>118</v>
      </c>
    </row>
    <row r="115" spans="1:19" ht="14.45" x14ac:dyDescent="0.3">
      <c r="A115" s="3" t="s">
        <v>41</v>
      </c>
      <c r="B115" s="12" t="str">
        <f>IFERROR(VLOOKUP($A115,'[1]Part Number Lookup'!$B$2:$C$1663,2,FALSE),0)</f>
        <v>1201171</v>
      </c>
      <c r="C115" s="12"/>
      <c r="D115" s="16">
        <f t="shared" si="51"/>
        <v>0</v>
      </c>
      <c r="E115" s="16">
        <f t="shared" ref="E115:M115" si="56">E25/E$36</f>
        <v>0</v>
      </c>
      <c r="F115" s="16">
        <f t="shared" si="56"/>
        <v>0</v>
      </c>
      <c r="G115" s="16">
        <f t="shared" si="56"/>
        <v>0</v>
      </c>
      <c r="H115" s="16">
        <f t="shared" si="56"/>
        <v>0</v>
      </c>
      <c r="I115" s="16">
        <f t="shared" si="56"/>
        <v>0</v>
      </c>
      <c r="J115" s="16">
        <f t="shared" si="56"/>
        <v>0</v>
      </c>
      <c r="K115" s="16">
        <f t="shared" si="56"/>
        <v>0</v>
      </c>
      <c r="L115" s="16">
        <f t="shared" si="56"/>
        <v>0</v>
      </c>
      <c r="M115" s="16">
        <f t="shared" si="56"/>
        <v>0</v>
      </c>
      <c r="N115" s="16">
        <f t="shared" si="53"/>
        <v>0</v>
      </c>
      <c r="O115" s="16">
        <f t="shared" si="54"/>
        <v>0</v>
      </c>
      <c r="S115" t="s">
        <v>118</v>
      </c>
    </row>
    <row r="116" spans="1:19" ht="14.45" x14ac:dyDescent="0.3">
      <c r="A116" s="3" t="s">
        <v>26</v>
      </c>
      <c r="B116" s="12" t="str">
        <f>IFERROR(VLOOKUP($A116,'[1]Part Number Lookup'!$B$2:$C$1663,2,FALSE),0)</f>
        <v>1200667</v>
      </c>
      <c r="C116" s="12"/>
      <c r="D116" s="16">
        <f>D72/D$36</f>
        <v>1.2909401487403048E-2</v>
      </c>
      <c r="E116" s="16">
        <f t="shared" ref="E116:O116" si="57">E72/E$36</f>
        <v>2.0017829230938363E-2</v>
      </c>
      <c r="F116" s="16">
        <f t="shared" si="57"/>
        <v>9.6935300179049021E-3</v>
      </c>
      <c r="G116" s="16">
        <f t="shared" si="57"/>
        <v>0</v>
      </c>
      <c r="H116" s="16">
        <f t="shared" si="57"/>
        <v>0</v>
      </c>
      <c r="I116" s="16">
        <f t="shared" si="57"/>
        <v>0</v>
      </c>
      <c r="J116" s="16">
        <f t="shared" si="57"/>
        <v>0</v>
      </c>
      <c r="K116" s="16">
        <f t="shared" si="57"/>
        <v>0</v>
      </c>
      <c r="L116" s="16">
        <f t="shared" si="57"/>
        <v>0</v>
      </c>
      <c r="M116" s="16">
        <f t="shared" si="57"/>
        <v>0</v>
      </c>
      <c r="N116" s="16">
        <f t="shared" si="57"/>
        <v>0</v>
      </c>
      <c r="O116" s="16">
        <f t="shared" si="57"/>
        <v>0</v>
      </c>
    </row>
    <row r="117" spans="1:19" ht="14.45" x14ac:dyDescent="0.3">
      <c r="A117" s="3" t="s">
        <v>29</v>
      </c>
      <c r="B117" s="12" t="str">
        <f>IFERROR(VLOOKUP($A117,'[1]Part Number Lookup'!$B$2:$C$1663,2,FALSE),0)</f>
        <v>1200815</v>
      </c>
      <c r="C117" s="12"/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S117" t="s">
        <v>110</v>
      </c>
    </row>
    <row r="118" spans="1:19" ht="14.45" x14ac:dyDescent="0.3">
      <c r="A118" s="3" t="s">
        <v>28</v>
      </c>
      <c r="B118" s="12" t="str">
        <f>IFERROR(VLOOKUP($A118,'[1]Part Number Lookup'!$B$2:$C$1663,2,FALSE),0)</f>
        <v>1200761</v>
      </c>
      <c r="C118" s="12"/>
      <c r="D118" s="16">
        <f t="shared" ref="D118:M118" si="58">D28/D$36</f>
        <v>1.3791947701689315E-2</v>
      </c>
      <c r="E118" s="16">
        <f t="shared" si="58"/>
        <v>1.5594425822913443E-2</v>
      </c>
      <c r="F118" s="16">
        <f t="shared" si="58"/>
        <v>1.7525724700346874E-2</v>
      </c>
      <c r="G118" s="16">
        <f t="shared" si="58"/>
        <v>1.6117170086782817E-2</v>
      </c>
      <c r="H118" s="16">
        <f t="shared" si="58"/>
        <v>1.4530116744959657E-2</v>
      </c>
      <c r="I118" s="16">
        <f t="shared" si="58"/>
        <v>0</v>
      </c>
      <c r="J118" s="16">
        <f t="shared" si="58"/>
        <v>0</v>
      </c>
      <c r="K118" s="16">
        <f t="shared" si="58"/>
        <v>0</v>
      </c>
      <c r="L118" s="16">
        <f t="shared" si="58"/>
        <v>0</v>
      </c>
      <c r="M118" s="16">
        <f t="shared" si="58"/>
        <v>0</v>
      </c>
      <c r="N118" s="16">
        <f t="shared" si="53"/>
        <v>0</v>
      </c>
      <c r="O118" s="16">
        <f t="shared" si="54"/>
        <v>0</v>
      </c>
      <c r="S118" t="s">
        <v>118</v>
      </c>
    </row>
    <row r="119" spans="1:19" ht="14.45" x14ac:dyDescent="0.3">
      <c r="A119" s="3" t="s">
        <v>46</v>
      </c>
      <c r="B119" s="12" t="str">
        <f>IFERROR(VLOOKUP($A119,'[1]Part Number Lookup'!$B$2:$C$1663,2,FALSE),0)</f>
        <v>1201531</v>
      </c>
      <c r="C119" s="12"/>
      <c r="D119" s="16">
        <f t="shared" ref="D119:M119" si="59">D29/D$36</f>
        <v>0</v>
      </c>
      <c r="E119" s="16">
        <f t="shared" si="59"/>
        <v>0</v>
      </c>
      <c r="F119" s="16">
        <f t="shared" si="59"/>
        <v>0</v>
      </c>
      <c r="G119" s="16">
        <f t="shared" si="59"/>
        <v>0</v>
      </c>
      <c r="H119" s="16">
        <f t="shared" si="59"/>
        <v>9.7224404131324323E-4</v>
      </c>
      <c r="I119" s="16">
        <f t="shared" si="59"/>
        <v>1.8608659154107816E-2</v>
      </c>
      <c r="J119" s="16">
        <f t="shared" si="59"/>
        <v>1.5784075964568985E-2</v>
      </c>
      <c r="K119" s="16">
        <f t="shared" si="59"/>
        <v>1.1845229721120348E-2</v>
      </c>
      <c r="L119" s="16">
        <f t="shared" si="59"/>
        <v>1.319738028063068E-2</v>
      </c>
      <c r="M119" s="16">
        <f t="shared" si="59"/>
        <v>1.3826707328414272E-2</v>
      </c>
      <c r="N119" s="16">
        <f t="shared" si="53"/>
        <v>1.8345907231545056E-2</v>
      </c>
      <c r="O119" s="16">
        <f t="shared" si="54"/>
        <v>1.8345907231545056E-2</v>
      </c>
      <c r="S119" t="s">
        <v>118</v>
      </c>
    </row>
    <row r="120" spans="1:19" ht="14.45" x14ac:dyDescent="0.3">
      <c r="A120" s="3" t="s">
        <v>32</v>
      </c>
      <c r="B120" s="12" t="str">
        <f>IFERROR(VLOOKUP($A120,'[1]Part Number Lookup'!$B$2:$C$1663,2,FALSE),0)</f>
        <v>1200871</v>
      </c>
      <c r="C120" s="12"/>
      <c r="D120" s="16">
        <f t="shared" ref="D120:M120" si="60">D30/D$36</f>
        <v>0</v>
      </c>
      <c r="E120" s="16">
        <f t="shared" si="60"/>
        <v>0</v>
      </c>
      <c r="F120" s="16">
        <f t="shared" si="60"/>
        <v>0</v>
      </c>
      <c r="G120" s="16">
        <f t="shared" si="60"/>
        <v>0</v>
      </c>
      <c r="H120" s="16">
        <f t="shared" si="60"/>
        <v>0</v>
      </c>
      <c r="I120" s="16">
        <f t="shared" si="60"/>
        <v>0</v>
      </c>
      <c r="J120" s="16">
        <f t="shared" si="60"/>
        <v>0</v>
      </c>
      <c r="K120" s="16">
        <f t="shared" si="60"/>
        <v>0</v>
      </c>
      <c r="L120" s="16">
        <f t="shared" si="60"/>
        <v>0</v>
      </c>
      <c r="M120" s="16">
        <f t="shared" si="60"/>
        <v>0</v>
      </c>
      <c r="N120" s="16">
        <f t="shared" si="53"/>
        <v>0</v>
      </c>
      <c r="O120" s="16">
        <f t="shared" si="54"/>
        <v>0</v>
      </c>
      <c r="S120" t="s">
        <v>118</v>
      </c>
    </row>
    <row r="121" spans="1:19" ht="14.45" x14ac:dyDescent="0.3">
      <c r="A121" s="3" t="s">
        <v>35</v>
      </c>
      <c r="B121" s="12" t="str">
        <f>IFERROR(VLOOKUP($A121,'[1]Part Number Lookup'!$B$2:$C$1663,2,FALSE),0)</f>
        <v>1200900</v>
      </c>
      <c r="C121" s="12"/>
      <c r="D121" s="16">
        <f>D77/D$36</f>
        <v>1.7160620833344086E-3</v>
      </c>
      <c r="E121" s="16">
        <f t="shared" ref="E121:O121" si="61">E77/E$36</f>
        <v>2.4753056861767371E-3</v>
      </c>
      <c r="F121" s="16">
        <f t="shared" si="61"/>
        <v>3.0916557957007783E-3</v>
      </c>
      <c r="G121" s="16">
        <f t="shared" si="61"/>
        <v>1.1925688205492416E-3</v>
      </c>
      <c r="H121" s="16">
        <f t="shared" si="61"/>
        <v>2.3249314031403641E-3</v>
      </c>
      <c r="I121" s="16">
        <f t="shared" si="61"/>
        <v>1.9361765049839502E-3</v>
      </c>
      <c r="J121" s="16">
        <f t="shared" si="61"/>
        <v>2.3452413997949954E-3</v>
      </c>
      <c r="K121" s="16">
        <f t="shared" si="61"/>
        <v>9.6417650215327336E-4</v>
      </c>
      <c r="L121" s="16">
        <f t="shared" si="61"/>
        <v>2.7192404424376398E-3</v>
      </c>
      <c r="M121" s="16">
        <f t="shared" si="61"/>
        <v>1.4139259377818686E-3</v>
      </c>
      <c r="N121" s="16">
        <f t="shared" si="61"/>
        <v>2.9436622368655871E-3</v>
      </c>
      <c r="O121" s="16">
        <f t="shared" si="61"/>
        <v>3.6719140334967293E-3</v>
      </c>
    </row>
    <row r="122" spans="1:19" ht="14.45" x14ac:dyDescent="0.3">
      <c r="A122" s="3" t="s">
        <v>37</v>
      </c>
      <c r="B122" s="12" t="str">
        <f>IFERROR(VLOOKUP($A122,'[1]Part Number Lookup'!$B$2:$C$1663,2,FALSE),0)</f>
        <v>1200928</v>
      </c>
      <c r="C122" s="12"/>
      <c r="D122" s="16">
        <f t="shared" ref="D122:M122" si="62">D32/D$36</f>
        <v>0</v>
      </c>
      <c r="E122" s="16">
        <f t="shared" si="62"/>
        <v>0</v>
      </c>
      <c r="F122" s="16">
        <f t="shared" si="62"/>
        <v>0</v>
      </c>
      <c r="G122" s="16">
        <f t="shared" si="62"/>
        <v>0</v>
      </c>
      <c r="H122" s="16">
        <f t="shared" si="62"/>
        <v>0</v>
      </c>
      <c r="I122" s="16">
        <f t="shared" si="62"/>
        <v>0</v>
      </c>
      <c r="J122" s="16">
        <f t="shared" si="62"/>
        <v>2.2273779858565804E-3</v>
      </c>
      <c r="K122" s="16">
        <f t="shared" si="62"/>
        <v>7.1477618026296002E-4</v>
      </c>
      <c r="L122" s="16">
        <f t="shared" si="62"/>
        <v>5.5221498215656689E-4</v>
      </c>
      <c r="M122" s="16">
        <f t="shared" si="62"/>
        <v>1.7860117108823603E-5</v>
      </c>
      <c r="N122" s="16">
        <f t="shared" si="53"/>
        <v>0</v>
      </c>
      <c r="O122" s="16">
        <f t="shared" si="54"/>
        <v>0</v>
      </c>
      <c r="S122" t="s">
        <v>118</v>
      </c>
    </row>
    <row r="123" spans="1:19" ht="14.45" x14ac:dyDescent="0.3">
      <c r="A123" s="3" t="s">
        <v>34</v>
      </c>
      <c r="B123" s="12" t="str">
        <f>IFERROR(VLOOKUP($A123,'[1]Part Number Lookup'!$B$2:$C$1663,2,FALSE),0)</f>
        <v>1200880</v>
      </c>
      <c r="C123" s="12"/>
      <c r="D123" s="16">
        <f t="shared" ref="D123:M123" si="63">D33/D$36</f>
        <v>3.1350579572848779E-2</v>
      </c>
      <c r="E123" s="16">
        <f t="shared" si="63"/>
        <v>3.6438428510147162E-2</v>
      </c>
      <c r="F123" s="16">
        <f t="shared" si="63"/>
        <v>1.5788055596711974E-2</v>
      </c>
      <c r="G123" s="16">
        <f t="shared" si="63"/>
        <v>2.4341124673290387E-2</v>
      </c>
      <c r="H123" s="16">
        <f t="shared" si="63"/>
        <v>5.4614752233770013E-3</v>
      </c>
      <c r="I123" s="16">
        <f t="shared" si="63"/>
        <v>1.0826564898213703E-2</v>
      </c>
      <c r="J123" s="16">
        <f t="shared" si="63"/>
        <v>5.7103621365264812E-3</v>
      </c>
      <c r="K123" s="16">
        <f t="shared" si="63"/>
        <v>2.1605267060250549E-2</v>
      </c>
      <c r="L123" s="16">
        <f t="shared" si="63"/>
        <v>2.7225871999052555E-2</v>
      </c>
      <c r="M123" s="16">
        <f t="shared" si="63"/>
        <v>2.3736095637626565E-2</v>
      </c>
      <c r="N123" s="16">
        <f t="shared" si="53"/>
        <v>2.5715353303423373E-2</v>
      </c>
      <c r="O123" s="16">
        <f t="shared" si="54"/>
        <v>2.5715353303423373E-2</v>
      </c>
      <c r="S123" t="s">
        <v>118</v>
      </c>
    </row>
    <row r="124" spans="1:19" ht="14.45" x14ac:dyDescent="0.3">
      <c r="A124" s="3" t="s">
        <v>38</v>
      </c>
      <c r="B124" s="12" t="str">
        <f>IFERROR(VLOOKUP($A124,'[1]Part Number Lookup'!$B$2:$C$1663,2,FALSE),0)</f>
        <v>1200952</v>
      </c>
      <c r="C124" s="12"/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S124" t="s">
        <v>110</v>
      </c>
    </row>
    <row r="125" spans="1:19" ht="14.45" x14ac:dyDescent="0.3">
      <c r="A125" s="3"/>
      <c r="B125" s="12"/>
      <c r="C125" s="1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9" ht="14.45" x14ac:dyDescent="0.3">
      <c r="A126" s="13" t="s">
        <v>72</v>
      </c>
      <c r="C126" s="1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S126" t="s">
        <v>126</v>
      </c>
    </row>
    <row r="127" spans="1:19" ht="14.45" x14ac:dyDescent="0.3">
      <c r="A127" s="3" t="s">
        <v>18</v>
      </c>
      <c r="B127" s="12" t="str">
        <f>IFERROR(VLOOKUP($A127,'[1]Part Number Lookup'!$B$2:$C$1663,2,FALSE),0)</f>
        <v>1200557</v>
      </c>
      <c r="C127" s="12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9" ht="14.45" x14ac:dyDescent="0.3">
      <c r="A128" s="3" t="s">
        <v>20</v>
      </c>
      <c r="B128" s="12" t="str">
        <f>IFERROR(VLOOKUP($A128,'[1]Part Number Lookup'!$B$2:$C$1663,2,FALSE),0)</f>
        <v>1200585</v>
      </c>
      <c r="C128" s="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7" ht="14.45" x14ac:dyDescent="0.3">
      <c r="A129" s="3" t="s">
        <v>21</v>
      </c>
      <c r="B129" s="12" t="str">
        <f>IFERROR(VLOOKUP($A129,'[1]Part Number Lookup'!$B$2:$C$1663,2,FALSE),0)</f>
        <v>1200588</v>
      </c>
      <c r="C129" s="12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7" ht="14.45" x14ac:dyDescent="0.3">
      <c r="A130" s="3" t="s">
        <v>22</v>
      </c>
      <c r="B130" s="12" t="str">
        <f>IFERROR(VLOOKUP($A130,'[1]Part Number Lookup'!$B$2:$C$1663,2,FALSE),0)</f>
        <v>1200597</v>
      </c>
      <c r="C130" s="12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7" ht="14.45" x14ac:dyDescent="0.3">
      <c r="A131" s="3" t="s">
        <v>24</v>
      </c>
      <c r="B131" s="12" t="str">
        <f>IFERROR(VLOOKUP($A131,'[1]Part Number Lookup'!$B$2:$C$1663,2,FALSE),0)</f>
        <v>1200647</v>
      </c>
      <c r="C131" s="12"/>
      <c r="D131" s="18">
        <f>-D110</f>
        <v>-2.2275639496862697E-2</v>
      </c>
      <c r="E131" s="18">
        <f t="shared" ref="E131:O131" si="64">-E110</f>
        <v>-2.3280732180898607E-2</v>
      </c>
      <c r="F131" s="18">
        <f t="shared" si="64"/>
        <v>-2.1884166640029661E-2</v>
      </c>
      <c r="G131" s="18">
        <f t="shared" si="64"/>
        <v>-1.1990881967682441E-2</v>
      </c>
      <c r="H131" s="18">
        <f t="shared" si="64"/>
        <v>-1.7104449880436898E-2</v>
      </c>
      <c r="I131" s="18">
        <f t="shared" si="64"/>
        <v>-1.8411035621185314E-2</v>
      </c>
      <c r="J131" s="18">
        <f t="shared" si="64"/>
        <v>-1.8997658026236795E-2</v>
      </c>
      <c r="K131" s="18">
        <f t="shared" si="64"/>
        <v>-1.8450481545205039E-2</v>
      </c>
      <c r="L131" s="18">
        <f t="shared" si="64"/>
        <v>-2.3066131363262053E-2</v>
      </c>
      <c r="M131" s="18">
        <f t="shared" si="64"/>
        <v>-1.8107182062162327E-2</v>
      </c>
      <c r="N131" s="18">
        <f t="shared" si="64"/>
        <v>-1.2903333153711954E-2</v>
      </c>
      <c r="O131" s="18">
        <f t="shared" si="64"/>
        <v>-1.3394800820797604E-2</v>
      </c>
    </row>
    <row r="132" spans="1:17" ht="14.45" x14ac:dyDescent="0.3">
      <c r="A132" s="3" t="s">
        <v>25</v>
      </c>
      <c r="B132" s="12" t="str">
        <f>IFERROR(VLOOKUP($A132,'[1]Part Number Lookup'!$B$2:$C$1663,2,FALSE),0)</f>
        <v>1200648</v>
      </c>
      <c r="C132" s="12"/>
      <c r="D132" s="18">
        <f>D110</f>
        <v>2.2275639496862697E-2</v>
      </c>
      <c r="E132" s="18">
        <f t="shared" ref="E132:F132" si="65">E110</f>
        <v>2.3280732180898607E-2</v>
      </c>
      <c r="F132" s="18">
        <f t="shared" si="65"/>
        <v>2.1884166640029661E-2</v>
      </c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7" ht="14.45" x14ac:dyDescent="0.3">
      <c r="A133" s="3" t="s">
        <v>27</v>
      </c>
      <c r="B133" s="12" t="str">
        <f>IFERROR(VLOOKUP($A133,'[1]Part Number Lookup'!$B$2:$C$1663,2,FALSE),0)</f>
        <v>1200702</v>
      </c>
      <c r="C133" s="12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7" ht="14.45" x14ac:dyDescent="0.3">
      <c r="A134" s="3" t="s">
        <v>45</v>
      </c>
      <c r="B134" s="12" t="str">
        <f>IFERROR(VLOOKUP($A134,'[1]Part Number Lookup'!$B$2:$C$1663,2,FALSE),0)</f>
        <v>1201523</v>
      </c>
      <c r="C134" s="12"/>
      <c r="D134" s="18">
        <f>-D113</f>
        <v>0</v>
      </c>
      <c r="E134" s="18">
        <f t="shared" ref="E134:O134" si="66">-E113</f>
        <v>0</v>
      </c>
      <c r="F134" s="18">
        <f t="shared" si="66"/>
        <v>-2.7228767505315467E-2</v>
      </c>
      <c r="G134" s="18">
        <f t="shared" si="66"/>
        <v>-5.3837326834874959E-2</v>
      </c>
      <c r="H134" s="18">
        <f t="shared" si="66"/>
        <v>-4.7468054005450053E-2</v>
      </c>
      <c r="I134" s="18">
        <f t="shared" si="66"/>
        <v>-4.9373836171232102E-2</v>
      </c>
      <c r="J134" s="18">
        <f t="shared" si="66"/>
        <v>-3.6766169021401542E-2</v>
      </c>
      <c r="K134" s="18">
        <f t="shared" si="66"/>
        <v>-4.1140768562545407E-2</v>
      </c>
      <c r="L134" s="18">
        <f t="shared" si="66"/>
        <v>-4.4924641073626162E-2</v>
      </c>
      <c r="M134" s="18">
        <f t="shared" si="66"/>
        <v>-5.2505767613756582E-2</v>
      </c>
      <c r="N134" s="18">
        <f t="shared" si="66"/>
        <v>-3.8688132255947721E-2</v>
      </c>
      <c r="O134" s="18">
        <f t="shared" si="66"/>
        <v>-7.4879720411456102E-2</v>
      </c>
      <c r="Q134" s="18">
        <f>AVERAGE(G134:O134)</f>
        <v>-4.8842712883365627E-2</v>
      </c>
    </row>
    <row r="135" spans="1:17" ht="14.45" x14ac:dyDescent="0.3">
      <c r="A135" s="3" t="s">
        <v>43</v>
      </c>
      <c r="B135" s="12" t="str">
        <f>IFERROR(VLOOKUP($A135,'[1]Part Number Lookup'!$B$2:$C$1663,2,FALSE),0)</f>
        <v>1201281</v>
      </c>
      <c r="C135" s="12"/>
      <c r="D135" s="18">
        <f>-D114</f>
        <v>-1.4161117359952852E-3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7" ht="14.45" x14ac:dyDescent="0.3">
      <c r="A136" s="3" t="s">
        <v>41</v>
      </c>
      <c r="B136" s="12" t="str">
        <f>IFERROR(VLOOKUP($A136,'[1]Part Number Lookup'!$B$2:$C$1663,2,FALSE),0)</f>
        <v>1201171</v>
      </c>
      <c r="C136" s="1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7" ht="14.45" x14ac:dyDescent="0.3">
      <c r="A137" s="3" t="s">
        <v>26</v>
      </c>
      <c r="B137" s="12" t="str">
        <f>IFERROR(VLOOKUP($A137,'[1]Part Number Lookup'!$B$2:$C$1663,2,FALSE),0)</f>
        <v>1200667</v>
      </c>
      <c r="C137" s="12"/>
      <c r="D137" s="18">
        <f>-D116</f>
        <v>-1.2909401487403048E-2</v>
      </c>
      <c r="E137" s="18">
        <f t="shared" ref="E137:O137" si="67">-E116</f>
        <v>-2.0017829230938363E-2</v>
      </c>
      <c r="F137" s="18">
        <f t="shared" si="67"/>
        <v>-9.6935300179049021E-3</v>
      </c>
      <c r="G137" s="18">
        <f t="shared" si="67"/>
        <v>0</v>
      </c>
      <c r="H137" s="18">
        <f t="shared" si="67"/>
        <v>0</v>
      </c>
      <c r="I137" s="18">
        <f t="shared" si="67"/>
        <v>0</v>
      </c>
      <c r="J137" s="18">
        <f t="shared" si="67"/>
        <v>0</v>
      </c>
      <c r="K137" s="18">
        <f t="shared" si="67"/>
        <v>0</v>
      </c>
      <c r="L137" s="18">
        <f t="shared" si="67"/>
        <v>0</v>
      </c>
      <c r="M137" s="18">
        <f t="shared" si="67"/>
        <v>0</v>
      </c>
      <c r="N137" s="18">
        <f t="shared" si="67"/>
        <v>0</v>
      </c>
      <c r="O137" s="18">
        <f t="shared" si="67"/>
        <v>0</v>
      </c>
    </row>
    <row r="138" spans="1:17" ht="14.45" x14ac:dyDescent="0.3">
      <c r="A138" s="3" t="s">
        <v>29</v>
      </c>
      <c r="B138" s="12" t="str">
        <f>IFERROR(VLOOKUP($A138,'[1]Part Number Lookup'!$B$2:$C$1663,2,FALSE),0)</f>
        <v>1200815</v>
      </c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7" ht="14.45" x14ac:dyDescent="0.3">
      <c r="A139" s="3" t="s">
        <v>28</v>
      </c>
      <c r="B139" s="12" t="str">
        <f>IFERROR(VLOOKUP($A139,'[1]Part Number Lookup'!$B$2:$C$1663,2,FALSE),0)</f>
        <v>1200761</v>
      </c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7" ht="14.45" x14ac:dyDescent="0.3">
      <c r="A140" s="3" t="s">
        <v>46</v>
      </c>
      <c r="B140" s="12" t="str">
        <f>IFERROR(VLOOKUP($A140,'[1]Part Number Lookup'!$B$2:$C$1663,2,FALSE),0)</f>
        <v>1201531</v>
      </c>
      <c r="C140" s="12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7" ht="14.45" x14ac:dyDescent="0.3">
      <c r="A141" s="3" t="s">
        <v>32</v>
      </c>
      <c r="B141" s="12" t="str">
        <f>IFERROR(VLOOKUP($A141,'[1]Part Number Lookup'!$B$2:$C$1663,2,FALSE),0)</f>
        <v>1200871</v>
      </c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7" ht="14.45" x14ac:dyDescent="0.3">
      <c r="A142" s="3" t="s">
        <v>35</v>
      </c>
      <c r="B142" s="12" t="str">
        <f>IFERROR(VLOOKUP($A142,'[1]Part Number Lookup'!$B$2:$C$1663,2,FALSE),0)</f>
        <v>1200900</v>
      </c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7" ht="14.45" x14ac:dyDescent="0.3">
      <c r="A143" s="3" t="s">
        <v>37</v>
      </c>
      <c r="B143" s="12" t="str">
        <f>IFERROR(VLOOKUP($A143,'[1]Part Number Lookup'!$B$2:$C$1663,2,FALSE),0)</f>
        <v>1200928</v>
      </c>
      <c r="C143" s="12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7" ht="14.45" x14ac:dyDescent="0.3">
      <c r="A144" s="3" t="s">
        <v>34</v>
      </c>
      <c r="B144" s="12" t="str">
        <f>IFERROR(VLOOKUP($A144,'[1]Part Number Lookup'!$B$2:$C$1663,2,FALSE),0)</f>
        <v>1200880</v>
      </c>
      <c r="C144" s="12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9" ht="14.45" x14ac:dyDescent="0.3">
      <c r="A145" s="3" t="s">
        <v>38</v>
      </c>
      <c r="B145" s="12" t="str">
        <f>IFERROR(VLOOKUP($A145,'[1]Part Number Lookup'!$B$2:$C$1663,2,FALSE),0)</f>
        <v>1200952</v>
      </c>
      <c r="C145" s="12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9" ht="14.45" x14ac:dyDescent="0.3">
      <c r="A146" s="19" t="s">
        <v>136</v>
      </c>
      <c r="B146" s="20" t="s">
        <v>137</v>
      </c>
      <c r="C146" s="12"/>
      <c r="D146" s="29">
        <f>$Q$113*1.25</f>
        <v>6.105339110420703E-2</v>
      </c>
      <c r="E146" s="29">
        <f t="shared" ref="E146:O146" si="68">$Q$113*1.25</f>
        <v>6.105339110420703E-2</v>
      </c>
      <c r="F146" s="29">
        <f t="shared" si="68"/>
        <v>6.105339110420703E-2</v>
      </c>
      <c r="G146" s="29">
        <f t="shared" si="68"/>
        <v>6.105339110420703E-2</v>
      </c>
      <c r="H146" s="29">
        <f t="shared" si="68"/>
        <v>6.105339110420703E-2</v>
      </c>
      <c r="I146" s="29">
        <f t="shared" si="68"/>
        <v>6.105339110420703E-2</v>
      </c>
      <c r="J146" s="29">
        <f t="shared" si="68"/>
        <v>6.105339110420703E-2</v>
      </c>
      <c r="K146" s="29">
        <f t="shared" si="68"/>
        <v>6.105339110420703E-2</v>
      </c>
      <c r="L146" s="29">
        <f t="shared" si="68"/>
        <v>6.105339110420703E-2</v>
      </c>
      <c r="M146" s="29">
        <f t="shared" si="68"/>
        <v>6.105339110420703E-2</v>
      </c>
      <c r="N146" s="29">
        <f t="shared" si="68"/>
        <v>6.105339110420703E-2</v>
      </c>
      <c r="O146" s="29">
        <f t="shared" si="68"/>
        <v>6.105339110420703E-2</v>
      </c>
      <c r="Q146" s="5"/>
      <c r="S146" t="s">
        <v>74</v>
      </c>
    </row>
    <row r="147" spans="1:19" ht="14.45" x14ac:dyDescent="0.3">
      <c r="A147" s="19" t="s">
        <v>75</v>
      </c>
      <c r="B147" s="20"/>
      <c r="C147" s="1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Q147" s="5"/>
      <c r="S147" t="s">
        <v>74</v>
      </c>
    </row>
    <row r="148" spans="1:19" ht="14.45" x14ac:dyDescent="0.3">
      <c r="A148" s="19" t="s">
        <v>76</v>
      </c>
      <c r="B148" s="20"/>
      <c r="C148" s="1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Q148" s="5"/>
      <c r="S148" t="s">
        <v>74</v>
      </c>
    </row>
    <row r="149" spans="1:19" ht="14.45" x14ac:dyDescent="0.3">
      <c r="A149" s="3"/>
      <c r="B149" s="12"/>
      <c r="C149" s="1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Q149" s="5"/>
    </row>
    <row r="150" spans="1:19" ht="14.45" x14ac:dyDescent="0.3">
      <c r="A150" s="13" t="s">
        <v>152</v>
      </c>
      <c r="C150" s="1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Q150" s="5"/>
      <c r="S150" t="s">
        <v>78</v>
      </c>
    </row>
    <row r="151" spans="1:19" ht="14.45" x14ac:dyDescent="0.3">
      <c r="A151" s="3" t="s">
        <v>18</v>
      </c>
      <c r="B151" s="12" t="str">
        <f>IFERROR(VLOOKUP($A151,'[1]Part Number Lookup'!$B$2:$C$1663,2,FALSE),0)</f>
        <v>1200557</v>
      </c>
      <c r="C151" s="12"/>
      <c r="D151" s="17">
        <f t="shared" ref="D151:O151" si="69">D106+D127</f>
        <v>4.8237207300450393E-3</v>
      </c>
      <c r="E151" s="17">
        <f t="shared" si="69"/>
        <v>4.3896492395770577E-3</v>
      </c>
      <c r="F151" s="17">
        <f t="shared" si="69"/>
        <v>6.395763835824071E-3</v>
      </c>
      <c r="G151" s="17">
        <f t="shared" si="69"/>
        <v>2.4837233302638873E-2</v>
      </c>
      <c r="H151" s="17">
        <f t="shared" si="69"/>
        <v>6.7451191677775297E-3</v>
      </c>
      <c r="I151" s="17">
        <f t="shared" si="69"/>
        <v>8.5899472114218979E-3</v>
      </c>
      <c r="J151" s="17">
        <f t="shared" si="69"/>
        <v>6.3706377921610722E-3</v>
      </c>
      <c r="K151" s="17">
        <f t="shared" si="69"/>
        <v>1.5075863787668582E-2</v>
      </c>
      <c r="L151" s="17">
        <f t="shared" si="69"/>
        <v>8.184216490598209E-3</v>
      </c>
      <c r="M151" s="17">
        <f t="shared" si="69"/>
        <v>8.7142488060135154E-3</v>
      </c>
      <c r="N151" s="17">
        <f t="shared" si="69"/>
        <v>6.3313969483211833E-3</v>
      </c>
      <c r="O151" s="17">
        <f t="shared" si="69"/>
        <v>2.0002538214099395E-2</v>
      </c>
      <c r="Q151" s="5"/>
    </row>
    <row r="152" spans="1:19" ht="14.45" x14ac:dyDescent="0.3">
      <c r="A152" s="3" t="s">
        <v>20</v>
      </c>
      <c r="B152" s="12" t="str">
        <f>IFERROR(VLOOKUP($A152,'[1]Part Number Lookup'!$B$2:$C$1663,2,FALSE),0)</f>
        <v>1200585</v>
      </c>
      <c r="C152" s="12"/>
      <c r="D152" s="17">
        <f t="shared" ref="D152:O152" si="70">D107+D128</f>
        <v>0</v>
      </c>
      <c r="E152" s="17">
        <f t="shared" si="70"/>
        <v>0</v>
      </c>
      <c r="F152" s="17">
        <f t="shared" si="70"/>
        <v>0</v>
      </c>
      <c r="G152" s="17">
        <f t="shared" si="70"/>
        <v>0</v>
      </c>
      <c r="H152" s="17">
        <f t="shared" si="70"/>
        <v>0</v>
      </c>
      <c r="I152" s="17">
        <f t="shared" si="70"/>
        <v>0</v>
      </c>
      <c r="J152" s="17">
        <f t="shared" si="70"/>
        <v>0</v>
      </c>
      <c r="K152" s="17">
        <f t="shared" si="70"/>
        <v>0</v>
      </c>
      <c r="L152" s="17">
        <f t="shared" si="70"/>
        <v>0</v>
      </c>
      <c r="M152" s="17">
        <f t="shared" si="70"/>
        <v>0</v>
      </c>
      <c r="N152" s="17">
        <f t="shared" si="70"/>
        <v>0</v>
      </c>
      <c r="O152" s="17">
        <f t="shared" si="70"/>
        <v>0</v>
      </c>
      <c r="Q152" s="5"/>
    </row>
    <row r="153" spans="1:19" ht="14.45" x14ac:dyDescent="0.3">
      <c r="A153" s="3" t="s">
        <v>21</v>
      </c>
      <c r="B153" s="12" t="str">
        <f>IFERROR(VLOOKUP($A153,'[1]Part Number Lookup'!$B$2:$C$1663,2,FALSE),0)</f>
        <v>1200588</v>
      </c>
      <c r="C153" s="12"/>
      <c r="D153" s="17">
        <f t="shared" ref="D153:O153" si="71">D108+D129</f>
        <v>0</v>
      </c>
      <c r="E153" s="17">
        <f t="shared" si="71"/>
        <v>0</v>
      </c>
      <c r="F153" s="17">
        <f t="shared" si="71"/>
        <v>1.9025574127389403E-3</v>
      </c>
      <c r="G153" s="17">
        <f t="shared" si="71"/>
        <v>1.1925688205492416E-3</v>
      </c>
      <c r="H153" s="17">
        <f t="shared" si="71"/>
        <v>0</v>
      </c>
      <c r="I153" s="17">
        <f t="shared" si="71"/>
        <v>2.6705882827364832E-4</v>
      </c>
      <c r="J153" s="17">
        <f t="shared" si="71"/>
        <v>9.0201592299807515E-4</v>
      </c>
      <c r="K153" s="17">
        <f t="shared" si="71"/>
        <v>9.6417650215327336E-4</v>
      </c>
      <c r="L153" s="17">
        <f t="shared" si="71"/>
        <v>2.7889645563462974E-4</v>
      </c>
      <c r="M153" s="17">
        <f t="shared" si="71"/>
        <v>2.9766861848039337E-4</v>
      </c>
      <c r="N153" s="17">
        <f t="shared" si="71"/>
        <v>3.3641854135606713E-4</v>
      </c>
      <c r="O153" s="17">
        <f t="shared" si="71"/>
        <v>1.0258217696044852E-2</v>
      </c>
      <c r="Q153" s="5"/>
    </row>
    <row r="154" spans="1:19" ht="14.45" x14ac:dyDescent="0.3">
      <c r="A154" s="3" t="s">
        <v>22</v>
      </c>
      <c r="B154" s="12" t="str">
        <f>IFERROR(VLOOKUP($A154,'[1]Part Number Lookup'!$B$2:$C$1663,2,FALSE),0)</f>
        <v>1200597</v>
      </c>
      <c r="C154" s="12"/>
      <c r="D154" s="17">
        <f t="shared" ref="D154:O154" si="72">D109+D130</f>
        <v>3.4846154774531637E-2</v>
      </c>
      <c r="E154" s="17">
        <f t="shared" si="72"/>
        <v>4.3538055273681348E-2</v>
      </c>
      <c r="F154" s="17">
        <f t="shared" si="72"/>
        <v>4.7852489859405579E-2</v>
      </c>
      <c r="G154" s="17">
        <f t="shared" si="72"/>
        <v>5.6829879528573192E-2</v>
      </c>
      <c r="H154" s="17">
        <f t="shared" si="72"/>
        <v>5.6815687295409555E-2</v>
      </c>
      <c r="I154" s="17">
        <f t="shared" si="72"/>
        <v>6.0094912832277712E-2</v>
      </c>
      <c r="J154" s="17">
        <f t="shared" si="72"/>
        <v>7.247998613263866E-2</v>
      </c>
      <c r="K154" s="17">
        <f t="shared" si="72"/>
        <v>7.0078919313838986E-2</v>
      </c>
      <c r="L154" s="17">
        <f t="shared" si="72"/>
        <v>7.7473251928465617E-2</v>
      </c>
      <c r="M154" s="17">
        <f t="shared" si="72"/>
        <v>6.5652302148943159E-2</v>
      </c>
      <c r="N154" s="17">
        <f t="shared" si="72"/>
        <v>4.5868986021192971E-2</v>
      </c>
      <c r="O154" s="17">
        <f t="shared" si="72"/>
        <v>7.1317109865468103E-2</v>
      </c>
      <c r="Q154" s="5"/>
    </row>
    <row r="155" spans="1:19" ht="14.45" x14ac:dyDescent="0.3">
      <c r="A155" s="3" t="s">
        <v>24</v>
      </c>
      <c r="B155" s="12" t="str">
        <f>IFERROR(VLOOKUP($A155,'[1]Part Number Lookup'!$B$2:$C$1663,2,FALSE),0)</f>
        <v>1200647</v>
      </c>
      <c r="C155" s="12"/>
      <c r="D155" s="17">
        <f t="shared" ref="D155:O155" si="73">D110+D131</f>
        <v>0</v>
      </c>
      <c r="E155" s="17">
        <f t="shared" si="73"/>
        <v>0</v>
      </c>
      <c r="F155" s="17">
        <f t="shared" si="73"/>
        <v>0</v>
      </c>
      <c r="G155" s="17">
        <f t="shared" si="73"/>
        <v>0</v>
      </c>
      <c r="H155" s="17">
        <f t="shared" si="73"/>
        <v>0</v>
      </c>
      <c r="I155" s="17">
        <f t="shared" si="73"/>
        <v>0</v>
      </c>
      <c r="J155" s="17">
        <f t="shared" si="73"/>
        <v>0</v>
      </c>
      <c r="K155" s="17">
        <f t="shared" si="73"/>
        <v>0</v>
      </c>
      <c r="L155" s="17">
        <f t="shared" si="73"/>
        <v>0</v>
      </c>
      <c r="M155" s="17">
        <f t="shared" si="73"/>
        <v>0</v>
      </c>
      <c r="N155" s="17">
        <f t="shared" si="73"/>
        <v>0</v>
      </c>
      <c r="O155" s="17">
        <f t="shared" si="73"/>
        <v>0</v>
      </c>
      <c r="Q155" s="5"/>
    </row>
    <row r="156" spans="1:19" ht="14.45" x14ac:dyDescent="0.3">
      <c r="A156" s="3" t="s">
        <v>25</v>
      </c>
      <c r="B156" s="12" t="str">
        <f>IFERROR(VLOOKUP($A156,'[1]Part Number Lookup'!$B$2:$C$1663,2,FALSE),0)</f>
        <v>1200648</v>
      </c>
      <c r="C156" s="12"/>
      <c r="D156" s="17">
        <f t="shared" ref="D156:O156" si="74">D111+D132</f>
        <v>2.2275639496862697E-2</v>
      </c>
      <c r="E156" s="17">
        <f t="shared" si="74"/>
        <v>2.3280732180898607E-2</v>
      </c>
      <c r="F156" s="17">
        <f t="shared" si="74"/>
        <v>2.8322738017640358E-2</v>
      </c>
      <c r="G156" s="17">
        <f t="shared" si="74"/>
        <v>2.489924688130743E-2</v>
      </c>
      <c r="H156" s="17">
        <f t="shared" si="74"/>
        <v>2.6481673206436365E-2</v>
      </c>
      <c r="I156" s="17">
        <f t="shared" si="74"/>
        <v>2.5178306329639563E-2</v>
      </c>
      <c r="J156" s="17">
        <f t="shared" si="74"/>
        <v>1.9400558471842601E-2</v>
      </c>
      <c r="K156" s="17">
        <f t="shared" si="74"/>
        <v>2.072336695294769E-2</v>
      </c>
      <c r="L156" s="17">
        <f t="shared" si="74"/>
        <v>2.6216266829655197E-2</v>
      </c>
      <c r="M156" s="17">
        <f t="shared" si="74"/>
        <v>2.8759253574483206E-2</v>
      </c>
      <c r="N156" s="17">
        <f t="shared" si="74"/>
        <v>2.1719181029947694E-2</v>
      </c>
      <c r="O156" s="17">
        <f t="shared" si="74"/>
        <v>4.2122831498680624E-2</v>
      </c>
      <c r="Q156" s="5"/>
    </row>
    <row r="157" spans="1:19" ht="14.45" x14ac:dyDescent="0.3">
      <c r="A157" s="3" t="s">
        <v>27</v>
      </c>
      <c r="B157" s="12" t="str">
        <f>IFERROR(VLOOKUP($A157,'[1]Part Number Lookup'!$B$2:$C$1663,2,FALSE),0)</f>
        <v>1200702</v>
      </c>
      <c r="C157" s="12"/>
      <c r="D157" s="17">
        <f t="shared" ref="D157:O157" si="75">D112+D133</f>
        <v>0.33895398697605272</v>
      </c>
      <c r="E157" s="17">
        <f t="shared" si="75"/>
        <v>0.41054712880731309</v>
      </c>
      <c r="F157" s="17">
        <f t="shared" si="75"/>
        <v>0.36809253903613465</v>
      </c>
      <c r="G157" s="17">
        <f t="shared" si="75"/>
        <v>0.40405662722792962</v>
      </c>
      <c r="H157" s="17">
        <f t="shared" si="75"/>
        <v>0.43440427385609803</v>
      </c>
      <c r="I157" s="17">
        <f t="shared" si="75"/>
        <v>0.40767865430113787</v>
      </c>
      <c r="J157" s="17">
        <f t="shared" si="75"/>
        <v>0.48877476685101834</v>
      </c>
      <c r="K157" s="17">
        <f t="shared" si="75"/>
        <v>0.56322820322317801</v>
      </c>
      <c r="L157" s="17">
        <f t="shared" si="75"/>
        <v>0.58689575641473313</v>
      </c>
      <c r="M157" s="17">
        <f t="shared" si="75"/>
        <v>0.63499413865783716</v>
      </c>
      <c r="N157" s="17">
        <f t="shared" si="75"/>
        <v>0.40654835048715288</v>
      </c>
      <c r="O157" s="17">
        <f t="shared" si="75"/>
        <v>0.60709718762842602</v>
      </c>
      <c r="Q157" s="5"/>
    </row>
    <row r="158" spans="1:19" ht="14.45" x14ac:dyDescent="0.3">
      <c r="A158" s="3" t="s">
        <v>45</v>
      </c>
      <c r="B158" s="12" t="str">
        <f>IFERROR(VLOOKUP($A158,'[1]Part Number Lookup'!$B$2:$C$1663,2,FALSE),0)</f>
        <v>1201523</v>
      </c>
      <c r="C158" s="12"/>
      <c r="D158" s="17">
        <f t="shared" ref="D158:O158" si="76">D113+D134</f>
        <v>0</v>
      </c>
      <c r="E158" s="17">
        <f t="shared" si="76"/>
        <v>0</v>
      </c>
      <c r="F158" s="17">
        <f t="shared" si="76"/>
        <v>0</v>
      </c>
      <c r="G158" s="17">
        <f t="shared" si="76"/>
        <v>0</v>
      </c>
      <c r="H158" s="17">
        <f t="shared" si="76"/>
        <v>0</v>
      </c>
      <c r="I158" s="17">
        <f t="shared" si="76"/>
        <v>0</v>
      </c>
      <c r="J158" s="17">
        <f t="shared" si="76"/>
        <v>0</v>
      </c>
      <c r="K158" s="17">
        <f t="shared" si="76"/>
        <v>0</v>
      </c>
      <c r="L158" s="17">
        <f t="shared" si="76"/>
        <v>0</v>
      </c>
      <c r="M158" s="17">
        <f t="shared" si="76"/>
        <v>0</v>
      </c>
      <c r="N158" s="17">
        <f t="shared" si="76"/>
        <v>0</v>
      </c>
      <c r="O158" s="17">
        <f t="shared" si="76"/>
        <v>0</v>
      </c>
      <c r="Q158" s="5"/>
    </row>
    <row r="159" spans="1:19" ht="14.45" x14ac:dyDescent="0.3">
      <c r="A159" s="3" t="s">
        <v>43</v>
      </c>
      <c r="B159" s="12" t="str">
        <f>IFERROR(VLOOKUP($A159,'[1]Part Number Lookup'!$B$2:$C$1663,2,FALSE),0)</f>
        <v>1201281</v>
      </c>
      <c r="C159" s="12"/>
      <c r="D159" s="17">
        <f t="shared" ref="D159:O159" si="77">D114+D135</f>
        <v>0</v>
      </c>
      <c r="E159" s="17">
        <f t="shared" si="77"/>
        <v>0</v>
      </c>
      <c r="F159" s="17">
        <f t="shared" si="77"/>
        <v>0</v>
      </c>
      <c r="G159" s="17">
        <f t="shared" si="77"/>
        <v>0</v>
      </c>
      <c r="H159" s="17">
        <f t="shared" si="77"/>
        <v>0</v>
      </c>
      <c r="I159" s="17">
        <f t="shared" si="77"/>
        <v>0</v>
      </c>
      <c r="J159" s="17">
        <f t="shared" si="77"/>
        <v>0</v>
      </c>
      <c r="K159" s="17">
        <f t="shared" si="77"/>
        <v>0</v>
      </c>
      <c r="L159" s="17">
        <f t="shared" si="77"/>
        <v>0</v>
      </c>
      <c r="M159" s="17">
        <f t="shared" si="77"/>
        <v>0</v>
      </c>
      <c r="N159" s="17">
        <f t="shared" si="77"/>
        <v>0</v>
      </c>
      <c r="O159" s="17">
        <f t="shared" si="77"/>
        <v>0</v>
      </c>
      <c r="Q159" s="5"/>
    </row>
    <row r="160" spans="1:19" ht="14.45" x14ac:dyDescent="0.3">
      <c r="A160" s="3" t="s">
        <v>41</v>
      </c>
      <c r="B160" s="12" t="str">
        <f>IFERROR(VLOOKUP($A160,'[1]Part Number Lookup'!$B$2:$C$1663,2,FALSE),0)</f>
        <v>1201171</v>
      </c>
      <c r="C160" s="12"/>
      <c r="D160" s="17">
        <f t="shared" ref="D160:O160" si="78">D115+D136</f>
        <v>0</v>
      </c>
      <c r="E160" s="17">
        <f t="shared" si="78"/>
        <v>0</v>
      </c>
      <c r="F160" s="17">
        <f t="shared" si="78"/>
        <v>0</v>
      </c>
      <c r="G160" s="17">
        <f t="shared" si="78"/>
        <v>0</v>
      </c>
      <c r="H160" s="17">
        <f t="shared" si="78"/>
        <v>0</v>
      </c>
      <c r="I160" s="17">
        <f t="shared" si="78"/>
        <v>0</v>
      </c>
      <c r="J160" s="17">
        <f t="shared" si="78"/>
        <v>0</v>
      </c>
      <c r="K160" s="17">
        <f t="shared" si="78"/>
        <v>0</v>
      </c>
      <c r="L160" s="17">
        <f t="shared" si="78"/>
        <v>0</v>
      </c>
      <c r="M160" s="17">
        <f t="shared" si="78"/>
        <v>0</v>
      </c>
      <c r="N160" s="17">
        <f t="shared" si="78"/>
        <v>0</v>
      </c>
      <c r="O160" s="17">
        <f t="shared" si="78"/>
        <v>0</v>
      </c>
      <c r="Q160" s="5"/>
    </row>
    <row r="161" spans="1:19" ht="14.45" x14ac:dyDescent="0.3">
      <c r="A161" s="3" t="s">
        <v>26</v>
      </c>
      <c r="B161" s="12" t="str">
        <f>IFERROR(VLOOKUP($A161,'[1]Part Number Lookup'!$B$2:$C$1663,2,FALSE),0)</f>
        <v>1200667</v>
      </c>
      <c r="C161" s="12"/>
      <c r="D161" s="17">
        <f t="shared" ref="D161:O161" si="79">D116+D137</f>
        <v>0</v>
      </c>
      <c r="E161" s="17">
        <f t="shared" si="79"/>
        <v>0</v>
      </c>
      <c r="F161" s="17">
        <f t="shared" si="79"/>
        <v>0</v>
      </c>
      <c r="G161" s="17">
        <f t="shared" si="79"/>
        <v>0</v>
      </c>
      <c r="H161" s="17">
        <f t="shared" si="79"/>
        <v>0</v>
      </c>
      <c r="I161" s="17">
        <f t="shared" si="79"/>
        <v>0</v>
      </c>
      <c r="J161" s="17">
        <f t="shared" si="79"/>
        <v>0</v>
      </c>
      <c r="K161" s="17">
        <f t="shared" si="79"/>
        <v>0</v>
      </c>
      <c r="L161" s="17">
        <f t="shared" si="79"/>
        <v>0</v>
      </c>
      <c r="M161" s="17">
        <f t="shared" si="79"/>
        <v>0</v>
      </c>
      <c r="N161" s="17">
        <f t="shared" si="79"/>
        <v>0</v>
      </c>
      <c r="O161" s="17">
        <f t="shared" si="79"/>
        <v>0</v>
      </c>
      <c r="Q161" s="5"/>
    </row>
    <row r="162" spans="1:19" ht="14.45" x14ac:dyDescent="0.3">
      <c r="A162" s="3" t="s">
        <v>29</v>
      </c>
      <c r="B162" s="12" t="str">
        <f>IFERROR(VLOOKUP($A162,'[1]Part Number Lookup'!$B$2:$C$1663,2,FALSE),0)</f>
        <v>1200815</v>
      </c>
      <c r="C162" s="12"/>
      <c r="D162" s="17">
        <f t="shared" ref="D162:O162" si="80">D117+D138</f>
        <v>0</v>
      </c>
      <c r="E162" s="17">
        <f t="shared" si="80"/>
        <v>0</v>
      </c>
      <c r="F162" s="17">
        <f t="shared" si="80"/>
        <v>0</v>
      </c>
      <c r="G162" s="17">
        <f t="shared" si="80"/>
        <v>0</v>
      </c>
      <c r="H162" s="17">
        <f t="shared" si="80"/>
        <v>0</v>
      </c>
      <c r="I162" s="17">
        <f t="shared" si="80"/>
        <v>0</v>
      </c>
      <c r="J162" s="17">
        <f t="shared" si="80"/>
        <v>0</v>
      </c>
      <c r="K162" s="17">
        <f t="shared" si="80"/>
        <v>0</v>
      </c>
      <c r="L162" s="17">
        <f t="shared" si="80"/>
        <v>0</v>
      </c>
      <c r="M162" s="17">
        <f t="shared" si="80"/>
        <v>0</v>
      </c>
      <c r="N162" s="17">
        <f t="shared" si="80"/>
        <v>0</v>
      </c>
      <c r="O162" s="17">
        <f t="shared" si="80"/>
        <v>0</v>
      </c>
      <c r="Q162" s="5"/>
    </row>
    <row r="163" spans="1:19" ht="14.45" x14ac:dyDescent="0.3">
      <c r="A163" s="3" t="s">
        <v>28</v>
      </c>
      <c r="B163" s="12" t="str">
        <f>IFERROR(VLOOKUP($A163,'[1]Part Number Lookup'!$B$2:$C$1663,2,FALSE),0)</f>
        <v>1200761</v>
      </c>
      <c r="C163" s="12"/>
      <c r="D163" s="17">
        <f t="shared" ref="D163:O163" si="81">D118+D139</f>
        <v>1.3791947701689315E-2</v>
      </c>
      <c r="E163" s="17">
        <f t="shared" si="81"/>
        <v>1.5594425822913443E-2</v>
      </c>
      <c r="F163" s="17">
        <f t="shared" si="81"/>
        <v>1.7525724700346874E-2</v>
      </c>
      <c r="G163" s="17">
        <f t="shared" si="81"/>
        <v>1.6117170086782817E-2</v>
      </c>
      <c r="H163" s="17">
        <f t="shared" si="81"/>
        <v>1.4530116744959657E-2</v>
      </c>
      <c r="I163" s="17">
        <f t="shared" si="81"/>
        <v>0</v>
      </c>
      <c r="J163" s="17">
        <f t="shared" si="81"/>
        <v>0</v>
      </c>
      <c r="K163" s="17">
        <f t="shared" si="81"/>
        <v>0</v>
      </c>
      <c r="L163" s="17">
        <f t="shared" si="81"/>
        <v>0</v>
      </c>
      <c r="M163" s="17">
        <f t="shared" si="81"/>
        <v>0</v>
      </c>
      <c r="N163" s="17">
        <f t="shared" si="81"/>
        <v>0</v>
      </c>
      <c r="O163" s="17">
        <f t="shared" si="81"/>
        <v>0</v>
      </c>
      <c r="Q163" s="5"/>
    </row>
    <row r="164" spans="1:19" ht="14.45" x14ac:dyDescent="0.3">
      <c r="A164" s="3" t="s">
        <v>46</v>
      </c>
      <c r="B164" s="12" t="str">
        <f>IFERROR(VLOOKUP($A164,'[1]Part Number Lookup'!$B$2:$C$1663,2,FALSE),0)</f>
        <v>1201531</v>
      </c>
      <c r="C164" s="12"/>
      <c r="D164" s="17">
        <f t="shared" ref="D164:O164" si="82">D119+D140</f>
        <v>0</v>
      </c>
      <c r="E164" s="17">
        <f t="shared" si="82"/>
        <v>0</v>
      </c>
      <c r="F164" s="17">
        <f t="shared" si="82"/>
        <v>0</v>
      </c>
      <c r="G164" s="17">
        <f t="shared" si="82"/>
        <v>0</v>
      </c>
      <c r="H164" s="17">
        <f t="shared" si="82"/>
        <v>9.7224404131324323E-4</v>
      </c>
      <c r="I164" s="17">
        <f t="shared" si="82"/>
        <v>1.8608659154107816E-2</v>
      </c>
      <c r="J164" s="17">
        <f t="shared" si="82"/>
        <v>1.5784075964568985E-2</v>
      </c>
      <c r="K164" s="17">
        <f t="shared" si="82"/>
        <v>1.1845229721120348E-2</v>
      </c>
      <c r="L164" s="17">
        <f t="shared" si="82"/>
        <v>1.319738028063068E-2</v>
      </c>
      <c r="M164" s="17">
        <f t="shared" si="82"/>
        <v>1.3826707328414272E-2</v>
      </c>
      <c r="N164" s="17">
        <f t="shared" si="82"/>
        <v>1.8345907231545056E-2</v>
      </c>
      <c r="O164" s="17">
        <f t="shared" si="82"/>
        <v>1.8345907231545056E-2</v>
      </c>
      <c r="Q164" s="5"/>
    </row>
    <row r="165" spans="1:19" ht="14.45" x14ac:dyDescent="0.3">
      <c r="A165" s="3" t="s">
        <v>32</v>
      </c>
      <c r="B165" s="12" t="str">
        <f>IFERROR(VLOOKUP($A165,'[1]Part Number Lookup'!$B$2:$C$1663,2,FALSE),0)</f>
        <v>1200871</v>
      </c>
      <c r="C165" s="12"/>
      <c r="D165" s="17">
        <f t="shared" ref="D165:O165" si="83">D120+D141</f>
        <v>0</v>
      </c>
      <c r="E165" s="17">
        <f t="shared" si="83"/>
        <v>0</v>
      </c>
      <c r="F165" s="17">
        <f t="shared" si="83"/>
        <v>0</v>
      </c>
      <c r="G165" s="17">
        <f t="shared" si="83"/>
        <v>0</v>
      </c>
      <c r="H165" s="17">
        <f t="shared" si="83"/>
        <v>0</v>
      </c>
      <c r="I165" s="17">
        <f t="shared" si="83"/>
        <v>0</v>
      </c>
      <c r="J165" s="17">
        <f t="shared" si="83"/>
        <v>0</v>
      </c>
      <c r="K165" s="17">
        <f t="shared" si="83"/>
        <v>0</v>
      </c>
      <c r="L165" s="17">
        <f t="shared" si="83"/>
        <v>0</v>
      </c>
      <c r="M165" s="17">
        <f t="shared" si="83"/>
        <v>0</v>
      </c>
      <c r="N165" s="17">
        <f t="shared" si="83"/>
        <v>0</v>
      </c>
      <c r="O165" s="17">
        <f t="shared" si="83"/>
        <v>0</v>
      </c>
      <c r="Q165" s="5"/>
    </row>
    <row r="166" spans="1:19" ht="14.45" x14ac:dyDescent="0.3">
      <c r="A166" s="3" t="s">
        <v>35</v>
      </c>
      <c r="B166" s="12" t="str">
        <f>IFERROR(VLOOKUP($A166,'[1]Part Number Lookup'!$B$2:$C$1663,2,FALSE),0)</f>
        <v>1200900</v>
      </c>
      <c r="C166" s="12"/>
      <c r="D166" s="17">
        <f t="shared" ref="D166:O166" si="84">D121+D142</f>
        <v>1.7160620833344086E-3</v>
      </c>
      <c r="E166" s="17">
        <f t="shared" si="84"/>
        <v>2.4753056861767371E-3</v>
      </c>
      <c r="F166" s="17">
        <f t="shared" si="84"/>
        <v>3.0916557957007783E-3</v>
      </c>
      <c r="G166" s="17">
        <f t="shared" si="84"/>
        <v>1.1925688205492416E-3</v>
      </c>
      <c r="H166" s="17">
        <f t="shared" si="84"/>
        <v>2.3249314031403641E-3</v>
      </c>
      <c r="I166" s="17">
        <f t="shared" si="84"/>
        <v>1.9361765049839502E-3</v>
      </c>
      <c r="J166" s="17">
        <f t="shared" si="84"/>
        <v>2.3452413997949954E-3</v>
      </c>
      <c r="K166" s="17">
        <f t="shared" si="84"/>
        <v>9.6417650215327336E-4</v>
      </c>
      <c r="L166" s="17">
        <f t="shared" si="84"/>
        <v>2.7192404424376398E-3</v>
      </c>
      <c r="M166" s="17">
        <f t="shared" si="84"/>
        <v>1.4139259377818686E-3</v>
      </c>
      <c r="N166" s="17">
        <f t="shared" si="84"/>
        <v>2.9436622368655871E-3</v>
      </c>
      <c r="O166" s="17">
        <f t="shared" si="84"/>
        <v>3.6719140334967293E-3</v>
      </c>
      <c r="Q166" s="5"/>
    </row>
    <row r="167" spans="1:19" ht="14.45" x14ac:dyDescent="0.3">
      <c r="A167" s="3" t="s">
        <v>37</v>
      </c>
      <c r="B167" s="12" t="str">
        <f>IFERROR(VLOOKUP($A167,'[1]Part Number Lookup'!$B$2:$C$1663,2,FALSE),0)</f>
        <v>1200928</v>
      </c>
      <c r="C167" s="12"/>
      <c r="D167" s="17">
        <f t="shared" ref="D167:O167" si="85">D122+D143</f>
        <v>0</v>
      </c>
      <c r="E167" s="17">
        <f t="shared" si="85"/>
        <v>0</v>
      </c>
      <c r="F167" s="17">
        <f t="shared" si="85"/>
        <v>0</v>
      </c>
      <c r="G167" s="17">
        <f t="shared" si="85"/>
        <v>0</v>
      </c>
      <c r="H167" s="17">
        <f t="shared" si="85"/>
        <v>0</v>
      </c>
      <c r="I167" s="17">
        <f t="shared" si="85"/>
        <v>0</v>
      </c>
      <c r="J167" s="17">
        <f t="shared" si="85"/>
        <v>2.2273779858565804E-3</v>
      </c>
      <c r="K167" s="17">
        <f t="shared" si="85"/>
        <v>7.1477618026296002E-4</v>
      </c>
      <c r="L167" s="17">
        <f t="shared" si="85"/>
        <v>5.5221498215656689E-4</v>
      </c>
      <c r="M167" s="17">
        <f t="shared" si="85"/>
        <v>1.7860117108823603E-5</v>
      </c>
      <c r="N167" s="17">
        <f t="shared" si="85"/>
        <v>0</v>
      </c>
      <c r="O167" s="17">
        <f t="shared" si="85"/>
        <v>0</v>
      </c>
      <c r="Q167" s="5"/>
    </row>
    <row r="168" spans="1:19" ht="14.45" x14ac:dyDescent="0.3">
      <c r="A168" s="3" t="s">
        <v>34</v>
      </c>
      <c r="B168" s="12" t="str">
        <f>IFERROR(VLOOKUP($A168,'[1]Part Number Lookup'!$B$2:$C$1663,2,FALSE),0)</f>
        <v>1200880</v>
      </c>
      <c r="C168" s="12"/>
      <c r="D168" s="17">
        <f t="shared" ref="D168:O168" si="86">D123+D144</f>
        <v>3.1350579572848779E-2</v>
      </c>
      <c r="E168" s="17">
        <f t="shared" si="86"/>
        <v>3.6438428510147162E-2</v>
      </c>
      <c r="F168" s="17">
        <f t="shared" si="86"/>
        <v>1.5788055596711974E-2</v>
      </c>
      <c r="G168" s="17">
        <f t="shared" si="86"/>
        <v>2.4341124673290387E-2</v>
      </c>
      <c r="H168" s="17">
        <f t="shared" si="86"/>
        <v>5.4614752233770013E-3</v>
      </c>
      <c r="I168" s="17">
        <f t="shared" si="86"/>
        <v>1.0826564898213703E-2</v>
      </c>
      <c r="J168" s="17">
        <f t="shared" si="86"/>
        <v>5.7103621365264812E-3</v>
      </c>
      <c r="K168" s="17">
        <f t="shared" si="86"/>
        <v>2.1605267060250549E-2</v>
      </c>
      <c r="L168" s="17">
        <f t="shared" si="86"/>
        <v>2.7225871999052555E-2</v>
      </c>
      <c r="M168" s="17">
        <f t="shared" si="86"/>
        <v>2.3736095637626565E-2</v>
      </c>
      <c r="N168" s="17">
        <f t="shared" si="86"/>
        <v>2.5715353303423373E-2</v>
      </c>
      <c r="O168" s="17">
        <f t="shared" si="86"/>
        <v>2.5715353303423373E-2</v>
      </c>
      <c r="Q168" s="5"/>
    </row>
    <row r="169" spans="1:19" ht="14.45" x14ac:dyDescent="0.3">
      <c r="A169" s="3" t="s">
        <v>38</v>
      </c>
      <c r="B169" s="12" t="str">
        <f>IFERROR(VLOOKUP($A169,'[1]Part Number Lookup'!$B$2:$C$1663,2,FALSE),0)</f>
        <v>1200952</v>
      </c>
      <c r="C169" s="12"/>
      <c r="D169" s="17">
        <f t="shared" ref="D169:O169" si="87">D124+D145</f>
        <v>0</v>
      </c>
      <c r="E169" s="17">
        <f t="shared" si="87"/>
        <v>0</v>
      </c>
      <c r="F169" s="17">
        <f t="shared" si="87"/>
        <v>0</v>
      </c>
      <c r="G169" s="17">
        <f t="shared" si="87"/>
        <v>0</v>
      </c>
      <c r="H169" s="17">
        <f t="shared" si="87"/>
        <v>0</v>
      </c>
      <c r="I169" s="17">
        <f t="shared" si="87"/>
        <v>0</v>
      </c>
      <c r="J169" s="17">
        <f t="shared" si="87"/>
        <v>0</v>
      </c>
      <c r="K169" s="17">
        <f t="shared" si="87"/>
        <v>0</v>
      </c>
      <c r="L169" s="17">
        <f t="shared" si="87"/>
        <v>0</v>
      </c>
      <c r="M169" s="17">
        <f t="shared" si="87"/>
        <v>0</v>
      </c>
      <c r="N169" s="17">
        <f t="shared" si="87"/>
        <v>0</v>
      </c>
      <c r="O169" s="17">
        <f t="shared" si="87"/>
        <v>0</v>
      </c>
      <c r="Q169" s="5"/>
    </row>
    <row r="170" spans="1:19" ht="14.45" x14ac:dyDescent="0.3">
      <c r="A170" s="19" t="s">
        <v>136</v>
      </c>
      <c r="B170" s="20"/>
      <c r="C170" s="12"/>
      <c r="D170" s="17">
        <f t="shared" ref="D170:O170" si="88">D146</f>
        <v>6.105339110420703E-2</v>
      </c>
      <c r="E170" s="17">
        <f t="shared" si="88"/>
        <v>6.105339110420703E-2</v>
      </c>
      <c r="F170" s="17">
        <f t="shared" si="88"/>
        <v>6.105339110420703E-2</v>
      </c>
      <c r="G170" s="17">
        <f t="shared" si="88"/>
        <v>6.105339110420703E-2</v>
      </c>
      <c r="H170" s="17">
        <f t="shared" si="88"/>
        <v>6.105339110420703E-2</v>
      </c>
      <c r="I170" s="17">
        <f t="shared" si="88"/>
        <v>6.105339110420703E-2</v>
      </c>
      <c r="J170" s="17">
        <f t="shared" si="88"/>
        <v>6.105339110420703E-2</v>
      </c>
      <c r="K170" s="17">
        <f t="shared" si="88"/>
        <v>6.105339110420703E-2</v>
      </c>
      <c r="L170" s="17">
        <f t="shared" si="88"/>
        <v>6.105339110420703E-2</v>
      </c>
      <c r="M170" s="17">
        <f t="shared" si="88"/>
        <v>6.105339110420703E-2</v>
      </c>
      <c r="N170" s="17">
        <f t="shared" si="88"/>
        <v>6.105339110420703E-2</v>
      </c>
      <c r="O170" s="17">
        <f t="shared" si="88"/>
        <v>6.105339110420703E-2</v>
      </c>
      <c r="Q170" s="5"/>
      <c r="S170" t="s">
        <v>74</v>
      </c>
    </row>
    <row r="171" spans="1:19" ht="14.45" x14ac:dyDescent="0.3">
      <c r="A171" s="19" t="s">
        <v>75</v>
      </c>
      <c r="B171" s="20"/>
      <c r="C171" s="12"/>
      <c r="D171" s="17">
        <f t="shared" ref="D171:O171" si="89">D147</f>
        <v>0</v>
      </c>
      <c r="E171" s="17">
        <f t="shared" si="89"/>
        <v>0</v>
      </c>
      <c r="F171" s="17">
        <f t="shared" si="89"/>
        <v>0</v>
      </c>
      <c r="G171" s="17">
        <f t="shared" si="89"/>
        <v>0</v>
      </c>
      <c r="H171" s="17">
        <f t="shared" si="89"/>
        <v>0</v>
      </c>
      <c r="I171" s="17">
        <f t="shared" si="89"/>
        <v>0</v>
      </c>
      <c r="J171" s="17">
        <f t="shared" si="89"/>
        <v>0</v>
      </c>
      <c r="K171" s="17">
        <f t="shared" si="89"/>
        <v>0</v>
      </c>
      <c r="L171" s="17">
        <f t="shared" si="89"/>
        <v>0</v>
      </c>
      <c r="M171" s="17">
        <f t="shared" si="89"/>
        <v>0</v>
      </c>
      <c r="N171" s="17">
        <f t="shared" si="89"/>
        <v>0</v>
      </c>
      <c r="O171" s="17">
        <f t="shared" si="89"/>
        <v>0</v>
      </c>
      <c r="Q171" s="5"/>
      <c r="S171" t="s">
        <v>74</v>
      </c>
    </row>
    <row r="172" spans="1:19" ht="14.45" x14ac:dyDescent="0.3">
      <c r="A172" s="19" t="s">
        <v>76</v>
      </c>
      <c r="B172" s="20"/>
      <c r="C172" s="12"/>
      <c r="D172" s="17">
        <f t="shared" ref="D172:O172" si="90">D148</f>
        <v>0</v>
      </c>
      <c r="E172" s="17">
        <f t="shared" si="90"/>
        <v>0</v>
      </c>
      <c r="F172" s="17">
        <f t="shared" si="90"/>
        <v>0</v>
      </c>
      <c r="G172" s="17">
        <f t="shared" si="90"/>
        <v>0</v>
      </c>
      <c r="H172" s="17">
        <f t="shared" si="90"/>
        <v>0</v>
      </c>
      <c r="I172" s="17">
        <f t="shared" si="90"/>
        <v>0</v>
      </c>
      <c r="J172" s="17">
        <f t="shared" si="90"/>
        <v>0</v>
      </c>
      <c r="K172" s="17">
        <f t="shared" si="90"/>
        <v>0</v>
      </c>
      <c r="L172" s="17">
        <f t="shared" si="90"/>
        <v>0</v>
      </c>
      <c r="M172" s="17">
        <f t="shared" si="90"/>
        <v>0</v>
      </c>
      <c r="N172" s="17">
        <f t="shared" si="90"/>
        <v>0</v>
      </c>
      <c r="O172" s="17">
        <f t="shared" si="90"/>
        <v>0</v>
      </c>
      <c r="Q172" s="5"/>
      <c r="S172" t="s">
        <v>74</v>
      </c>
    </row>
    <row r="173" spans="1:19" ht="14.45" x14ac:dyDescent="0.3">
      <c r="A173" s="3"/>
      <c r="B173" s="12"/>
      <c r="C173" s="1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Q173" s="5"/>
    </row>
    <row r="174" spans="1:19" ht="14.45" x14ac:dyDescent="0.3">
      <c r="A174" s="13" t="s">
        <v>146</v>
      </c>
      <c r="B174" s="12"/>
      <c r="C174" s="14">
        <v>0.29370000000000002</v>
      </c>
      <c r="D174" s="23">
        <f t="shared" ref="D174:O174" si="91">D9*$C$174</f>
        <v>293622.49051357101</v>
      </c>
      <c r="E174" s="23">
        <f t="shared" si="91"/>
        <v>281610.5758895289</v>
      </c>
      <c r="F174" s="23">
        <f t="shared" si="91"/>
        <v>316603.84194476315</v>
      </c>
      <c r="G174" s="23">
        <f t="shared" si="91"/>
        <v>298659.51665548567</v>
      </c>
      <c r="H174" s="23">
        <f t="shared" si="91"/>
        <v>337956.39298416884</v>
      </c>
      <c r="I174" s="23">
        <f t="shared" si="91"/>
        <v>362788.46826880513</v>
      </c>
      <c r="J174" s="23">
        <f t="shared" si="91"/>
        <v>401404.38212924206</v>
      </c>
      <c r="K174" s="23">
        <f t="shared" si="91"/>
        <v>370291.81054394995</v>
      </c>
      <c r="L174" s="23">
        <f t="shared" si="91"/>
        <v>333444.41649127193</v>
      </c>
      <c r="M174" s="23">
        <f t="shared" si="91"/>
        <v>334390.48226213263</v>
      </c>
      <c r="N174" s="23">
        <f t="shared" si="91"/>
        <v>288979.60551522375</v>
      </c>
      <c r="O174" s="23">
        <f t="shared" si="91"/>
        <v>306030.43176100199</v>
      </c>
      <c r="Q174" s="5">
        <f t="shared" ref="Q174" si="92">SUM(D174:P174)</f>
        <v>3925782.4149591457</v>
      </c>
      <c r="S174" t="s">
        <v>79</v>
      </c>
    </row>
    <row r="176" spans="1:19" ht="14.45" x14ac:dyDescent="0.3">
      <c r="A176" s="13" t="s">
        <v>80</v>
      </c>
    </row>
    <row r="177" spans="1:19" ht="14.45" x14ac:dyDescent="0.3">
      <c r="A177" s="3" t="s">
        <v>18</v>
      </c>
      <c r="B177" s="12" t="str">
        <f>IFERROR(VLOOKUP($A177,'[1]Part Number Lookup'!$B$2:$C$1663,2,FALSE),0)</f>
        <v>1200557</v>
      </c>
      <c r="C177" s="12"/>
      <c r="D177" s="5">
        <f t="shared" ref="D177:O177" si="93">D151*D$174</f>
        <v>1416.3528942977655</v>
      </c>
      <c r="E177" s="5">
        <f t="shared" si="93"/>
        <v>1236.1716503103278</v>
      </c>
      <c r="F177" s="5">
        <f t="shared" si="93"/>
        <v>2024.9234025932763</v>
      </c>
      <c r="G177" s="5">
        <f t="shared" si="93"/>
        <v>7417.8760932256573</v>
      </c>
      <c r="H177" s="5">
        <f t="shared" si="93"/>
        <v>2279.5561441904729</v>
      </c>
      <c r="I177" s="5">
        <f t="shared" si="93"/>
        <v>3116.3337913416444</v>
      </c>
      <c r="J177" s="5">
        <f t="shared" si="93"/>
        <v>2557.2019267316141</v>
      </c>
      <c r="K177" s="5">
        <f t="shared" si="93"/>
        <v>5582.4688974497703</v>
      </c>
      <c r="L177" s="5">
        <f t="shared" si="93"/>
        <v>2728.9812921457651</v>
      </c>
      <c r="M177" s="5">
        <f t="shared" si="93"/>
        <v>2913.9618607950729</v>
      </c>
      <c r="N177" s="5">
        <f t="shared" si="93"/>
        <v>1829.6445924861471</v>
      </c>
      <c r="O177" s="5">
        <f t="shared" si="93"/>
        <v>6121.3854059767791</v>
      </c>
      <c r="Q177" s="5">
        <f t="shared" ref="Q177:Q198" si="94">SUM(D177:P177)</f>
        <v>39224.857951544283</v>
      </c>
      <c r="S177" t="s">
        <v>81</v>
      </c>
    </row>
    <row r="178" spans="1:19" ht="14.45" x14ac:dyDescent="0.3">
      <c r="A178" s="3" t="s">
        <v>20</v>
      </c>
      <c r="B178" s="12" t="str">
        <f>IFERROR(VLOOKUP($A178,'[1]Part Number Lookup'!$B$2:$C$1663,2,FALSE),0)</f>
        <v>1200585</v>
      </c>
      <c r="C178" s="12"/>
      <c r="D178" s="5">
        <f t="shared" ref="D178:O178" si="95">D152*D$174</f>
        <v>0</v>
      </c>
      <c r="E178" s="5">
        <f t="shared" si="95"/>
        <v>0</v>
      </c>
      <c r="F178" s="5">
        <f t="shared" si="95"/>
        <v>0</v>
      </c>
      <c r="G178" s="5">
        <f t="shared" si="95"/>
        <v>0</v>
      </c>
      <c r="H178" s="5">
        <f t="shared" si="95"/>
        <v>0</v>
      </c>
      <c r="I178" s="5">
        <f t="shared" si="95"/>
        <v>0</v>
      </c>
      <c r="J178" s="5">
        <f t="shared" si="95"/>
        <v>0</v>
      </c>
      <c r="K178" s="5">
        <f t="shared" si="95"/>
        <v>0</v>
      </c>
      <c r="L178" s="5">
        <f t="shared" si="95"/>
        <v>0</v>
      </c>
      <c r="M178" s="5">
        <f t="shared" si="95"/>
        <v>0</v>
      </c>
      <c r="N178" s="5">
        <f t="shared" si="95"/>
        <v>0</v>
      </c>
      <c r="O178" s="5">
        <f t="shared" si="95"/>
        <v>0</v>
      </c>
      <c r="Q178" s="5">
        <f t="shared" si="94"/>
        <v>0</v>
      </c>
    </row>
    <row r="179" spans="1:19" ht="14.45" x14ac:dyDescent="0.3">
      <c r="A179" s="3" t="s">
        <v>21</v>
      </c>
      <c r="B179" s="12" t="str">
        <f>IFERROR(VLOOKUP($A179,'[1]Part Number Lookup'!$B$2:$C$1663,2,FALSE),0)</f>
        <v>1200588</v>
      </c>
      <c r="C179" s="12"/>
      <c r="D179" s="5">
        <f t="shared" ref="D179:O179" si="96">D153*D$174</f>
        <v>0</v>
      </c>
      <c r="E179" s="5">
        <f t="shared" si="96"/>
        <v>0</v>
      </c>
      <c r="F179" s="5">
        <f t="shared" si="96"/>
        <v>602.35698639363693</v>
      </c>
      <c r="G179" s="5">
        <f t="shared" si="96"/>
        <v>356.17202752363914</v>
      </c>
      <c r="H179" s="5">
        <f t="shared" si="96"/>
        <v>0</v>
      </c>
      <c r="I179" s="5">
        <f t="shared" si="96"/>
        <v>96.885863247058737</v>
      </c>
      <c r="J179" s="5">
        <f t="shared" si="96"/>
        <v>362.07314424178031</v>
      </c>
      <c r="K179" s="5">
        <f t="shared" si="96"/>
        <v>357.02666266626824</v>
      </c>
      <c r="L179" s="5">
        <f t="shared" si="96"/>
        <v>92.996465910573022</v>
      </c>
      <c r="M179" s="5">
        <f t="shared" si="96"/>
        <v>99.53755288796151</v>
      </c>
      <c r="N179" s="5">
        <f t="shared" si="96"/>
        <v>97.218097369083267</v>
      </c>
      <c r="O179" s="5">
        <f t="shared" si="96"/>
        <v>3139.3267906189571</v>
      </c>
      <c r="Q179" s="5">
        <f t="shared" si="94"/>
        <v>5203.5935908589581</v>
      </c>
    </row>
    <row r="180" spans="1:19" ht="14.45" x14ac:dyDescent="0.3">
      <c r="A180" s="3" t="s">
        <v>22</v>
      </c>
      <c r="B180" s="12" t="str">
        <f>IFERROR(VLOOKUP($A180,'[1]Part Number Lookup'!$B$2:$C$1663,2,FALSE),0)</f>
        <v>1200597</v>
      </c>
      <c r="C180" s="12"/>
      <c r="D180" s="5">
        <f t="shared" ref="D180:O180" si="97">D154*D$174</f>
        <v>10231.614749719343</v>
      </c>
      <c r="E180" s="5">
        <f t="shared" si="97"/>
        <v>12260.776818731545</v>
      </c>
      <c r="F180" s="5">
        <f t="shared" si="97"/>
        <v>15150.282136110625</v>
      </c>
      <c r="G180" s="5">
        <f t="shared" si="97"/>
        <v>16972.784351593149</v>
      </c>
      <c r="H180" s="5">
        <f t="shared" si="97"/>
        <v>19201.22474327308</v>
      </c>
      <c r="I180" s="5">
        <f t="shared" si="97"/>
        <v>21801.741377169394</v>
      </c>
      <c r="J180" s="5">
        <f t="shared" si="97"/>
        <v>29093.784050307855</v>
      </c>
      <c r="K180" s="5">
        <f t="shared" si="97"/>
        <v>25949.649913684822</v>
      </c>
      <c r="L180" s="5">
        <f t="shared" si="97"/>
        <v>25833.023282968526</v>
      </c>
      <c r="M180" s="5">
        <f t="shared" si="97"/>
        <v>21953.504977204349</v>
      </c>
      <c r="N180" s="5">
        <f t="shared" si="97"/>
        <v>13255.201485787658</v>
      </c>
      <c r="O180" s="5">
        <f t="shared" si="97"/>
        <v>21825.205924076017</v>
      </c>
      <c r="Q180" s="5">
        <f t="shared" si="94"/>
        <v>233528.79381062638</v>
      </c>
    </row>
    <row r="181" spans="1:19" ht="14.45" x14ac:dyDescent="0.3">
      <c r="A181" s="3" t="s">
        <v>24</v>
      </c>
      <c r="B181" s="12" t="str">
        <f>IFERROR(VLOOKUP($A181,'[1]Part Number Lookup'!$B$2:$C$1663,2,FALSE),0)</f>
        <v>1200647</v>
      </c>
      <c r="C181" s="12"/>
      <c r="D181" s="5">
        <f t="shared" ref="D181:O181" si="98">D155*D$174</f>
        <v>0</v>
      </c>
      <c r="E181" s="5">
        <f t="shared" si="98"/>
        <v>0</v>
      </c>
      <c r="F181" s="5">
        <f t="shared" si="98"/>
        <v>0</v>
      </c>
      <c r="G181" s="5">
        <f t="shared" si="98"/>
        <v>0</v>
      </c>
      <c r="H181" s="5">
        <f t="shared" si="98"/>
        <v>0</v>
      </c>
      <c r="I181" s="5">
        <f t="shared" si="98"/>
        <v>0</v>
      </c>
      <c r="J181" s="5">
        <f t="shared" si="98"/>
        <v>0</v>
      </c>
      <c r="K181" s="5">
        <f t="shared" si="98"/>
        <v>0</v>
      </c>
      <c r="L181" s="5">
        <f t="shared" si="98"/>
        <v>0</v>
      </c>
      <c r="M181" s="5">
        <f t="shared" si="98"/>
        <v>0</v>
      </c>
      <c r="N181" s="5">
        <f t="shared" si="98"/>
        <v>0</v>
      </c>
      <c r="O181" s="5">
        <f t="shared" si="98"/>
        <v>0</v>
      </c>
      <c r="Q181" s="5">
        <f t="shared" si="94"/>
        <v>0</v>
      </c>
    </row>
    <row r="182" spans="1:19" ht="14.45" x14ac:dyDescent="0.3">
      <c r="A182" s="3" t="s">
        <v>25</v>
      </c>
      <c r="B182" s="12" t="str">
        <f>IFERROR(VLOOKUP($A182,'[1]Part Number Lookup'!$B$2:$C$1663,2,FALSE),0)</f>
        <v>1200648</v>
      </c>
      <c r="C182" s="12"/>
      <c r="D182" s="5">
        <f t="shared" ref="D182:O182" si="99">D156*D$174</f>
        <v>6540.6287468512946</v>
      </c>
      <c r="E182" s="5">
        <f t="shared" si="99"/>
        <v>6556.1003965927448</v>
      </c>
      <c r="F182" s="5">
        <f t="shared" si="99"/>
        <v>8967.0876707799416</v>
      </c>
      <c r="G182" s="5">
        <f t="shared" si="99"/>
        <v>7436.3970386568863</v>
      </c>
      <c r="H182" s="5">
        <f t="shared" si="99"/>
        <v>8949.6507570327431</v>
      </c>
      <c r="I182" s="5">
        <f t="shared" si="99"/>
        <v>9134.3991869326983</v>
      </c>
      <c r="J182" s="5">
        <f t="shared" si="99"/>
        <v>7787.4691863522121</v>
      </c>
      <c r="K182" s="5">
        <f t="shared" si="99"/>
        <v>7673.6930695736592</v>
      </c>
      <c r="L182" s="5">
        <f t="shared" si="99"/>
        <v>8741.6677955938649</v>
      </c>
      <c r="M182" s="5">
        <f t="shared" si="99"/>
        <v>9616.8206722704017</v>
      </c>
      <c r="N182" s="5">
        <f t="shared" si="99"/>
        <v>6276.4003661480156</v>
      </c>
      <c r="O182" s="5">
        <f t="shared" si="99"/>
        <v>12890.868310537166</v>
      </c>
      <c r="Q182" s="5">
        <f t="shared" si="94"/>
        <v>100571.18319732162</v>
      </c>
    </row>
    <row r="183" spans="1:19" ht="14.45" x14ac:dyDescent="0.3">
      <c r="A183" s="3" t="s">
        <v>27</v>
      </c>
      <c r="B183" s="12" t="str">
        <f>IFERROR(VLOOKUP($A183,'[1]Part Number Lookup'!$B$2:$C$1663,2,FALSE),0)</f>
        <v>1200702</v>
      </c>
      <c r="C183" s="12"/>
      <c r="D183" s="5">
        <f t="shared" ref="D183:O183" si="100">D157*D$174</f>
        <v>99524.513825413116</v>
      </c>
      <c r="E183" s="5">
        <f t="shared" si="100"/>
        <v>115614.41337322004</v>
      </c>
      <c r="F183" s="5">
        <f t="shared" si="100"/>
        <v>116539.51205004293</v>
      </c>
      <c r="G183" s="5">
        <f t="shared" si="100"/>
        <v>120675.35698933921</v>
      </c>
      <c r="H183" s="5">
        <f t="shared" si="100"/>
        <v>146809.70148931397</v>
      </c>
      <c r="I183" s="5">
        <f t="shared" si="100"/>
        <v>147901.11453979753</v>
      </c>
      <c r="J183" s="5">
        <f t="shared" si="100"/>
        <v>196196.33328819735</v>
      </c>
      <c r="K183" s="5">
        <f t="shared" si="100"/>
        <v>208558.79112092638</v>
      </c>
      <c r="L183" s="5">
        <f t="shared" si="100"/>
        <v>195697.11303891437</v>
      </c>
      <c r="M183" s="5">
        <f t="shared" si="100"/>
        <v>212335.99625942169</v>
      </c>
      <c r="N183" s="5">
        <f t="shared" si="100"/>
        <v>117484.18194664236</v>
      </c>
      <c r="O183" s="5">
        <f t="shared" si="100"/>
        <v>185790.21445081726</v>
      </c>
      <c r="Q183" s="5">
        <f t="shared" si="94"/>
        <v>1863127.2423720462</v>
      </c>
    </row>
    <row r="184" spans="1:19" ht="14.45" x14ac:dyDescent="0.3">
      <c r="A184" s="3" t="s">
        <v>45</v>
      </c>
      <c r="B184" s="12" t="str">
        <f>IFERROR(VLOOKUP($A184,'[1]Part Number Lookup'!$B$2:$C$1663,2,FALSE),0)</f>
        <v>1201523</v>
      </c>
      <c r="C184" s="12"/>
      <c r="D184" s="5">
        <f t="shared" ref="D184:O184" si="101">D158*D$174</f>
        <v>0</v>
      </c>
      <c r="E184" s="5">
        <f t="shared" si="101"/>
        <v>0</v>
      </c>
      <c r="F184" s="5">
        <f t="shared" si="101"/>
        <v>0</v>
      </c>
      <c r="G184" s="5">
        <f t="shared" si="101"/>
        <v>0</v>
      </c>
      <c r="H184" s="5">
        <f t="shared" si="101"/>
        <v>0</v>
      </c>
      <c r="I184" s="5">
        <f t="shared" si="101"/>
        <v>0</v>
      </c>
      <c r="J184" s="5">
        <f t="shared" si="101"/>
        <v>0</v>
      </c>
      <c r="K184" s="5">
        <f t="shared" si="101"/>
        <v>0</v>
      </c>
      <c r="L184" s="5">
        <f t="shared" si="101"/>
        <v>0</v>
      </c>
      <c r="M184" s="5">
        <f t="shared" si="101"/>
        <v>0</v>
      </c>
      <c r="N184" s="5">
        <f t="shared" si="101"/>
        <v>0</v>
      </c>
      <c r="O184" s="5">
        <f t="shared" si="101"/>
        <v>0</v>
      </c>
      <c r="Q184" s="5">
        <f t="shared" si="94"/>
        <v>0</v>
      </c>
    </row>
    <row r="185" spans="1:19" ht="14.45" x14ac:dyDescent="0.3">
      <c r="A185" s="3" t="s">
        <v>43</v>
      </c>
      <c r="B185" s="12" t="str">
        <f>IFERROR(VLOOKUP($A185,'[1]Part Number Lookup'!$B$2:$C$1663,2,FALSE),0)</f>
        <v>1201281</v>
      </c>
      <c r="C185" s="12"/>
      <c r="D185" s="5">
        <f t="shared" ref="D185:O185" si="102">D159*D$174</f>
        <v>0</v>
      </c>
      <c r="E185" s="5">
        <f t="shared" si="102"/>
        <v>0</v>
      </c>
      <c r="F185" s="5">
        <f t="shared" si="102"/>
        <v>0</v>
      </c>
      <c r="G185" s="5">
        <f t="shared" si="102"/>
        <v>0</v>
      </c>
      <c r="H185" s="5">
        <f t="shared" si="102"/>
        <v>0</v>
      </c>
      <c r="I185" s="5">
        <f t="shared" si="102"/>
        <v>0</v>
      </c>
      <c r="J185" s="5">
        <f t="shared" si="102"/>
        <v>0</v>
      </c>
      <c r="K185" s="5">
        <f t="shared" si="102"/>
        <v>0</v>
      </c>
      <c r="L185" s="5">
        <f t="shared" si="102"/>
        <v>0</v>
      </c>
      <c r="M185" s="5">
        <f t="shared" si="102"/>
        <v>0</v>
      </c>
      <c r="N185" s="5">
        <f t="shared" si="102"/>
        <v>0</v>
      </c>
      <c r="O185" s="5">
        <f t="shared" si="102"/>
        <v>0</v>
      </c>
      <c r="Q185" s="5">
        <f t="shared" si="94"/>
        <v>0</v>
      </c>
    </row>
    <row r="186" spans="1:19" ht="14.45" x14ac:dyDescent="0.3">
      <c r="A186" s="3" t="s">
        <v>41</v>
      </c>
      <c r="B186" s="12" t="str">
        <f>IFERROR(VLOOKUP($A186,'[1]Part Number Lookup'!$B$2:$C$1663,2,FALSE),0)</f>
        <v>1201171</v>
      </c>
      <c r="C186" s="12"/>
      <c r="D186" s="5">
        <f t="shared" ref="D186:O186" si="103">D160*D$174</f>
        <v>0</v>
      </c>
      <c r="E186" s="5">
        <f t="shared" si="103"/>
        <v>0</v>
      </c>
      <c r="F186" s="5">
        <f t="shared" si="103"/>
        <v>0</v>
      </c>
      <c r="G186" s="5">
        <f t="shared" si="103"/>
        <v>0</v>
      </c>
      <c r="H186" s="5">
        <f t="shared" si="103"/>
        <v>0</v>
      </c>
      <c r="I186" s="5">
        <f t="shared" si="103"/>
        <v>0</v>
      </c>
      <c r="J186" s="5">
        <f t="shared" si="103"/>
        <v>0</v>
      </c>
      <c r="K186" s="5">
        <f t="shared" si="103"/>
        <v>0</v>
      </c>
      <c r="L186" s="5">
        <f t="shared" si="103"/>
        <v>0</v>
      </c>
      <c r="M186" s="5">
        <f t="shared" si="103"/>
        <v>0</v>
      </c>
      <c r="N186" s="5">
        <f t="shared" si="103"/>
        <v>0</v>
      </c>
      <c r="O186" s="5">
        <f t="shared" si="103"/>
        <v>0</v>
      </c>
      <c r="Q186" s="5">
        <f t="shared" si="94"/>
        <v>0</v>
      </c>
    </row>
    <row r="187" spans="1:19" ht="14.45" x14ac:dyDescent="0.3">
      <c r="A187" s="3" t="s">
        <v>26</v>
      </c>
      <c r="B187" s="12" t="str">
        <f>IFERROR(VLOOKUP($A187,'[1]Part Number Lookup'!$B$2:$C$1663,2,FALSE),0)</f>
        <v>1200667</v>
      </c>
      <c r="C187" s="12"/>
      <c r="D187" s="5">
        <f t="shared" ref="D187:O187" si="104">D161*D$174</f>
        <v>0</v>
      </c>
      <c r="E187" s="5">
        <f t="shared" si="104"/>
        <v>0</v>
      </c>
      <c r="F187" s="5">
        <f t="shared" si="104"/>
        <v>0</v>
      </c>
      <c r="G187" s="5">
        <f t="shared" si="104"/>
        <v>0</v>
      </c>
      <c r="H187" s="5">
        <f t="shared" si="104"/>
        <v>0</v>
      </c>
      <c r="I187" s="5">
        <f t="shared" si="104"/>
        <v>0</v>
      </c>
      <c r="J187" s="5">
        <f t="shared" si="104"/>
        <v>0</v>
      </c>
      <c r="K187" s="5">
        <f t="shared" si="104"/>
        <v>0</v>
      </c>
      <c r="L187" s="5">
        <f t="shared" si="104"/>
        <v>0</v>
      </c>
      <c r="M187" s="5">
        <f t="shared" si="104"/>
        <v>0</v>
      </c>
      <c r="N187" s="5">
        <f t="shared" si="104"/>
        <v>0</v>
      </c>
      <c r="O187" s="5">
        <f t="shared" si="104"/>
        <v>0</v>
      </c>
      <c r="Q187" s="5">
        <f t="shared" si="94"/>
        <v>0</v>
      </c>
    </row>
    <row r="188" spans="1:19" ht="14.45" x14ac:dyDescent="0.3">
      <c r="A188" s="3" t="s">
        <v>29</v>
      </c>
      <c r="B188" s="12" t="str">
        <f>IFERROR(VLOOKUP($A188,'[1]Part Number Lookup'!$B$2:$C$1663,2,FALSE),0)</f>
        <v>1200815</v>
      </c>
      <c r="C188" s="12"/>
      <c r="D188" s="5">
        <f t="shared" ref="D188:O188" si="105">D162*D$174</f>
        <v>0</v>
      </c>
      <c r="E188" s="5">
        <f t="shared" si="105"/>
        <v>0</v>
      </c>
      <c r="F188" s="5">
        <f t="shared" si="105"/>
        <v>0</v>
      </c>
      <c r="G188" s="5">
        <f t="shared" si="105"/>
        <v>0</v>
      </c>
      <c r="H188" s="5">
        <f t="shared" si="105"/>
        <v>0</v>
      </c>
      <c r="I188" s="5">
        <f t="shared" si="105"/>
        <v>0</v>
      </c>
      <c r="J188" s="5">
        <f t="shared" si="105"/>
        <v>0</v>
      </c>
      <c r="K188" s="5">
        <f t="shared" si="105"/>
        <v>0</v>
      </c>
      <c r="L188" s="5">
        <f t="shared" si="105"/>
        <v>0</v>
      </c>
      <c r="M188" s="5">
        <f t="shared" si="105"/>
        <v>0</v>
      </c>
      <c r="N188" s="5">
        <f t="shared" si="105"/>
        <v>0</v>
      </c>
      <c r="O188" s="5">
        <f t="shared" si="105"/>
        <v>0</v>
      </c>
      <c r="Q188" s="5">
        <f t="shared" si="94"/>
        <v>0</v>
      </c>
    </row>
    <row r="189" spans="1:19" ht="14.45" x14ac:dyDescent="0.3">
      <c r="A189" s="3" t="s">
        <v>28</v>
      </c>
      <c r="B189" s="12" t="str">
        <f>IFERROR(VLOOKUP($A189,'[1]Part Number Lookup'!$B$2:$C$1663,2,FALSE),0)</f>
        <v>1200761</v>
      </c>
      <c r="C189" s="12"/>
      <c r="D189" s="5">
        <f t="shared" ref="D189:O189" si="106">D163*D$174</f>
        <v>4049.6260332029383</v>
      </c>
      <c r="E189" s="5">
        <f t="shared" si="106"/>
        <v>4391.5552366571956</v>
      </c>
      <c r="F189" s="5">
        <f t="shared" si="106"/>
        <v>5548.7117729960528</v>
      </c>
      <c r="G189" s="5">
        <f t="shared" si="106"/>
        <v>4813.5462279728081</v>
      </c>
      <c r="H189" s="5">
        <f t="shared" si="106"/>
        <v>4910.5458447654382</v>
      </c>
      <c r="I189" s="5">
        <f t="shared" si="106"/>
        <v>0</v>
      </c>
      <c r="J189" s="5">
        <f t="shared" si="106"/>
        <v>0</v>
      </c>
      <c r="K189" s="5">
        <f t="shared" si="106"/>
        <v>0</v>
      </c>
      <c r="L189" s="5">
        <f t="shared" si="106"/>
        <v>0</v>
      </c>
      <c r="M189" s="5">
        <f t="shared" si="106"/>
        <v>0</v>
      </c>
      <c r="N189" s="5">
        <f t="shared" si="106"/>
        <v>0</v>
      </c>
      <c r="O189" s="5">
        <f t="shared" si="106"/>
        <v>0</v>
      </c>
      <c r="Q189" s="5">
        <f t="shared" si="94"/>
        <v>23713.985115594434</v>
      </c>
    </row>
    <row r="190" spans="1:19" ht="14.45" x14ac:dyDescent="0.3">
      <c r="A190" s="3" t="s">
        <v>46</v>
      </c>
      <c r="B190" s="12" t="str">
        <f>IFERROR(VLOOKUP($A190,'[1]Part Number Lookup'!$B$2:$C$1663,2,FALSE),0)</f>
        <v>1201531</v>
      </c>
      <c r="C190" s="12"/>
      <c r="D190" s="5">
        <f t="shared" ref="D190:O190" si="107">D164*D$174</f>
        <v>0</v>
      </c>
      <c r="E190" s="5">
        <f t="shared" si="107"/>
        <v>0</v>
      </c>
      <c r="F190" s="5">
        <f t="shared" si="107"/>
        <v>0</v>
      </c>
      <c r="G190" s="5">
        <f t="shared" si="107"/>
        <v>0</v>
      </c>
      <c r="H190" s="5">
        <f t="shared" si="107"/>
        <v>328.57608930257493</v>
      </c>
      <c r="I190" s="5">
        <f t="shared" si="107"/>
        <v>6751.0069510550538</v>
      </c>
      <c r="J190" s="5">
        <f t="shared" si="107"/>
        <v>6335.7972600388339</v>
      </c>
      <c r="K190" s="5">
        <f t="shared" si="107"/>
        <v>4386.1915597426614</v>
      </c>
      <c r="L190" s="5">
        <f t="shared" si="107"/>
        <v>4400.592766888316</v>
      </c>
      <c r="M190" s="5">
        <f t="shared" si="107"/>
        <v>4623.5193316458117</v>
      </c>
      <c r="N190" s="5">
        <f t="shared" si="107"/>
        <v>5301.5930345907809</v>
      </c>
      <c r="O190" s="5">
        <f t="shared" si="107"/>
        <v>5614.4059111170218</v>
      </c>
      <c r="Q190" s="5">
        <f t="shared" si="94"/>
        <v>37741.682904381058</v>
      </c>
    </row>
    <row r="191" spans="1:19" ht="14.45" x14ac:dyDescent="0.3">
      <c r="A191" s="3" t="s">
        <v>32</v>
      </c>
      <c r="B191" s="12" t="str">
        <f>IFERROR(VLOOKUP($A191,'[1]Part Number Lookup'!$B$2:$C$1663,2,FALSE),0)</f>
        <v>1200871</v>
      </c>
      <c r="C191" s="12"/>
      <c r="D191" s="5">
        <f t="shared" ref="D191:O191" si="108">D165*D$174</f>
        <v>0</v>
      </c>
      <c r="E191" s="5">
        <f t="shared" si="108"/>
        <v>0</v>
      </c>
      <c r="F191" s="5">
        <f t="shared" si="108"/>
        <v>0</v>
      </c>
      <c r="G191" s="5">
        <f t="shared" si="108"/>
        <v>0</v>
      </c>
      <c r="H191" s="5">
        <f t="shared" si="108"/>
        <v>0</v>
      </c>
      <c r="I191" s="5">
        <f t="shared" si="108"/>
        <v>0</v>
      </c>
      <c r="J191" s="5">
        <f t="shared" si="108"/>
        <v>0</v>
      </c>
      <c r="K191" s="5">
        <f t="shared" si="108"/>
        <v>0</v>
      </c>
      <c r="L191" s="5">
        <f t="shared" si="108"/>
        <v>0</v>
      </c>
      <c r="M191" s="5">
        <f t="shared" si="108"/>
        <v>0</v>
      </c>
      <c r="N191" s="5">
        <f t="shared" si="108"/>
        <v>0</v>
      </c>
      <c r="O191" s="5">
        <f t="shared" si="108"/>
        <v>0</v>
      </c>
      <c r="Q191" s="5">
        <f t="shared" si="94"/>
        <v>0</v>
      </c>
    </row>
    <row r="192" spans="1:19" ht="14.45" x14ac:dyDescent="0.3">
      <c r="A192" s="3" t="s">
        <v>35</v>
      </c>
      <c r="B192" s="12" t="str">
        <f>IFERROR(VLOOKUP($A192,'[1]Part Number Lookup'!$B$2:$C$1663,2,FALSE),0)</f>
        <v>1200900</v>
      </c>
      <c r="C192" s="12"/>
      <c r="D192" s="5">
        <f t="shared" ref="D192:O192" si="109">D166*D$174</f>
        <v>503.87442278455632</v>
      </c>
      <c r="E192" s="5">
        <f t="shared" si="109"/>
        <v>697.07225978685642</v>
      </c>
      <c r="F192" s="5">
        <f t="shared" si="109"/>
        <v>978.83010288966011</v>
      </c>
      <c r="G192" s="5">
        <f t="shared" si="109"/>
        <v>356.17202752363914</v>
      </c>
      <c r="H192" s="5">
        <f t="shared" si="109"/>
        <v>785.72543094093999</v>
      </c>
      <c r="I192" s="5">
        <f t="shared" si="109"/>
        <v>702.42250854117583</v>
      </c>
      <c r="J192" s="5">
        <f t="shared" si="109"/>
        <v>941.39017502862885</v>
      </c>
      <c r="K192" s="5">
        <f t="shared" si="109"/>
        <v>357.02666266626824</v>
      </c>
      <c r="L192" s="5">
        <f t="shared" si="109"/>
        <v>906.71554262808695</v>
      </c>
      <c r="M192" s="5">
        <f t="shared" si="109"/>
        <v>472.80337621781717</v>
      </c>
      <c r="N192" s="5">
        <f t="shared" si="109"/>
        <v>850.65835197947854</v>
      </c>
      <c r="O192" s="5">
        <f t="shared" si="109"/>
        <v>1123.7174370602863</v>
      </c>
      <c r="Q192" s="5">
        <f t="shared" si="94"/>
        <v>8676.4082980473941</v>
      </c>
    </row>
    <row r="193" spans="1:19" ht="14.45" x14ac:dyDescent="0.3">
      <c r="A193" s="3" t="s">
        <v>37</v>
      </c>
      <c r="B193" s="12" t="str">
        <f>IFERROR(VLOOKUP($A193,'[1]Part Number Lookup'!$B$2:$C$1663,2,FALSE),0)</f>
        <v>1200928</v>
      </c>
      <c r="C193" s="12"/>
      <c r="D193" s="5">
        <f t="shared" ref="D193:O193" si="110">D167*D$174</f>
        <v>0</v>
      </c>
      <c r="E193" s="5">
        <f t="shared" si="110"/>
        <v>0</v>
      </c>
      <c r="F193" s="5">
        <f t="shared" si="110"/>
        <v>0</v>
      </c>
      <c r="G193" s="5">
        <f t="shared" si="110"/>
        <v>0</v>
      </c>
      <c r="H193" s="5">
        <f t="shared" si="110"/>
        <v>0</v>
      </c>
      <c r="I193" s="5">
        <f t="shared" si="110"/>
        <v>0</v>
      </c>
      <c r="J193" s="5">
        <f t="shared" si="110"/>
        <v>894.07928418103631</v>
      </c>
      <c r="K193" s="5">
        <f t="shared" si="110"/>
        <v>264.6757659232602</v>
      </c>
      <c r="L193" s="5">
        <f t="shared" si="110"/>
        <v>184.13300250293457</v>
      </c>
      <c r="M193" s="5">
        <f t="shared" si="110"/>
        <v>5.9722531732776902</v>
      </c>
      <c r="N193" s="5">
        <f t="shared" si="110"/>
        <v>0</v>
      </c>
      <c r="O193" s="5">
        <f t="shared" si="110"/>
        <v>0</v>
      </c>
      <c r="Q193" s="5">
        <f t="shared" si="94"/>
        <v>1348.860305780509</v>
      </c>
    </row>
    <row r="194" spans="1:19" ht="14.45" x14ac:dyDescent="0.3">
      <c r="A194" s="3" t="s">
        <v>34</v>
      </c>
      <c r="B194" s="12" t="str">
        <f>IFERROR(VLOOKUP($A194,'[1]Part Number Lookup'!$B$2:$C$1663,2,FALSE),0)</f>
        <v>1200880</v>
      </c>
      <c r="C194" s="12"/>
      <c r="D194" s="5">
        <f t="shared" ref="D194:O194" si="111">D168*D$174</f>
        <v>9205.2352532237437</v>
      </c>
      <c r="E194" s="5">
        <f t="shared" si="111"/>
        <v>10261.446837251971</v>
      </c>
      <c r="F194" s="5">
        <f t="shared" si="111"/>
        <v>4998.5590587565312</v>
      </c>
      <c r="G194" s="5">
        <f t="shared" si="111"/>
        <v>7269.708529775824</v>
      </c>
      <c r="H194" s="5">
        <f t="shared" si="111"/>
        <v>1845.7404668648992</v>
      </c>
      <c r="I194" s="5">
        <f t="shared" si="111"/>
        <v>3927.7528960357618</v>
      </c>
      <c r="J194" s="5">
        <f t="shared" si="111"/>
        <v>2292.1643851466306</v>
      </c>
      <c r="K194" s="5">
        <f t="shared" si="111"/>
        <v>8000.2534570257385</v>
      </c>
      <c r="L194" s="5">
        <f t="shared" si="111"/>
        <v>9078.3150021901383</v>
      </c>
      <c r="M194" s="5">
        <f t="shared" si="111"/>
        <v>7937.1244672860494</v>
      </c>
      <c r="N194" s="5">
        <f t="shared" si="111"/>
        <v>7431.2126533078927</v>
      </c>
      <c r="O194" s="5">
        <f t="shared" si="111"/>
        <v>7869.6806743333636</v>
      </c>
      <c r="Q194" s="5">
        <f t="shared" si="94"/>
        <v>80117.193681198536</v>
      </c>
    </row>
    <row r="195" spans="1:19" ht="14.45" x14ac:dyDescent="0.3">
      <c r="A195" s="3" t="s">
        <v>38</v>
      </c>
      <c r="B195" s="12" t="str">
        <f>IFERROR(VLOOKUP($A195,'[1]Part Number Lookup'!$B$2:$C$1663,2,FALSE),0)</f>
        <v>1200952</v>
      </c>
      <c r="C195" s="12"/>
      <c r="D195" s="5">
        <f t="shared" ref="D195:O195" si="112">D169*D$174</f>
        <v>0</v>
      </c>
      <c r="E195" s="5">
        <f t="shared" si="112"/>
        <v>0</v>
      </c>
      <c r="F195" s="5">
        <f t="shared" si="112"/>
        <v>0</v>
      </c>
      <c r="G195" s="5">
        <f t="shared" si="112"/>
        <v>0</v>
      </c>
      <c r="H195" s="5">
        <f t="shared" si="112"/>
        <v>0</v>
      </c>
      <c r="I195" s="5">
        <f t="shared" si="112"/>
        <v>0</v>
      </c>
      <c r="J195" s="5">
        <f t="shared" si="112"/>
        <v>0</v>
      </c>
      <c r="K195" s="5">
        <f t="shared" si="112"/>
        <v>0</v>
      </c>
      <c r="L195" s="5">
        <f t="shared" si="112"/>
        <v>0</v>
      </c>
      <c r="M195" s="5">
        <f t="shared" si="112"/>
        <v>0</v>
      </c>
      <c r="N195" s="5">
        <f t="shared" si="112"/>
        <v>0</v>
      </c>
      <c r="O195" s="5">
        <f t="shared" si="112"/>
        <v>0</v>
      </c>
      <c r="Q195" s="5">
        <f t="shared" si="94"/>
        <v>0</v>
      </c>
    </row>
    <row r="196" spans="1:19" ht="14.45" x14ac:dyDescent="0.3">
      <c r="A196" s="19" t="s">
        <v>136</v>
      </c>
      <c r="B196" s="20"/>
      <c r="C196" s="12"/>
      <c r="D196" s="5">
        <f t="shared" ref="D196:O196" si="113">D170*D$174</f>
        <v>17926.64875031637</v>
      </c>
      <c r="E196" s="5">
        <f t="shared" si="113"/>
        <v>17193.280628864384</v>
      </c>
      <c r="F196" s="5">
        <f t="shared" si="113"/>
        <v>19329.738187348172</v>
      </c>
      <c r="G196" s="5">
        <f t="shared" si="113"/>
        <v>18234.176277360799</v>
      </c>
      <c r="H196" s="5">
        <f t="shared" si="113"/>
        <v>20633.383837029549</v>
      </c>
      <c r="I196" s="5">
        <f t="shared" si="113"/>
        <v>22149.466241311562</v>
      </c>
      <c r="J196" s="5">
        <f t="shared" si="113"/>
        <v>24507.098733079187</v>
      </c>
      <c r="K196" s="5">
        <f t="shared" si="113"/>
        <v>22607.570731824708</v>
      </c>
      <c r="L196" s="5">
        <f t="shared" si="113"/>
        <v>20357.912371555725</v>
      </c>
      <c r="M196" s="5">
        <f t="shared" si="113"/>
        <v>20415.672895074385</v>
      </c>
      <c r="N196" s="5">
        <f t="shared" si="113"/>
        <v>17643.18487666042</v>
      </c>
      <c r="O196" s="5">
        <f t="shared" si="113"/>
        <v>18684.195640093796</v>
      </c>
      <c r="Q196" s="5">
        <f t="shared" si="94"/>
        <v>239682.32917051905</v>
      </c>
      <c r="S196" t="s">
        <v>74</v>
      </c>
    </row>
    <row r="197" spans="1:19" ht="14.45" x14ac:dyDescent="0.3">
      <c r="A197" s="19" t="s">
        <v>75</v>
      </c>
      <c r="B197" s="20"/>
      <c r="C197" s="12"/>
      <c r="D197" s="5">
        <f t="shared" ref="D197:O197" si="114">D171*D$174</f>
        <v>0</v>
      </c>
      <c r="E197" s="5">
        <f t="shared" si="114"/>
        <v>0</v>
      </c>
      <c r="F197" s="5">
        <f t="shared" si="114"/>
        <v>0</v>
      </c>
      <c r="G197" s="5">
        <f t="shared" si="114"/>
        <v>0</v>
      </c>
      <c r="H197" s="5">
        <f t="shared" si="114"/>
        <v>0</v>
      </c>
      <c r="I197" s="5">
        <f t="shared" si="114"/>
        <v>0</v>
      </c>
      <c r="J197" s="5">
        <f t="shared" si="114"/>
        <v>0</v>
      </c>
      <c r="K197" s="5">
        <f t="shared" si="114"/>
        <v>0</v>
      </c>
      <c r="L197" s="5">
        <f t="shared" si="114"/>
        <v>0</v>
      </c>
      <c r="M197" s="5">
        <f t="shared" si="114"/>
        <v>0</v>
      </c>
      <c r="N197" s="5">
        <f t="shared" si="114"/>
        <v>0</v>
      </c>
      <c r="O197" s="5">
        <f t="shared" si="114"/>
        <v>0</v>
      </c>
      <c r="Q197" s="5">
        <f t="shared" si="94"/>
        <v>0</v>
      </c>
      <c r="S197" t="s">
        <v>74</v>
      </c>
    </row>
    <row r="198" spans="1:19" ht="14.45" x14ac:dyDescent="0.3">
      <c r="A198" s="19" t="s">
        <v>76</v>
      </c>
      <c r="B198" s="20"/>
      <c r="C198" s="12"/>
      <c r="D198" s="5">
        <f t="shared" ref="D198:O198" si="115">D172*D$174</f>
        <v>0</v>
      </c>
      <c r="E198" s="5">
        <f t="shared" si="115"/>
        <v>0</v>
      </c>
      <c r="F198" s="5">
        <f t="shared" si="115"/>
        <v>0</v>
      </c>
      <c r="G198" s="5">
        <f t="shared" si="115"/>
        <v>0</v>
      </c>
      <c r="H198" s="5">
        <f t="shared" si="115"/>
        <v>0</v>
      </c>
      <c r="I198" s="5">
        <f t="shared" si="115"/>
        <v>0</v>
      </c>
      <c r="J198" s="5">
        <f t="shared" si="115"/>
        <v>0</v>
      </c>
      <c r="K198" s="5">
        <f t="shared" si="115"/>
        <v>0</v>
      </c>
      <c r="L198" s="5">
        <f t="shared" si="115"/>
        <v>0</v>
      </c>
      <c r="M198" s="5">
        <f t="shared" si="115"/>
        <v>0</v>
      </c>
      <c r="N198" s="5">
        <f t="shared" si="115"/>
        <v>0</v>
      </c>
      <c r="O198" s="5">
        <f t="shared" si="115"/>
        <v>0</v>
      </c>
      <c r="Q198" s="5">
        <f t="shared" si="94"/>
        <v>0</v>
      </c>
      <c r="S198" t="s">
        <v>74</v>
      </c>
    </row>
    <row r="200" spans="1:19" ht="14.45" x14ac:dyDescent="0.3">
      <c r="A200" s="13" t="s">
        <v>82</v>
      </c>
    </row>
    <row r="201" spans="1:19" ht="14.45" x14ac:dyDescent="0.3">
      <c r="A201" s="3" t="s">
        <v>18</v>
      </c>
      <c r="B201" s="12" t="str">
        <f>IFERROR(VLOOKUP($A201,'[1]Part Number Lookup'!$B$2:$C$1663,2,FALSE),0)</f>
        <v>1200557</v>
      </c>
      <c r="C201" s="12"/>
      <c r="D201" s="15">
        <v>0.58326441784548311</v>
      </c>
      <c r="E201" s="15">
        <v>0.58326441784548311</v>
      </c>
      <c r="F201" s="15">
        <v>0.58326441784548311</v>
      </c>
      <c r="G201" s="15">
        <v>0.58326441784548311</v>
      </c>
      <c r="H201" s="15">
        <v>0.58326441784548311</v>
      </c>
      <c r="I201" s="15">
        <v>0.58326441784548311</v>
      </c>
      <c r="J201" s="15">
        <v>0.58326441784548311</v>
      </c>
      <c r="K201" s="15">
        <v>0.58326441784548311</v>
      </c>
      <c r="L201" s="15">
        <v>0.58326441784548311</v>
      </c>
      <c r="M201" s="15">
        <v>0.58326441784548311</v>
      </c>
      <c r="N201" s="15">
        <v>0.58326441784548311</v>
      </c>
      <c r="O201" s="15">
        <v>0.58326441784548311</v>
      </c>
      <c r="S201" t="s">
        <v>83</v>
      </c>
    </row>
    <row r="202" spans="1:19" ht="14.45" x14ac:dyDescent="0.3">
      <c r="A202" s="3" t="s">
        <v>20</v>
      </c>
      <c r="B202" s="12" t="str">
        <f>IFERROR(VLOOKUP($A202,'[1]Part Number Lookup'!$B$2:$C$1663,2,FALSE),0)</f>
        <v>1200585</v>
      </c>
      <c r="C202" s="12"/>
      <c r="D202" s="15">
        <v>0.91</v>
      </c>
      <c r="E202" s="15">
        <v>0.91</v>
      </c>
      <c r="F202" s="15">
        <v>0.91</v>
      </c>
      <c r="G202" s="15">
        <v>0.91</v>
      </c>
      <c r="H202" s="15">
        <v>0.91</v>
      </c>
      <c r="I202" s="15">
        <v>0.91</v>
      </c>
      <c r="J202" s="15">
        <v>0.91</v>
      </c>
      <c r="K202" s="15">
        <v>0.91</v>
      </c>
      <c r="L202" s="15">
        <v>0.91</v>
      </c>
      <c r="M202" s="15">
        <v>0.91</v>
      </c>
      <c r="N202" s="15">
        <v>0.91</v>
      </c>
      <c r="O202" s="15">
        <v>0.91</v>
      </c>
    </row>
    <row r="203" spans="1:19" ht="14.45" x14ac:dyDescent="0.3">
      <c r="A203" s="3" t="s">
        <v>21</v>
      </c>
      <c r="B203" s="12" t="str">
        <f>IFERROR(VLOOKUP($A203,'[1]Part Number Lookup'!$B$2:$C$1663,2,FALSE),0)</f>
        <v>1200588</v>
      </c>
      <c r="C203" s="12"/>
      <c r="D203" s="15">
        <v>0.84097765363128485</v>
      </c>
      <c r="E203" s="15">
        <v>0.84097765363128485</v>
      </c>
      <c r="F203" s="15">
        <v>0.84097765363128485</v>
      </c>
      <c r="G203" s="15">
        <v>0.84097765363128485</v>
      </c>
      <c r="H203" s="15">
        <v>0.84097765363128485</v>
      </c>
      <c r="I203" s="15">
        <v>0.84097765363128485</v>
      </c>
      <c r="J203" s="15">
        <v>0.84097765363128485</v>
      </c>
      <c r="K203" s="15">
        <v>0.84097765363128485</v>
      </c>
      <c r="L203" s="15">
        <v>0.84097765363128485</v>
      </c>
      <c r="M203" s="15">
        <v>0.84097765363128485</v>
      </c>
      <c r="N203" s="15">
        <v>0.84097765363128485</v>
      </c>
      <c r="O203" s="15">
        <v>0.84097765363128485</v>
      </c>
    </row>
    <row r="204" spans="1:19" ht="14.45" x14ac:dyDescent="0.3">
      <c r="A204" s="3" t="s">
        <v>22</v>
      </c>
      <c r="B204" s="12" t="str">
        <f>IFERROR(VLOOKUP($A204,'[1]Part Number Lookup'!$B$2:$C$1663,2,FALSE),0)</f>
        <v>1200597</v>
      </c>
      <c r="C204" s="12"/>
      <c r="D204" s="15">
        <v>0.17494474184078743</v>
      </c>
      <c r="E204" s="15">
        <v>0.17494474184078743</v>
      </c>
      <c r="F204" s="15">
        <v>0.17494474184078743</v>
      </c>
      <c r="G204" s="15">
        <v>0.17494474184078743</v>
      </c>
      <c r="H204" s="15">
        <v>0.17494474184078743</v>
      </c>
      <c r="I204" s="15">
        <v>0.17494474184078743</v>
      </c>
      <c r="J204" s="15">
        <v>0.17494474184078743</v>
      </c>
      <c r="K204" s="15">
        <v>0.17494474184078743</v>
      </c>
      <c r="L204" s="15">
        <v>0.17494474184078743</v>
      </c>
      <c r="M204" s="15">
        <v>0.17494474184078743</v>
      </c>
      <c r="N204" s="15">
        <v>0.17494474184078743</v>
      </c>
      <c r="O204" s="15">
        <v>0.17494474184078743</v>
      </c>
    </row>
    <row r="205" spans="1:19" ht="14.45" x14ac:dyDescent="0.3">
      <c r="A205" s="3" t="s">
        <v>24</v>
      </c>
      <c r="B205" s="12" t="str">
        <f>IFERROR(VLOOKUP($A205,'[1]Part Number Lookup'!$B$2:$C$1663,2,FALSE),0)</f>
        <v>1200647</v>
      </c>
      <c r="C205" s="12"/>
      <c r="D205" s="15">
        <v>0.22650565535595477</v>
      </c>
      <c r="E205" s="15">
        <v>0.22650565535595477</v>
      </c>
      <c r="F205" s="15">
        <v>0.22650565535595477</v>
      </c>
      <c r="G205" s="15">
        <v>0.22650565535595477</v>
      </c>
      <c r="H205" s="15">
        <v>0.22650565535595477</v>
      </c>
      <c r="I205" s="15">
        <v>0.22650565535595477</v>
      </c>
      <c r="J205" s="15">
        <v>0.22650565535595477</v>
      </c>
      <c r="K205" s="15">
        <v>0.22650565535595477</v>
      </c>
      <c r="L205" s="15">
        <v>0.22650565535595477</v>
      </c>
      <c r="M205" s="15">
        <v>0.22650565535595477</v>
      </c>
      <c r="N205" s="15">
        <v>0.22650565535595477</v>
      </c>
      <c r="O205" s="15">
        <v>0.22650565535595477</v>
      </c>
    </row>
    <row r="206" spans="1:19" ht="14.45" x14ac:dyDescent="0.3">
      <c r="A206" s="3" t="s">
        <v>25</v>
      </c>
      <c r="B206" s="12" t="str">
        <f>IFERROR(VLOOKUP($A206,'[1]Part Number Lookup'!$B$2:$C$1663,2,FALSE),0)</f>
        <v>1200648</v>
      </c>
      <c r="C206" s="12"/>
      <c r="D206" s="15">
        <v>0.26500048407396648</v>
      </c>
      <c r="E206" s="15">
        <v>0.26500048407396648</v>
      </c>
      <c r="F206" s="15">
        <v>0.26500048407396648</v>
      </c>
      <c r="G206" s="15">
        <v>0.26500048407396648</v>
      </c>
      <c r="H206" s="15">
        <v>0.26500048407396648</v>
      </c>
      <c r="I206" s="15">
        <v>0.26500048407396648</v>
      </c>
      <c r="J206" s="15">
        <v>0.26500048407396648</v>
      </c>
      <c r="K206" s="15">
        <v>0.26500048407396648</v>
      </c>
      <c r="L206" s="15">
        <v>0.26500048407396648</v>
      </c>
      <c r="M206" s="15">
        <v>0.26500048407396648</v>
      </c>
      <c r="N206" s="15">
        <v>0.26500048407396648</v>
      </c>
      <c r="O206" s="15">
        <v>0.26500048407396648</v>
      </c>
    </row>
    <row r="207" spans="1:19" ht="14.45" x14ac:dyDescent="0.3">
      <c r="A207" s="3" t="s">
        <v>27</v>
      </c>
      <c r="B207" s="12" t="str">
        <f>IFERROR(VLOOKUP($A207,'[1]Part Number Lookup'!$B$2:$C$1663,2,FALSE),0)</f>
        <v>1200702</v>
      </c>
      <c r="C207" s="12"/>
      <c r="D207" s="15">
        <v>0.12970382656083404</v>
      </c>
      <c r="E207" s="15">
        <v>0.12970382656083404</v>
      </c>
      <c r="F207" s="15">
        <v>0.12970382656083404</v>
      </c>
      <c r="G207" s="15">
        <v>0.12970382656083404</v>
      </c>
      <c r="H207" s="15">
        <v>0.12970382656083404</v>
      </c>
      <c r="I207" s="15">
        <v>0.12970382656083404</v>
      </c>
      <c r="J207" s="15">
        <v>0.12970382656083404</v>
      </c>
      <c r="K207" s="15">
        <v>0.12970382656083404</v>
      </c>
      <c r="L207" s="15">
        <v>0.12970382656083404</v>
      </c>
      <c r="M207" s="15">
        <v>0.12970382656083404</v>
      </c>
      <c r="N207" s="15">
        <v>0.12970382656083404</v>
      </c>
      <c r="O207" s="15">
        <v>0.12970382656083404</v>
      </c>
    </row>
    <row r="208" spans="1:19" ht="14.45" x14ac:dyDescent="0.3">
      <c r="A208" s="3" t="s">
        <v>45</v>
      </c>
      <c r="B208" s="12" t="str">
        <f>IFERROR(VLOOKUP($A208,'[1]Part Number Lookup'!$B$2:$C$1663,2,FALSE),0)</f>
        <v>1201523</v>
      </c>
      <c r="C208" s="12"/>
      <c r="D208" s="15">
        <v>0.3973572957545487</v>
      </c>
      <c r="E208" s="15">
        <v>0.3973572957545487</v>
      </c>
      <c r="F208" s="15">
        <v>0.3973572957545487</v>
      </c>
      <c r="G208" s="15">
        <v>0.3973572957545487</v>
      </c>
      <c r="H208" s="15">
        <v>0.3973572957545487</v>
      </c>
      <c r="I208" s="15">
        <v>0.3973572957545487</v>
      </c>
      <c r="J208" s="15">
        <v>0.3973572957545487</v>
      </c>
      <c r="K208" s="15">
        <v>0.3973572957545487</v>
      </c>
      <c r="L208" s="15">
        <v>0.3973572957545487</v>
      </c>
      <c r="M208" s="15">
        <v>0.3973572957545487</v>
      </c>
      <c r="N208" s="15">
        <v>0.3973572957545487</v>
      </c>
      <c r="O208" s="15">
        <v>0.3973572957545487</v>
      </c>
    </row>
    <row r="209" spans="1:19" ht="14.45" x14ac:dyDescent="0.3">
      <c r="A209" s="3" t="s">
        <v>43</v>
      </c>
      <c r="B209" s="12" t="str">
        <f>IFERROR(VLOOKUP($A209,'[1]Part Number Lookup'!$B$2:$C$1663,2,FALSE),0)</f>
        <v>1201281</v>
      </c>
      <c r="C209" s="12"/>
      <c r="D209" s="15">
        <v>0.41</v>
      </c>
      <c r="E209" s="15">
        <v>0.41</v>
      </c>
      <c r="F209" s="15">
        <v>0.41</v>
      </c>
      <c r="G209" s="15">
        <v>0.41</v>
      </c>
      <c r="H209" s="15">
        <v>0.41</v>
      </c>
      <c r="I209" s="15">
        <v>0.41</v>
      </c>
      <c r="J209" s="15">
        <v>0.41</v>
      </c>
      <c r="K209" s="15">
        <v>0.41</v>
      </c>
      <c r="L209" s="15">
        <v>0.41</v>
      </c>
      <c r="M209" s="15">
        <v>0.41</v>
      </c>
      <c r="N209" s="15">
        <v>0.41</v>
      </c>
      <c r="O209" s="15">
        <v>0.41</v>
      </c>
    </row>
    <row r="210" spans="1:19" ht="14.45" x14ac:dyDescent="0.3">
      <c r="A210" s="3" t="s">
        <v>41</v>
      </c>
      <c r="B210" s="12" t="str">
        <f>IFERROR(VLOOKUP($A210,'[1]Part Number Lookup'!$B$2:$C$1663,2,FALSE),0)</f>
        <v>1201171</v>
      </c>
      <c r="C210" s="12"/>
      <c r="D210" s="15">
        <v>0.68</v>
      </c>
      <c r="E210" s="15">
        <v>0.68</v>
      </c>
      <c r="F210" s="15">
        <v>0.68</v>
      </c>
      <c r="G210" s="15">
        <v>0.68</v>
      </c>
      <c r="H210" s="15">
        <v>0.68</v>
      </c>
      <c r="I210" s="15">
        <v>0.68</v>
      </c>
      <c r="J210" s="15">
        <v>0.68</v>
      </c>
      <c r="K210" s="15">
        <v>0.68</v>
      </c>
      <c r="L210" s="15">
        <v>0.68</v>
      </c>
      <c r="M210" s="15">
        <v>0.68</v>
      </c>
      <c r="N210" s="15">
        <v>0.68</v>
      </c>
      <c r="O210" s="15">
        <v>0.68</v>
      </c>
    </row>
    <row r="211" spans="1:19" ht="14.45" x14ac:dyDescent="0.3">
      <c r="A211" s="3" t="s">
        <v>26</v>
      </c>
      <c r="B211" s="12" t="str">
        <f>IFERROR(VLOOKUP($A211,'[1]Part Number Lookup'!$B$2:$C$1663,2,FALSE),0)</f>
        <v>1200667</v>
      </c>
      <c r="C211" s="12"/>
      <c r="D211" s="15">
        <v>0.34</v>
      </c>
      <c r="E211" s="15">
        <v>0.34</v>
      </c>
      <c r="F211" s="15">
        <v>0.34</v>
      </c>
      <c r="G211" s="15">
        <v>0.34</v>
      </c>
      <c r="H211" s="15">
        <v>0.34</v>
      </c>
      <c r="I211" s="15">
        <v>0.34</v>
      </c>
      <c r="J211" s="15">
        <v>0.34</v>
      </c>
      <c r="K211" s="15">
        <v>0.34</v>
      </c>
      <c r="L211" s="15">
        <v>0.34</v>
      </c>
      <c r="M211" s="15">
        <v>0.34</v>
      </c>
      <c r="N211" s="15">
        <v>0.34</v>
      </c>
      <c r="O211" s="15">
        <v>0.34</v>
      </c>
    </row>
    <row r="212" spans="1:19" ht="14.45" x14ac:dyDescent="0.3">
      <c r="A212" s="3" t="s">
        <v>29</v>
      </c>
      <c r="B212" s="12" t="str">
        <f>IFERROR(VLOOKUP($A212,'[1]Part Number Lookup'!$B$2:$C$1663,2,FALSE),0)</f>
        <v>1200815</v>
      </c>
      <c r="C212" s="12"/>
      <c r="D212" s="15">
        <v>2.482340909090909</v>
      </c>
      <c r="E212" s="15">
        <v>2.482340909090909</v>
      </c>
      <c r="F212" s="15">
        <v>2.482340909090909</v>
      </c>
      <c r="G212" s="15">
        <v>2.482340909090909</v>
      </c>
      <c r="H212" s="15">
        <v>2.482340909090909</v>
      </c>
      <c r="I212" s="15">
        <v>2.482340909090909</v>
      </c>
      <c r="J212" s="15">
        <v>2.482340909090909</v>
      </c>
      <c r="K212" s="15">
        <v>2.482340909090909</v>
      </c>
      <c r="L212" s="15">
        <v>2.482340909090909</v>
      </c>
      <c r="M212" s="15">
        <v>2.482340909090909</v>
      </c>
      <c r="N212" s="15">
        <v>2.482340909090909</v>
      </c>
      <c r="O212" s="15">
        <v>2.482340909090909</v>
      </c>
    </row>
    <row r="213" spans="1:19" ht="14.45" x14ac:dyDescent="0.3">
      <c r="A213" s="3" t="s">
        <v>28</v>
      </c>
      <c r="B213" s="12" t="str">
        <f>IFERROR(VLOOKUP($A213,'[1]Part Number Lookup'!$B$2:$C$1663,2,FALSE),0)</f>
        <v>1200761</v>
      </c>
      <c r="C213" s="12"/>
      <c r="D213" s="15">
        <v>0.32800417427602402</v>
      </c>
      <c r="E213" s="15">
        <v>0.32800417427602402</v>
      </c>
      <c r="F213" s="15">
        <v>0.32800417427602402</v>
      </c>
      <c r="G213" s="15">
        <v>0.32800417427602402</v>
      </c>
      <c r="H213" s="15">
        <v>0.32800417427602402</v>
      </c>
      <c r="I213" s="15">
        <v>0.32800417427602402</v>
      </c>
      <c r="J213" s="15">
        <v>0.32800417427602402</v>
      </c>
      <c r="K213" s="15">
        <v>0.32800417427602402</v>
      </c>
      <c r="L213" s="15">
        <v>0.32800417427602402</v>
      </c>
      <c r="M213" s="15">
        <v>0.32800417427602402</v>
      </c>
      <c r="N213" s="15">
        <v>0.32800417427602402</v>
      </c>
      <c r="O213" s="15">
        <v>0.32800417427602402</v>
      </c>
    </row>
    <row r="214" spans="1:19" ht="14.45" x14ac:dyDescent="0.3">
      <c r="A214" s="3" t="s">
        <v>46</v>
      </c>
      <c r="B214" s="12" t="str">
        <f>IFERROR(VLOOKUP($A214,'[1]Part Number Lookup'!$B$2:$C$1663,2,FALSE),0)</f>
        <v>1201531</v>
      </c>
      <c r="C214" s="12"/>
      <c r="D214" s="15">
        <v>0.50590206860434672</v>
      </c>
      <c r="E214" s="15">
        <v>0.50590206860434672</v>
      </c>
      <c r="F214" s="15">
        <v>0.50590206860434672</v>
      </c>
      <c r="G214" s="15">
        <v>0.50590206860434672</v>
      </c>
      <c r="H214" s="15">
        <v>0.50590206860434672</v>
      </c>
      <c r="I214" s="15">
        <v>0.50590206860434672</v>
      </c>
      <c r="J214" s="15">
        <v>0.50590206860434672</v>
      </c>
      <c r="K214" s="15">
        <v>0.50590206860434672</v>
      </c>
      <c r="L214" s="15">
        <v>0.50590206860434672</v>
      </c>
      <c r="M214" s="15">
        <v>0.50590206860434672</v>
      </c>
      <c r="N214" s="15">
        <v>0.50590206860434672</v>
      </c>
      <c r="O214" s="15">
        <v>0.50590206860434672</v>
      </c>
    </row>
    <row r="215" spans="1:19" ht="14.45" x14ac:dyDescent="0.3">
      <c r="A215" s="3" t="s">
        <v>32</v>
      </c>
      <c r="B215" s="12" t="str">
        <f>IFERROR(VLOOKUP($A215,'[1]Part Number Lookup'!$B$2:$C$1663,2,FALSE),0)</f>
        <v>1200871</v>
      </c>
      <c r="C215" s="12"/>
      <c r="D215" s="15">
        <v>2.3594380165289257</v>
      </c>
      <c r="E215" s="15">
        <v>2.3594380165289257</v>
      </c>
      <c r="F215" s="15">
        <v>2.3594380165289257</v>
      </c>
      <c r="G215" s="15">
        <v>2.3594380165289257</v>
      </c>
      <c r="H215" s="15">
        <v>2.3594380165289257</v>
      </c>
      <c r="I215" s="15">
        <v>2.3594380165289257</v>
      </c>
      <c r="J215" s="15">
        <v>2.3594380165289257</v>
      </c>
      <c r="K215" s="15">
        <v>2.3594380165289257</v>
      </c>
      <c r="L215" s="15">
        <v>2.3594380165289257</v>
      </c>
      <c r="M215" s="15">
        <v>2.3594380165289257</v>
      </c>
      <c r="N215" s="15">
        <v>2.3594380165289257</v>
      </c>
      <c r="O215" s="15">
        <v>2.3594380165289257</v>
      </c>
    </row>
    <row r="216" spans="1:19" ht="14.45" x14ac:dyDescent="0.3">
      <c r="A216" s="3" t="s">
        <v>35</v>
      </c>
      <c r="B216" s="12" t="str">
        <f>IFERROR(VLOOKUP($A216,'[1]Part Number Lookup'!$B$2:$C$1663,2,FALSE),0)</f>
        <v>1200900</v>
      </c>
      <c r="C216" s="12"/>
      <c r="D216" s="15">
        <v>0.15453333333333336</v>
      </c>
      <c r="E216" s="15">
        <v>0.15453333333333336</v>
      </c>
      <c r="F216" s="15">
        <v>0.15453333333333336</v>
      </c>
      <c r="G216" s="15">
        <v>0.15453333333333336</v>
      </c>
      <c r="H216" s="15">
        <v>0.15453333333333336</v>
      </c>
      <c r="I216" s="15">
        <v>0.15453333333333336</v>
      </c>
      <c r="J216" s="15">
        <v>0.15453333333333336</v>
      </c>
      <c r="K216" s="15">
        <v>0.15453333333333336</v>
      </c>
      <c r="L216" s="15">
        <v>0.15453333333333336</v>
      </c>
      <c r="M216" s="15">
        <v>0.15453333333333336</v>
      </c>
      <c r="N216" s="15">
        <v>0.15453333333333336</v>
      </c>
      <c r="O216" s="15">
        <v>0.15453333333333336</v>
      </c>
    </row>
    <row r="217" spans="1:19" ht="14.45" x14ac:dyDescent="0.3">
      <c r="A217" s="3" t="s">
        <v>37</v>
      </c>
      <c r="B217" s="12" t="str">
        <f>IFERROR(VLOOKUP($A217,'[1]Part Number Lookup'!$B$2:$C$1663,2,FALSE),0)</f>
        <v>1200928</v>
      </c>
      <c r="C217" s="12"/>
      <c r="D217" s="15">
        <v>0.13977653631284889</v>
      </c>
      <c r="E217" s="15">
        <v>0.13977653631284889</v>
      </c>
      <c r="F217" s="15">
        <v>0.13977653631284889</v>
      </c>
      <c r="G217" s="15">
        <v>0.13977653631284889</v>
      </c>
      <c r="H217" s="15">
        <v>0.13977653631284889</v>
      </c>
      <c r="I217" s="15">
        <v>0.13977653631284889</v>
      </c>
      <c r="J217" s="15">
        <v>0.13977653631284889</v>
      </c>
      <c r="K217" s="15">
        <v>0.13977653631284889</v>
      </c>
      <c r="L217" s="15">
        <v>0.13977653631284889</v>
      </c>
      <c r="M217" s="15">
        <v>0.13977653631284889</v>
      </c>
      <c r="N217" s="15">
        <v>0.13977653631284889</v>
      </c>
      <c r="O217" s="15">
        <v>0.13977653631284889</v>
      </c>
    </row>
    <row r="218" spans="1:19" ht="14.45" x14ac:dyDescent="0.3">
      <c r="A218" s="3" t="s">
        <v>34</v>
      </c>
      <c r="B218" s="12" t="str">
        <f>IFERROR(VLOOKUP($A218,'[1]Part Number Lookup'!$B$2:$C$1663,2,FALSE),0)</f>
        <v>1200880</v>
      </c>
      <c r="C218" s="12"/>
      <c r="D218" s="15">
        <v>0.90255847953216206</v>
      </c>
      <c r="E218" s="15">
        <v>0.90255847953216206</v>
      </c>
      <c r="F218" s="15">
        <v>0.90255847953216206</v>
      </c>
      <c r="G218" s="15">
        <v>0.90255847953216206</v>
      </c>
      <c r="H218" s="15">
        <v>0.90255847953216206</v>
      </c>
      <c r="I218" s="15">
        <v>0.90255847953216206</v>
      </c>
      <c r="J218" s="15">
        <v>0.90255847953216206</v>
      </c>
      <c r="K218" s="15">
        <v>0.90255847953216206</v>
      </c>
      <c r="L218" s="15">
        <v>0.90255847953216206</v>
      </c>
      <c r="M218" s="15">
        <v>0.90255847953216206</v>
      </c>
      <c r="N218" s="15">
        <v>0.90255847953216206</v>
      </c>
      <c r="O218" s="15">
        <v>0.90255847953216206</v>
      </c>
    </row>
    <row r="219" spans="1:19" ht="14.45" x14ac:dyDescent="0.3">
      <c r="A219" s="3" t="s">
        <v>38</v>
      </c>
      <c r="B219" s="12" t="str">
        <f>IFERROR(VLOOKUP($A219,'[1]Part Number Lookup'!$B$2:$C$1663,2,FALSE),0)</f>
        <v>1200952</v>
      </c>
      <c r="C219" s="12"/>
      <c r="D219" s="15">
        <v>0.48895384615384535</v>
      </c>
      <c r="E219" s="15">
        <v>0.48895384615384535</v>
      </c>
      <c r="F219" s="15">
        <v>0.48895384615384535</v>
      </c>
      <c r="G219" s="15">
        <v>0.48895384615384535</v>
      </c>
      <c r="H219" s="15">
        <v>0.48895384615384535</v>
      </c>
      <c r="I219" s="15">
        <v>0.48895384615384535</v>
      </c>
      <c r="J219" s="15">
        <v>0.48895384615384535</v>
      </c>
      <c r="K219" s="15">
        <v>0.48895384615384535</v>
      </c>
      <c r="L219" s="15">
        <v>0.48895384615384535</v>
      </c>
      <c r="M219" s="15">
        <v>0.48895384615384535</v>
      </c>
      <c r="N219" s="15">
        <v>0.48895384615384535</v>
      </c>
      <c r="O219" s="15">
        <v>0.48895384615384535</v>
      </c>
    </row>
    <row r="220" spans="1:19" ht="14.45" x14ac:dyDescent="0.3">
      <c r="A220" s="19" t="s">
        <v>136</v>
      </c>
      <c r="B220" s="20"/>
      <c r="C220" s="12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S220" t="s">
        <v>84</v>
      </c>
    </row>
    <row r="221" spans="1:19" ht="14.45" x14ac:dyDescent="0.3">
      <c r="A221" s="19" t="s">
        <v>75</v>
      </c>
      <c r="B221" s="20"/>
      <c r="C221" s="12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S221" t="s">
        <v>84</v>
      </c>
    </row>
    <row r="222" spans="1:19" ht="14.45" x14ac:dyDescent="0.3">
      <c r="A222" s="19" t="s">
        <v>76</v>
      </c>
      <c r="B222" s="20"/>
      <c r="C222" s="12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S222" t="s">
        <v>84</v>
      </c>
    </row>
    <row r="224" spans="1:19" ht="14.45" x14ac:dyDescent="0.3">
      <c r="A224" s="13" t="s">
        <v>85</v>
      </c>
    </row>
    <row r="225" spans="1:19" ht="14.45" x14ac:dyDescent="0.3">
      <c r="A225" s="3" t="s">
        <v>18</v>
      </c>
      <c r="B225" s="12" t="str">
        <f>IFERROR(VLOOKUP($A225,'[1]Part Number Lookup'!$B$2:$C$1663,2,FALSE),0)</f>
        <v>1200557</v>
      </c>
      <c r="C225" s="12"/>
      <c r="D225" s="24">
        <v>0.03</v>
      </c>
      <c r="E225" s="24">
        <v>0.03</v>
      </c>
      <c r="F225" s="24">
        <v>0.03</v>
      </c>
      <c r="G225" s="24">
        <v>0.03</v>
      </c>
      <c r="H225" s="24">
        <v>0.03</v>
      </c>
      <c r="I225" s="24">
        <v>0.03</v>
      </c>
      <c r="J225" s="24">
        <v>0.03</v>
      </c>
      <c r="K225" s="24">
        <v>0.03</v>
      </c>
      <c r="L225" s="24">
        <v>0.03</v>
      </c>
      <c r="M225" s="24">
        <v>0.03</v>
      </c>
      <c r="N225" s="24">
        <v>0.03</v>
      </c>
      <c r="O225" s="24">
        <v>0.03</v>
      </c>
      <c r="S225" t="s">
        <v>86</v>
      </c>
    </row>
    <row r="226" spans="1:19" ht="14.45" x14ac:dyDescent="0.3">
      <c r="A226" s="3" t="s">
        <v>20</v>
      </c>
      <c r="B226" s="12" t="str">
        <f>IFERROR(VLOOKUP($A226,'[1]Part Number Lookup'!$B$2:$C$1663,2,FALSE),0)</f>
        <v>1200585</v>
      </c>
      <c r="C226" s="12"/>
      <c r="D226" s="24">
        <v>0.03</v>
      </c>
      <c r="E226" s="24">
        <v>0.03</v>
      </c>
      <c r="F226" s="24">
        <v>0.03</v>
      </c>
      <c r="G226" s="24">
        <v>0.03</v>
      </c>
      <c r="H226" s="24">
        <v>0.03</v>
      </c>
      <c r="I226" s="24">
        <v>0.03</v>
      </c>
      <c r="J226" s="24">
        <v>0.03</v>
      </c>
      <c r="K226" s="24">
        <v>0.03</v>
      </c>
      <c r="L226" s="24">
        <v>0.03</v>
      </c>
      <c r="M226" s="24">
        <v>0.03</v>
      </c>
      <c r="N226" s="24">
        <v>0.03</v>
      </c>
      <c r="O226" s="24">
        <v>0.03</v>
      </c>
    </row>
    <row r="227" spans="1:19" ht="14.45" x14ac:dyDescent="0.3">
      <c r="A227" s="3" t="s">
        <v>21</v>
      </c>
      <c r="B227" s="12" t="str">
        <f>IFERROR(VLOOKUP($A227,'[1]Part Number Lookup'!$B$2:$C$1663,2,FALSE),0)</f>
        <v>1200588</v>
      </c>
      <c r="C227" s="12"/>
      <c r="D227" s="24">
        <v>0.03</v>
      </c>
      <c r="E227" s="24">
        <v>0.03</v>
      </c>
      <c r="F227" s="24">
        <v>0.03</v>
      </c>
      <c r="G227" s="24">
        <v>0.03</v>
      </c>
      <c r="H227" s="24">
        <v>0.03</v>
      </c>
      <c r="I227" s="24">
        <v>0.03</v>
      </c>
      <c r="J227" s="24">
        <v>0.03</v>
      </c>
      <c r="K227" s="24">
        <v>0.03</v>
      </c>
      <c r="L227" s="24">
        <v>0.03</v>
      </c>
      <c r="M227" s="24">
        <v>0.03</v>
      </c>
      <c r="N227" s="24">
        <v>0.03</v>
      </c>
      <c r="O227" s="24">
        <v>0.03</v>
      </c>
    </row>
    <row r="228" spans="1:19" ht="14.45" x14ac:dyDescent="0.3">
      <c r="A228" s="3" t="s">
        <v>22</v>
      </c>
      <c r="B228" s="12" t="str">
        <f>IFERROR(VLOOKUP($A228,'[1]Part Number Lookup'!$B$2:$C$1663,2,FALSE),0)</f>
        <v>1200597</v>
      </c>
      <c r="C228" s="12"/>
      <c r="D228" s="24">
        <v>0.03</v>
      </c>
      <c r="E228" s="24">
        <v>0.03</v>
      </c>
      <c r="F228" s="24">
        <v>0.03</v>
      </c>
      <c r="G228" s="24">
        <v>0.03</v>
      </c>
      <c r="H228" s="24">
        <v>0.03</v>
      </c>
      <c r="I228" s="24">
        <v>0.03</v>
      </c>
      <c r="J228" s="24">
        <v>0.03</v>
      </c>
      <c r="K228" s="24">
        <v>0.03</v>
      </c>
      <c r="L228" s="24">
        <v>0.03</v>
      </c>
      <c r="M228" s="24">
        <v>0.03</v>
      </c>
      <c r="N228" s="24">
        <v>0.03</v>
      </c>
      <c r="O228" s="24">
        <v>0.03</v>
      </c>
    </row>
    <row r="229" spans="1:19" ht="14.45" x14ac:dyDescent="0.3">
      <c r="A229" s="3" t="s">
        <v>24</v>
      </c>
      <c r="B229" s="12" t="str">
        <f>IFERROR(VLOOKUP($A229,'[1]Part Number Lookup'!$B$2:$C$1663,2,FALSE),0)</f>
        <v>1200647</v>
      </c>
      <c r="C229" s="12"/>
      <c r="D229" s="24">
        <v>0.01</v>
      </c>
      <c r="E229" s="24">
        <v>0.01</v>
      </c>
      <c r="F229" s="24">
        <v>0.01</v>
      </c>
      <c r="G229" s="24">
        <v>0.01</v>
      </c>
      <c r="H229" s="24">
        <v>0.01</v>
      </c>
      <c r="I229" s="24">
        <v>0.01</v>
      </c>
      <c r="J229" s="24">
        <v>0.01</v>
      </c>
      <c r="K229" s="24">
        <v>0.01</v>
      </c>
      <c r="L229" s="24">
        <v>0.01</v>
      </c>
      <c r="M229" s="24">
        <v>0.01</v>
      </c>
      <c r="N229" s="24">
        <v>0.01</v>
      </c>
      <c r="O229" s="24">
        <v>0.01</v>
      </c>
    </row>
    <row r="230" spans="1:19" ht="14.45" x14ac:dyDescent="0.3">
      <c r="A230" s="3" t="s">
        <v>25</v>
      </c>
      <c r="B230" s="12" t="str">
        <f>IFERROR(VLOOKUP($A230,'[1]Part Number Lookup'!$B$2:$C$1663,2,FALSE),0)</f>
        <v>1200648</v>
      </c>
      <c r="C230" s="12"/>
      <c r="D230" s="24">
        <v>0.01</v>
      </c>
      <c r="E230" s="24">
        <v>0.01</v>
      </c>
      <c r="F230" s="24">
        <v>0.01</v>
      </c>
      <c r="G230" s="24">
        <v>0.01</v>
      </c>
      <c r="H230" s="24">
        <v>0.01</v>
      </c>
      <c r="I230" s="24">
        <v>0.01</v>
      </c>
      <c r="J230" s="24">
        <v>0.01</v>
      </c>
      <c r="K230" s="24">
        <v>0.01</v>
      </c>
      <c r="L230" s="24">
        <v>0.01</v>
      </c>
      <c r="M230" s="24">
        <v>0.01</v>
      </c>
      <c r="N230" s="24">
        <v>0.01</v>
      </c>
      <c r="O230" s="24">
        <v>0.01</v>
      </c>
    </row>
    <row r="231" spans="1:19" ht="14.45" x14ac:dyDescent="0.3">
      <c r="A231" s="3" t="s">
        <v>27</v>
      </c>
      <c r="B231" s="12" t="str">
        <f>IFERROR(VLOOKUP($A231,'[1]Part Number Lookup'!$B$2:$C$1663,2,FALSE),0)</f>
        <v>1200702</v>
      </c>
      <c r="C231" s="12"/>
      <c r="D231" s="24">
        <v>0.03</v>
      </c>
      <c r="E231" s="24">
        <v>0.03</v>
      </c>
      <c r="F231" s="24">
        <v>0.03</v>
      </c>
      <c r="G231" s="24">
        <v>0.03</v>
      </c>
      <c r="H231" s="24">
        <v>0.03</v>
      </c>
      <c r="I231" s="24">
        <v>0.03</v>
      </c>
      <c r="J231" s="24">
        <v>0.03</v>
      </c>
      <c r="K231" s="24">
        <v>0.03</v>
      </c>
      <c r="L231" s="24">
        <v>0.03</v>
      </c>
      <c r="M231" s="24">
        <v>0.03</v>
      </c>
      <c r="N231" s="24">
        <v>0.03</v>
      </c>
      <c r="O231" s="24">
        <v>0.03</v>
      </c>
    </row>
    <row r="232" spans="1:19" ht="14.45" x14ac:dyDescent="0.3">
      <c r="A232" s="3" t="s">
        <v>45</v>
      </c>
      <c r="B232" s="12" t="str">
        <f>IFERROR(VLOOKUP($A232,'[1]Part Number Lookup'!$B$2:$C$1663,2,FALSE),0)</f>
        <v>1201523</v>
      </c>
      <c r="C232" s="12"/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</row>
    <row r="233" spans="1:19" ht="14.45" x14ac:dyDescent="0.3">
      <c r="A233" s="3" t="s">
        <v>43</v>
      </c>
      <c r="B233" s="12" t="str">
        <f>IFERROR(VLOOKUP($A233,'[1]Part Number Lookup'!$B$2:$C$1663,2,FALSE),0)</f>
        <v>1201281</v>
      </c>
      <c r="C233" s="12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</row>
    <row r="234" spans="1:19" ht="14.45" x14ac:dyDescent="0.3">
      <c r="A234" s="3" t="s">
        <v>41</v>
      </c>
      <c r="B234" s="12" t="str">
        <f>IFERROR(VLOOKUP($A234,'[1]Part Number Lookup'!$B$2:$C$1663,2,FALSE),0)</f>
        <v>1201171</v>
      </c>
      <c r="C234" s="12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</row>
    <row r="235" spans="1:19" ht="14.45" x14ac:dyDescent="0.3">
      <c r="A235" s="3" t="s">
        <v>26</v>
      </c>
      <c r="B235" s="12" t="str">
        <f>IFERROR(VLOOKUP($A235,'[1]Part Number Lookup'!$B$2:$C$1663,2,FALSE),0)</f>
        <v>1200667</v>
      </c>
      <c r="C235" s="12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</row>
    <row r="236" spans="1:19" ht="14.45" x14ac:dyDescent="0.3">
      <c r="A236" s="3" t="s">
        <v>29</v>
      </c>
      <c r="B236" s="12" t="str">
        <f>IFERROR(VLOOKUP($A236,'[1]Part Number Lookup'!$B$2:$C$1663,2,FALSE),0)</f>
        <v>1200815</v>
      </c>
      <c r="C236" s="12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</row>
    <row r="237" spans="1:19" ht="14.45" x14ac:dyDescent="0.3">
      <c r="A237" s="3" t="s">
        <v>28</v>
      </c>
      <c r="B237" s="12" t="str">
        <f>IFERROR(VLOOKUP($A237,'[1]Part Number Lookup'!$B$2:$C$1663,2,FALSE),0)</f>
        <v>1200761</v>
      </c>
      <c r="C237" s="12"/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</row>
    <row r="238" spans="1:19" ht="14.45" x14ac:dyDescent="0.3">
      <c r="A238" s="3" t="s">
        <v>46</v>
      </c>
      <c r="B238" s="12" t="str">
        <f>IFERROR(VLOOKUP($A238,'[1]Part Number Lookup'!$B$2:$C$1663,2,FALSE),0)</f>
        <v>1201531</v>
      </c>
      <c r="C238" s="12"/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</row>
    <row r="239" spans="1:19" ht="14.45" x14ac:dyDescent="0.3">
      <c r="A239" s="3" t="s">
        <v>32</v>
      </c>
      <c r="B239" s="12" t="str">
        <f>IFERROR(VLOOKUP($A239,'[1]Part Number Lookup'!$B$2:$C$1663,2,FALSE),0)</f>
        <v>1200871</v>
      </c>
      <c r="C239" s="12"/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</row>
    <row r="240" spans="1:19" ht="14.45" x14ac:dyDescent="0.3">
      <c r="A240" s="3" t="s">
        <v>35</v>
      </c>
      <c r="B240" s="12" t="str">
        <f>IFERROR(VLOOKUP($A240,'[1]Part Number Lookup'!$B$2:$C$1663,2,FALSE),0)</f>
        <v>1200900</v>
      </c>
      <c r="C240" s="12"/>
      <c r="D240" s="24">
        <v>0.03</v>
      </c>
      <c r="E240" s="24">
        <v>0.03</v>
      </c>
      <c r="F240" s="24">
        <v>0.03</v>
      </c>
      <c r="G240" s="24">
        <v>0.03</v>
      </c>
      <c r="H240" s="24">
        <v>0.03</v>
      </c>
      <c r="I240" s="24">
        <v>0.03</v>
      </c>
      <c r="J240" s="24">
        <v>0.03</v>
      </c>
      <c r="K240" s="24">
        <v>0.03</v>
      </c>
      <c r="L240" s="24">
        <v>0.03</v>
      </c>
      <c r="M240" s="24">
        <v>0.03</v>
      </c>
      <c r="N240" s="24">
        <v>0.03</v>
      </c>
      <c r="O240" s="24">
        <v>0.03</v>
      </c>
    </row>
    <row r="241" spans="1:19" ht="14.45" x14ac:dyDescent="0.3">
      <c r="A241" s="3" t="s">
        <v>37</v>
      </c>
      <c r="B241" s="12" t="str">
        <f>IFERROR(VLOOKUP($A241,'[1]Part Number Lookup'!$B$2:$C$1663,2,FALSE),0)</f>
        <v>1200928</v>
      </c>
      <c r="C241" s="12"/>
      <c r="D241" s="24">
        <v>0.02</v>
      </c>
      <c r="E241" s="24">
        <v>0.02</v>
      </c>
      <c r="F241" s="24">
        <v>0.02</v>
      </c>
      <c r="G241" s="24">
        <v>0.02</v>
      </c>
      <c r="H241" s="24">
        <v>0.02</v>
      </c>
      <c r="I241" s="24">
        <v>0.02</v>
      </c>
      <c r="J241" s="24">
        <v>0.02</v>
      </c>
      <c r="K241" s="24">
        <v>0.02</v>
      </c>
      <c r="L241" s="24">
        <v>0.02</v>
      </c>
      <c r="M241" s="24">
        <v>0.02</v>
      </c>
      <c r="N241" s="24">
        <v>0.02</v>
      </c>
      <c r="O241" s="24">
        <v>0.02</v>
      </c>
    </row>
    <row r="242" spans="1:19" ht="14.45" x14ac:dyDescent="0.3">
      <c r="A242" s="3" t="s">
        <v>34</v>
      </c>
      <c r="B242" s="12" t="str">
        <f>IFERROR(VLOOKUP($A242,'[1]Part Number Lookup'!$B$2:$C$1663,2,FALSE),0)</f>
        <v>1200880</v>
      </c>
      <c r="C242" s="12"/>
      <c r="D242" s="24">
        <v>0.03</v>
      </c>
      <c r="E242" s="24">
        <v>0.03</v>
      </c>
      <c r="F242" s="24">
        <v>0.03</v>
      </c>
      <c r="G242" s="24">
        <v>0.03</v>
      </c>
      <c r="H242" s="24">
        <v>0.03</v>
      </c>
      <c r="I242" s="24">
        <v>0.03</v>
      </c>
      <c r="J242" s="24">
        <v>0.03</v>
      </c>
      <c r="K242" s="24">
        <v>0.03</v>
      </c>
      <c r="L242" s="24">
        <v>0.03</v>
      </c>
      <c r="M242" s="24">
        <v>0.03</v>
      </c>
      <c r="N242" s="24">
        <v>0.03</v>
      </c>
      <c r="O242" s="24">
        <v>0.03</v>
      </c>
    </row>
    <row r="243" spans="1:19" ht="14.45" x14ac:dyDescent="0.3">
      <c r="A243" s="3" t="s">
        <v>38</v>
      </c>
      <c r="B243" s="12" t="str">
        <f>IFERROR(VLOOKUP($A243,'[1]Part Number Lookup'!$B$2:$C$1663,2,FALSE),0)</f>
        <v>1200952</v>
      </c>
      <c r="C243" s="12"/>
      <c r="D243" s="24">
        <v>0.03</v>
      </c>
      <c r="E243" s="24">
        <v>0.03</v>
      </c>
      <c r="F243" s="24">
        <v>0.03</v>
      </c>
      <c r="G243" s="24">
        <v>0.03</v>
      </c>
      <c r="H243" s="24">
        <v>0.03</v>
      </c>
      <c r="I243" s="24">
        <v>0.03</v>
      </c>
      <c r="J243" s="24">
        <v>0.03</v>
      </c>
      <c r="K243" s="24">
        <v>0.03</v>
      </c>
      <c r="L243" s="24">
        <v>0.03</v>
      </c>
      <c r="M243" s="24">
        <v>0.03</v>
      </c>
      <c r="N243" s="24">
        <v>0.03</v>
      </c>
      <c r="O243" s="24">
        <v>0.03</v>
      </c>
    </row>
    <row r="244" spans="1:19" ht="14.45" x14ac:dyDescent="0.3">
      <c r="A244" s="19" t="s">
        <v>136</v>
      </c>
      <c r="B244" s="20"/>
      <c r="C244" s="12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S244" t="s">
        <v>87</v>
      </c>
    </row>
    <row r="245" spans="1:19" ht="14.45" x14ac:dyDescent="0.3">
      <c r="A245" s="19" t="s">
        <v>75</v>
      </c>
      <c r="B245" s="20"/>
      <c r="C245" s="12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S245" t="s">
        <v>87</v>
      </c>
    </row>
    <row r="246" spans="1:19" ht="14.45" x14ac:dyDescent="0.3">
      <c r="A246" s="19" t="s">
        <v>76</v>
      </c>
      <c r="B246" s="20"/>
      <c r="C246" s="12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S246" t="s">
        <v>87</v>
      </c>
    </row>
    <row r="248" spans="1:19" ht="14.45" x14ac:dyDescent="0.3">
      <c r="A248" s="13" t="s">
        <v>88</v>
      </c>
    </row>
    <row r="249" spans="1:19" ht="14.45" x14ac:dyDescent="0.3">
      <c r="A249" s="3" t="s">
        <v>18</v>
      </c>
      <c r="B249" s="12" t="str">
        <f>IFERROR(VLOOKUP($A249,'[1]Part Number Lookup'!$B$2:$C$1663,2,FALSE),0)</f>
        <v>1200557</v>
      </c>
      <c r="C249" s="12"/>
      <c r="D249" s="15">
        <f>D201*(1+D225)</f>
        <v>0.60076235038084758</v>
      </c>
      <c r="E249" s="15">
        <f t="shared" ref="E249:O249" si="116">E201*(1+E225)</f>
        <v>0.60076235038084758</v>
      </c>
      <c r="F249" s="15">
        <f t="shared" si="116"/>
        <v>0.60076235038084758</v>
      </c>
      <c r="G249" s="15">
        <f t="shared" si="116"/>
        <v>0.60076235038084758</v>
      </c>
      <c r="H249" s="15">
        <f t="shared" si="116"/>
        <v>0.60076235038084758</v>
      </c>
      <c r="I249" s="15">
        <f t="shared" si="116"/>
        <v>0.60076235038084758</v>
      </c>
      <c r="J249" s="15">
        <f t="shared" si="116"/>
        <v>0.60076235038084758</v>
      </c>
      <c r="K249" s="15">
        <f t="shared" si="116"/>
        <v>0.60076235038084758</v>
      </c>
      <c r="L249" s="15">
        <f t="shared" si="116"/>
        <v>0.60076235038084758</v>
      </c>
      <c r="M249" s="15">
        <f t="shared" si="116"/>
        <v>0.60076235038084758</v>
      </c>
      <c r="N249" s="15">
        <f t="shared" si="116"/>
        <v>0.60076235038084758</v>
      </c>
      <c r="O249" s="15">
        <f t="shared" si="116"/>
        <v>0.60076235038084758</v>
      </c>
      <c r="S249" t="s">
        <v>89</v>
      </c>
    </row>
    <row r="250" spans="1:19" ht="14.45" x14ac:dyDescent="0.3">
      <c r="A250" s="3" t="s">
        <v>20</v>
      </c>
      <c r="B250" s="12" t="str">
        <f>IFERROR(VLOOKUP($A250,'[1]Part Number Lookup'!$B$2:$C$1663,2,FALSE),0)</f>
        <v>1200585</v>
      </c>
      <c r="C250" s="12"/>
      <c r="D250" s="15">
        <f t="shared" ref="D250:O250" si="117">D202*(1+D226)</f>
        <v>0.93730000000000002</v>
      </c>
      <c r="E250" s="15">
        <f t="shared" si="117"/>
        <v>0.93730000000000002</v>
      </c>
      <c r="F250" s="15">
        <f t="shared" si="117"/>
        <v>0.93730000000000002</v>
      </c>
      <c r="G250" s="15">
        <f t="shared" si="117"/>
        <v>0.93730000000000002</v>
      </c>
      <c r="H250" s="15">
        <f t="shared" si="117"/>
        <v>0.93730000000000002</v>
      </c>
      <c r="I250" s="15">
        <f t="shared" si="117"/>
        <v>0.93730000000000002</v>
      </c>
      <c r="J250" s="15">
        <f t="shared" si="117"/>
        <v>0.93730000000000002</v>
      </c>
      <c r="K250" s="15">
        <f t="shared" si="117"/>
        <v>0.93730000000000002</v>
      </c>
      <c r="L250" s="15">
        <f t="shared" si="117"/>
        <v>0.93730000000000002</v>
      </c>
      <c r="M250" s="15">
        <f t="shared" si="117"/>
        <v>0.93730000000000002</v>
      </c>
      <c r="N250" s="15">
        <f t="shared" si="117"/>
        <v>0.93730000000000002</v>
      </c>
      <c r="O250" s="15">
        <f t="shared" si="117"/>
        <v>0.93730000000000002</v>
      </c>
    </row>
    <row r="251" spans="1:19" ht="14.45" x14ac:dyDescent="0.3">
      <c r="A251" s="3" t="s">
        <v>21</v>
      </c>
      <c r="B251" s="12" t="str">
        <f>IFERROR(VLOOKUP($A251,'[1]Part Number Lookup'!$B$2:$C$1663,2,FALSE),0)</f>
        <v>1200588</v>
      </c>
      <c r="C251" s="12"/>
      <c r="D251" s="15">
        <f t="shared" ref="D251:O251" si="118">D203*(1+D227)</f>
        <v>0.86620698324022338</v>
      </c>
      <c r="E251" s="15">
        <f t="shared" si="118"/>
        <v>0.86620698324022338</v>
      </c>
      <c r="F251" s="15">
        <f t="shared" si="118"/>
        <v>0.86620698324022338</v>
      </c>
      <c r="G251" s="15">
        <f t="shared" si="118"/>
        <v>0.86620698324022338</v>
      </c>
      <c r="H251" s="15">
        <f t="shared" si="118"/>
        <v>0.86620698324022338</v>
      </c>
      <c r="I251" s="15">
        <f t="shared" si="118"/>
        <v>0.86620698324022338</v>
      </c>
      <c r="J251" s="15">
        <f t="shared" si="118"/>
        <v>0.86620698324022338</v>
      </c>
      <c r="K251" s="15">
        <f t="shared" si="118"/>
        <v>0.86620698324022338</v>
      </c>
      <c r="L251" s="15">
        <f t="shared" si="118"/>
        <v>0.86620698324022338</v>
      </c>
      <c r="M251" s="15">
        <f t="shared" si="118"/>
        <v>0.86620698324022338</v>
      </c>
      <c r="N251" s="15">
        <f t="shared" si="118"/>
        <v>0.86620698324022338</v>
      </c>
      <c r="O251" s="15">
        <f t="shared" si="118"/>
        <v>0.86620698324022338</v>
      </c>
    </row>
    <row r="252" spans="1:19" ht="14.45" x14ac:dyDescent="0.3">
      <c r="A252" s="3" t="s">
        <v>22</v>
      </c>
      <c r="B252" s="12" t="str">
        <f>IFERROR(VLOOKUP($A252,'[1]Part Number Lookup'!$B$2:$C$1663,2,FALSE),0)</f>
        <v>1200597</v>
      </c>
      <c r="C252" s="12"/>
      <c r="D252" s="15">
        <f t="shared" ref="D252:O252" si="119">D204*(1+D228)</f>
        <v>0.18019308409601106</v>
      </c>
      <c r="E252" s="15">
        <f t="shared" si="119"/>
        <v>0.18019308409601106</v>
      </c>
      <c r="F252" s="15">
        <f t="shared" si="119"/>
        <v>0.18019308409601106</v>
      </c>
      <c r="G252" s="15">
        <f t="shared" si="119"/>
        <v>0.18019308409601106</v>
      </c>
      <c r="H252" s="15">
        <f t="shared" si="119"/>
        <v>0.18019308409601106</v>
      </c>
      <c r="I252" s="15">
        <f t="shared" si="119"/>
        <v>0.18019308409601106</v>
      </c>
      <c r="J252" s="15">
        <f t="shared" si="119"/>
        <v>0.18019308409601106</v>
      </c>
      <c r="K252" s="15">
        <f t="shared" si="119"/>
        <v>0.18019308409601106</v>
      </c>
      <c r="L252" s="15">
        <f t="shared" si="119"/>
        <v>0.18019308409601106</v>
      </c>
      <c r="M252" s="15">
        <f t="shared" si="119"/>
        <v>0.18019308409601106</v>
      </c>
      <c r="N252" s="15">
        <f t="shared" si="119"/>
        <v>0.18019308409601106</v>
      </c>
      <c r="O252" s="15">
        <f t="shared" si="119"/>
        <v>0.18019308409601106</v>
      </c>
    </row>
    <row r="253" spans="1:19" ht="14.45" x14ac:dyDescent="0.3">
      <c r="A253" s="3" t="s">
        <v>24</v>
      </c>
      <c r="B253" s="12" t="str">
        <f>IFERROR(VLOOKUP($A253,'[1]Part Number Lookup'!$B$2:$C$1663,2,FALSE),0)</f>
        <v>1200647</v>
      </c>
      <c r="C253" s="12"/>
      <c r="D253" s="15">
        <f t="shared" ref="D253:O253" si="120">D205*(1+D229)</f>
        <v>0.22877071190951431</v>
      </c>
      <c r="E253" s="15">
        <f t="shared" si="120"/>
        <v>0.22877071190951431</v>
      </c>
      <c r="F253" s="15">
        <f t="shared" si="120"/>
        <v>0.22877071190951431</v>
      </c>
      <c r="G253" s="15">
        <f t="shared" si="120"/>
        <v>0.22877071190951431</v>
      </c>
      <c r="H253" s="15">
        <f t="shared" si="120"/>
        <v>0.22877071190951431</v>
      </c>
      <c r="I253" s="15">
        <f t="shared" si="120"/>
        <v>0.22877071190951431</v>
      </c>
      <c r="J253" s="15">
        <f t="shared" si="120"/>
        <v>0.22877071190951431</v>
      </c>
      <c r="K253" s="15">
        <f t="shared" si="120"/>
        <v>0.22877071190951431</v>
      </c>
      <c r="L253" s="15">
        <f t="shared" si="120"/>
        <v>0.22877071190951431</v>
      </c>
      <c r="M253" s="15">
        <f t="shared" si="120"/>
        <v>0.22877071190951431</v>
      </c>
      <c r="N253" s="15">
        <f t="shared" si="120"/>
        <v>0.22877071190951431</v>
      </c>
      <c r="O253" s="15">
        <f t="shared" si="120"/>
        <v>0.22877071190951431</v>
      </c>
    </row>
    <row r="254" spans="1:19" ht="14.45" x14ac:dyDescent="0.3">
      <c r="A254" s="3" t="s">
        <v>25</v>
      </c>
      <c r="B254" s="12" t="str">
        <f>IFERROR(VLOOKUP($A254,'[1]Part Number Lookup'!$B$2:$C$1663,2,FALSE),0)</f>
        <v>1200648</v>
      </c>
      <c r="C254" s="12"/>
      <c r="D254" s="15">
        <f t="shared" ref="D254:O254" si="121">D206*(1+D230)</f>
        <v>0.26765048891470616</v>
      </c>
      <c r="E254" s="15">
        <f t="shared" si="121"/>
        <v>0.26765048891470616</v>
      </c>
      <c r="F254" s="15">
        <f t="shared" si="121"/>
        <v>0.26765048891470616</v>
      </c>
      <c r="G254" s="15">
        <f t="shared" si="121"/>
        <v>0.26765048891470616</v>
      </c>
      <c r="H254" s="15">
        <f t="shared" si="121"/>
        <v>0.26765048891470616</v>
      </c>
      <c r="I254" s="15">
        <f t="shared" si="121"/>
        <v>0.26765048891470616</v>
      </c>
      <c r="J254" s="15">
        <f t="shared" si="121"/>
        <v>0.26765048891470616</v>
      </c>
      <c r="K254" s="15">
        <f t="shared" si="121"/>
        <v>0.26765048891470616</v>
      </c>
      <c r="L254" s="15">
        <f t="shared" si="121"/>
        <v>0.26765048891470616</v>
      </c>
      <c r="M254" s="15">
        <f t="shared" si="121"/>
        <v>0.26765048891470616</v>
      </c>
      <c r="N254" s="15">
        <f t="shared" si="121"/>
        <v>0.26765048891470616</v>
      </c>
      <c r="O254" s="15">
        <f t="shared" si="121"/>
        <v>0.26765048891470616</v>
      </c>
    </row>
    <row r="255" spans="1:19" ht="14.45" x14ac:dyDescent="0.3">
      <c r="A255" s="3" t="s">
        <v>27</v>
      </c>
      <c r="B255" s="12" t="str">
        <f>IFERROR(VLOOKUP($A255,'[1]Part Number Lookup'!$B$2:$C$1663,2,FALSE),0)</f>
        <v>1200702</v>
      </c>
      <c r="C255" s="12"/>
      <c r="D255" s="15">
        <f t="shared" ref="D255:O255" si="122">D207*(1+D231)</f>
        <v>0.13359494135765906</v>
      </c>
      <c r="E255" s="15">
        <f t="shared" si="122"/>
        <v>0.13359494135765906</v>
      </c>
      <c r="F255" s="15">
        <f t="shared" si="122"/>
        <v>0.13359494135765906</v>
      </c>
      <c r="G255" s="15">
        <f t="shared" si="122"/>
        <v>0.13359494135765906</v>
      </c>
      <c r="H255" s="15">
        <f t="shared" si="122"/>
        <v>0.13359494135765906</v>
      </c>
      <c r="I255" s="15">
        <f t="shared" si="122"/>
        <v>0.13359494135765906</v>
      </c>
      <c r="J255" s="15">
        <f t="shared" si="122"/>
        <v>0.13359494135765906</v>
      </c>
      <c r="K255" s="15">
        <f t="shared" si="122"/>
        <v>0.13359494135765906</v>
      </c>
      <c r="L255" s="15">
        <f t="shared" si="122"/>
        <v>0.13359494135765906</v>
      </c>
      <c r="M255" s="15">
        <f t="shared" si="122"/>
        <v>0.13359494135765906</v>
      </c>
      <c r="N255" s="15">
        <f t="shared" si="122"/>
        <v>0.13359494135765906</v>
      </c>
      <c r="O255" s="15">
        <f t="shared" si="122"/>
        <v>0.13359494135765906</v>
      </c>
    </row>
    <row r="256" spans="1:19" ht="14.45" x14ac:dyDescent="0.3">
      <c r="A256" s="3" t="s">
        <v>45</v>
      </c>
      <c r="B256" s="12" t="str">
        <f>IFERROR(VLOOKUP($A256,'[1]Part Number Lookup'!$B$2:$C$1663,2,FALSE),0)</f>
        <v>1201523</v>
      </c>
      <c r="C256" s="12"/>
      <c r="D256" s="15">
        <f t="shared" ref="D256:O256" si="123">D208*(1+D232)</f>
        <v>0.3973572957545487</v>
      </c>
      <c r="E256" s="15">
        <f t="shared" si="123"/>
        <v>0.3973572957545487</v>
      </c>
      <c r="F256" s="15">
        <f t="shared" si="123"/>
        <v>0.3973572957545487</v>
      </c>
      <c r="G256" s="15">
        <f t="shared" si="123"/>
        <v>0.3973572957545487</v>
      </c>
      <c r="H256" s="15">
        <f t="shared" si="123"/>
        <v>0.3973572957545487</v>
      </c>
      <c r="I256" s="15">
        <f t="shared" si="123"/>
        <v>0.3973572957545487</v>
      </c>
      <c r="J256" s="15">
        <f t="shared" si="123"/>
        <v>0.3973572957545487</v>
      </c>
      <c r="K256" s="15">
        <f t="shared" si="123"/>
        <v>0.3973572957545487</v>
      </c>
      <c r="L256" s="15">
        <f t="shared" si="123"/>
        <v>0.3973572957545487</v>
      </c>
      <c r="M256" s="15">
        <f t="shared" si="123"/>
        <v>0.3973572957545487</v>
      </c>
      <c r="N256" s="15">
        <f t="shared" si="123"/>
        <v>0.3973572957545487</v>
      </c>
      <c r="O256" s="15">
        <f t="shared" si="123"/>
        <v>0.3973572957545487</v>
      </c>
    </row>
    <row r="257" spans="1:19" ht="14.45" x14ac:dyDescent="0.3">
      <c r="A257" s="3" t="s">
        <v>43</v>
      </c>
      <c r="B257" s="12" t="str">
        <f>IFERROR(VLOOKUP($A257,'[1]Part Number Lookup'!$B$2:$C$1663,2,FALSE),0)</f>
        <v>1201281</v>
      </c>
      <c r="C257" s="12"/>
      <c r="D257" s="15">
        <f t="shared" ref="D257:O257" si="124">D209*(1+D233)</f>
        <v>0.41</v>
      </c>
      <c r="E257" s="15">
        <f t="shared" si="124"/>
        <v>0.41</v>
      </c>
      <c r="F257" s="15">
        <f t="shared" si="124"/>
        <v>0.41</v>
      </c>
      <c r="G257" s="15">
        <f t="shared" si="124"/>
        <v>0.41</v>
      </c>
      <c r="H257" s="15">
        <f t="shared" si="124"/>
        <v>0.41</v>
      </c>
      <c r="I257" s="15">
        <f t="shared" si="124"/>
        <v>0.41</v>
      </c>
      <c r="J257" s="15">
        <f t="shared" si="124"/>
        <v>0.41</v>
      </c>
      <c r="K257" s="15">
        <f t="shared" si="124"/>
        <v>0.41</v>
      </c>
      <c r="L257" s="15">
        <f t="shared" si="124"/>
        <v>0.41</v>
      </c>
      <c r="M257" s="15">
        <f t="shared" si="124"/>
        <v>0.41</v>
      </c>
      <c r="N257" s="15">
        <f t="shared" si="124"/>
        <v>0.41</v>
      </c>
      <c r="O257" s="15">
        <f t="shared" si="124"/>
        <v>0.41</v>
      </c>
    </row>
    <row r="258" spans="1:19" ht="14.45" x14ac:dyDescent="0.3">
      <c r="A258" s="3" t="s">
        <v>41</v>
      </c>
      <c r="B258" s="12" t="str">
        <f>IFERROR(VLOOKUP($A258,'[1]Part Number Lookup'!$B$2:$C$1663,2,FALSE),0)</f>
        <v>1201171</v>
      </c>
      <c r="C258" s="12"/>
      <c r="D258" s="15">
        <f t="shared" ref="D258:O258" si="125">D210*(1+D234)</f>
        <v>0.68</v>
      </c>
      <c r="E258" s="15">
        <f t="shared" si="125"/>
        <v>0.68</v>
      </c>
      <c r="F258" s="15">
        <f t="shared" si="125"/>
        <v>0.68</v>
      </c>
      <c r="G258" s="15">
        <f t="shared" si="125"/>
        <v>0.68</v>
      </c>
      <c r="H258" s="15">
        <f t="shared" si="125"/>
        <v>0.68</v>
      </c>
      <c r="I258" s="15">
        <f t="shared" si="125"/>
        <v>0.68</v>
      </c>
      <c r="J258" s="15">
        <f t="shared" si="125"/>
        <v>0.68</v>
      </c>
      <c r="K258" s="15">
        <f t="shared" si="125"/>
        <v>0.68</v>
      </c>
      <c r="L258" s="15">
        <f t="shared" si="125"/>
        <v>0.68</v>
      </c>
      <c r="M258" s="15">
        <f t="shared" si="125"/>
        <v>0.68</v>
      </c>
      <c r="N258" s="15">
        <f t="shared" si="125"/>
        <v>0.68</v>
      </c>
      <c r="O258" s="15">
        <f t="shared" si="125"/>
        <v>0.68</v>
      </c>
    </row>
    <row r="259" spans="1:19" ht="14.45" x14ac:dyDescent="0.3">
      <c r="A259" s="3" t="s">
        <v>26</v>
      </c>
      <c r="B259" s="12" t="str">
        <f>IFERROR(VLOOKUP($A259,'[1]Part Number Lookup'!$B$2:$C$1663,2,FALSE),0)</f>
        <v>1200667</v>
      </c>
      <c r="C259" s="12"/>
      <c r="D259" s="15">
        <f t="shared" ref="D259:O259" si="126">D211*(1+D235)</f>
        <v>0.34</v>
      </c>
      <c r="E259" s="15">
        <f t="shared" si="126"/>
        <v>0.34</v>
      </c>
      <c r="F259" s="15">
        <f t="shared" si="126"/>
        <v>0.34</v>
      </c>
      <c r="G259" s="15">
        <f t="shared" si="126"/>
        <v>0.34</v>
      </c>
      <c r="H259" s="15">
        <f t="shared" si="126"/>
        <v>0.34</v>
      </c>
      <c r="I259" s="15">
        <f t="shared" si="126"/>
        <v>0.34</v>
      </c>
      <c r="J259" s="15">
        <f t="shared" si="126"/>
        <v>0.34</v>
      </c>
      <c r="K259" s="15">
        <f t="shared" si="126"/>
        <v>0.34</v>
      </c>
      <c r="L259" s="15">
        <f t="shared" si="126"/>
        <v>0.34</v>
      </c>
      <c r="M259" s="15">
        <f t="shared" si="126"/>
        <v>0.34</v>
      </c>
      <c r="N259" s="15">
        <f t="shared" si="126"/>
        <v>0.34</v>
      </c>
      <c r="O259" s="15">
        <f t="shared" si="126"/>
        <v>0.34</v>
      </c>
    </row>
    <row r="260" spans="1:19" ht="14.45" x14ac:dyDescent="0.3">
      <c r="A260" s="3" t="s">
        <v>29</v>
      </c>
      <c r="B260" s="12" t="str">
        <f>IFERROR(VLOOKUP($A260,'[1]Part Number Lookup'!$B$2:$C$1663,2,FALSE),0)</f>
        <v>1200815</v>
      </c>
      <c r="C260" s="12"/>
      <c r="D260" s="15">
        <f t="shared" ref="D260:O260" si="127">D212*(1+D236)</f>
        <v>2.482340909090909</v>
      </c>
      <c r="E260" s="15">
        <f t="shared" si="127"/>
        <v>2.482340909090909</v>
      </c>
      <c r="F260" s="15">
        <f t="shared" si="127"/>
        <v>2.482340909090909</v>
      </c>
      <c r="G260" s="15">
        <f t="shared" si="127"/>
        <v>2.482340909090909</v>
      </c>
      <c r="H260" s="15">
        <f t="shared" si="127"/>
        <v>2.482340909090909</v>
      </c>
      <c r="I260" s="15">
        <f t="shared" si="127"/>
        <v>2.482340909090909</v>
      </c>
      <c r="J260" s="15">
        <f t="shared" si="127"/>
        <v>2.482340909090909</v>
      </c>
      <c r="K260" s="15">
        <f t="shared" si="127"/>
        <v>2.482340909090909</v>
      </c>
      <c r="L260" s="15">
        <f t="shared" si="127"/>
        <v>2.482340909090909</v>
      </c>
      <c r="M260" s="15">
        <f t="shared" si="127"/>
        <v>2.482340909090909</v>
      </c>
      <c r="N260" s="15">
        <f t="shared" si="127"/>
        <v>2.482340909090909</v>
      </c>
      <c r="O260" s="15">
        <f t="shared" si="127"/>
        <v>2.482340909090909</v>
      </c>
    </row>
    <row r="261" spans="1:19" ht="14.45" x14ac:dyDescent="0.3">
      <c r="A261" s="3" t="s">
        <v>28</v>
      </c>
      <c r="B261" s="12" t="str">
        <f>IFERROR(VLOOKUP($A261,'[1]Part Number Lookup'!$B$2:$C$1663,2,FALSE),0)</f>
        <v>1200761</v>
      </c>
      <c r="C261" s="12"/>
      <c r="D261" s="15">
        <f t="shared" ref="D261:O261" si="128">D213*(1+D237)</f>
        <v>0.32800417427602402</v>
      </c>
      <c r="E261" s="15">
        <f t="shared" si="128"/>
        <v>0.32800417427602402</v>
      </c>
      <c r="F261" s="15">
        <f t="shared" si="128"/>
        <v>0.32800417427602402</v>
      </c>
      <c r="G261" s="15">
        <f t="shared" si="128"/>
        <v>0.32800417427602402</v>
      </c>
      <c r="H261" s="15">
        <f t="shared" si="128"/>
        <v>0.32800417427602402</v>
      </c>
      <c r="I261" s="15">
        <f t="shared" si="128"/>
        <v>0.32800417427602402</v>
      </c>
      <c r="J261" s="15">
        <f t="shared" si="128"/>
        <v>0.32800417427602402</v>
      </c>
      <c r="K261" s="15">
        <f t="shared" si="128"/>
        <v>0.32800417427602402</v>
      </c>
      <c r="L261" s="15">
        <f t="shared" si="128"/>
        <v>0.32800417427602402</v>
      </c>
      <c r="M261" s="15">
        <f t="shared" si="128"/>
        <v>0.32800417427602402</v>
      </c>
      <c r="N261" s="15">
        <f t="shared" si="128"/>
        <v>0.32800417427602402</v>
      </c>
      <c r="O261" s="15">
        <f t="shared" si="128"/>
        <v>0.32800417427602402</v>
      </c>
    </row>
    <row r="262" spans="1:19" ht="14.45" x14ac:dyDescent="0.3">
      <c r="A262" s="3" t="s">
        <v>46</v>
      </c>
      <c r="B262" s="12" t="str">
        <f>IFERROR(VLOOKUP($A262,'[1]Part Number Lookup'!$B$2:$C$1663,2,FALSE),0)</f>
        <v>1201531</v>
      </c>
      <c r="C262" s="12"/>
      <c r="D262" s="15">
        <f t="shared" ref="D262:O262" si="129">D214*(1+D238)</f>
        <v>0.50590206860434672</v>
      </c>
      <c r="E262" s="15">
        <f t="shared" si="129"/>
        <v>0.50590206860434672</v>
      </c>
      <c r="F262" s="15">
        <f t="shared" si="129"/>
        <v>0.50590206860434672</v>
      </c>
      <c r="G262" s="15">
        <f t="shared" si="129"/>
        <v>0.50590206860434672</v>
      </c>
      <c r="H262" s="15">
        <f t="shared" si="129"/>
        <v>0.50590206860434672</v>
      </c>
      <c r="I262" s="15">
        <f t="shared" si="129"/>
        <v>0.50590206860434672</v>
      </c>
      <c r="J262" s="15">
        <f t="shared" si="129"/>
        <v>0.50590206860434672</v>
      </c>
      <c r="K262" s="15">
        <f t="shared" si="129"/>
        <v>0.50590206860434672</v>
      </c>
      <c r="L262" s="15">
        <f t="shared" si="129"/>
        <v>0.50590206860434672</v>
      </c>
      <c r="M262" s="15">
        <f t="shared" si="129"/>
        <v>0.50590206860434672</v>
      </c>
      <c r="N262" s="15">
        <f t="shared" si="129"/>
        <v>0.50590206860434672</v>
      </c>
      <c r="O262" s="15">
        <f t="shared" si="129"/>
        <v>0.50590206860434672</v>
      </c>
    </row>
    <row r="263" spans="1:19" ht="14.45" x14ac:dyDescent="0.3">
      <c r="A263" s="3" t="s">
        <v>32</v>
      </c>
      <c r="B263" s="12" t="str">
        <f>IFERROR(VLOOKUP($A263,'[1]Part Number Lookup'!$B$2:$C$1663,2,FALSE),0)</f>
        <v>1200871</v>
      </c>
      <c r="C263" s="12"/>
      <c r="D263" s="15">
        <f t="shared" ref="D263:O263" si="130">D215*(1+D239)</f>
        <v>2.3594380165289257</v>
      </c>
      <c r="E263" s="15">
        <f t="shared" si="130"/>
        <v>2.3594380165289257</v>
      </c>
      <c r="F263" s="15">
        <f t="shared" si="130"/>
        <v>2.3594380165289257</v>
      </c>
      <c r="G263" s="15">
        <f t="shared" si="130"/>
        <v>2.3594380165289257</v>
      </c>
      <c r="H263" s="15">
        <f t="shared" si="130"/>
        <v>2.3594380165289257</v>
      </c>
      <c r="I263" s="15">
        <f t="shared" si="130"/>
        <v>2.3594380165289257</v>
      </c>
      <c r="J263" s="15">
        <f t="shared" si="130"/>
        <v>2.3594380165289257</v>
      </c>
      <c r="K263" s="15">
        <f t="shared" si="130"/>
        <v>2.3594380165289257</v>
      </c>
      <c r="L263" s="15">
        <f t="shared" si="130"/>
        <v>2.3594380165289257</v>
      </c>
      <c r="M263" s="15">
        <f t="shared" si="130"/>
        <v>2.3594380165289257</v>
      </c>
      <c r="N263" s="15">
        <f t="shared" si="130"/>
        <v>2.3594380165289257</v>
      </c>
      <c r="O263" s="15">
        <f t="shared" si="130"/>
        <v>2.3594380165289257</v>
      </c>
    </row>
    <row r="264" spans="1:19" ht="14.45" x14ac:dyDescent="0.3">
      <c r="A264" s="3" t="s">
        <v>35</v>
      </c>
      <c r="B264" s="12" t="str">
        <f>IFERROR(VLOOKUP($A264,'[1]Part Number Lookup'!$B$2:$C$1663,2,FALSE),0)</f>
        <v>1200900</v>
      </c>
      <c r="C264" s="12"/>
      <c r="D264" s="15">
        <f t="shared" ref="D264:O264" si="131">D216*(1+D240)</f>
        <v>0.15916933333333336</v>
      </c>
      <c r="E264" s="15">
        <f t="shared" si="131"/>
        <v>0.15916933333333336</v>
      </c>
      <c r="F264" s="15">
        <f t="shared" si="131"/>
        <v>0.15916933333333336</v>
      </c>
      <c r="G264" s="15">
        <f t="shared" si="131"/>
        <v>0.15916933333333336</v>
      </c>
      <c r="H264" s="15">
        <f t="shared" si="131"/>
        <v>0.15916933333333336</v>
      </c>
      <c r="I264" s="15">
        <f t="shared" si="131"/>
        <v>0.15916933333333336</v>
      </c>
      <c r="J264" s="15">
        <f t="shared" si="131"/>
        <v>0.15916933333333336</v>
      </c>
      <c r="K264" s="15">
        <f t="shared" si="131"/>
        <v>0.15916933333333336</v>
      </c>
      <c r="L264" s="15">
        <f t="shared" si="131"/>
        <v>0.15916933333333336</v>
      </c>
      <c r="M264" s="15">
        <f t="shared" si="131"/>
        <v>0.15916933333333336</v>
      </c>
      <c r="N264" s="15">
        <f t="shared" si="131"/>
        <v>0.15916933333333336</v>
      </c>
      <c r="O264" s="15">
        <f t="shared" si="131"/>
        <v>0.15916933333333336</v>
      </c>
    </row>
    <row r="265" spans="1:19" ht="14.45" x14ac:dyDescent="0.3">
      <c r="A265" s="3" t="s">
        <v>37</v>
      </c>
      <c r="B265" s="12" t="str">
        <f>IFERROR(VLOOKUP($A265,'[1]Part Number Lookup'!$B$2:$C$1663,2,FALSE),0)</f>
        <v>1200928</v>
      </c>
      <c r="C265" s="12"/>
      <c r="D265" s="15">
        <f t="shared" ref="D265:O265" si="132">D217*(1+D241)</f>
        <v>0.14257206703910588</v>
      </c>
      <c r="E265" s="15">
        <f t="shared" si="132"/>
        <v>0.14257206703910588</v>
      </c>
      <c r="F265" s="15">
        <f t="shared" si="132"/>
        <v>0.14257206703910588</v>
      </c>
      <c r="G265" s="15">
        <f t="shared" si="132"/>
        <v>0.14257206703910588</v>
      </c>
      <c r="H265" s="15">
        <f t="shared" si="132"/>
        <v>0.14257206703910588</v>
      </c>
      <c r="I265" s="15">
        <f t="shared" si="132"/>
        <v>0.14257206703910588</v>
      </c>
      <c r="J265" s="15">
        <f t="shared" si="132"/>
        <v>0.14257206703910588</v>
      </c>
      <c r="K265" s="15">
        <f t="shared" si="132"/>
        <v>0.14257206703910588</v>
      </c>
      <c r="L265" s="15">
        <f t="shared" si="132"/>
        <v>0.14257206703910588</v>
      </c>
      <c r="M265" s="15">
        <f t="shared" si="132"/>
        <v>0.14257206703910588</v>
      </c>
      <c r="N265" s="15">
        <f t="shared" si="132"/>
        <v>0.14257206703910588</v>
      </c>
      <c r="O265" s="15">
        <f t="shared" si="132"/>
        <v>0.14257206703910588</v>
      </c>
    </row>
    <row r="266" spans="1:19" ht="14.45" x14ac:dyDescent="0.3">
      <c r="A266" s="3" t="s">
        <v>34</v>
      </c>
      <c r="B266" s="12" t="str">
        <f>IFERROR(VLOOKUP($A266,'[1]Part Number Lookup'!$B$2:$C$1663,2,FALSE),0)</f>
        <v>1200880</v>
      </c>
      <c r="C266" s="12"/>
      <c r="D266" s="15">
        <f t="shared" ref="D266:O266" si="133">D218*(1+D242)</f>
        <v>0.92963523391812697</v>
      </c>
      <c r="E266" s="15">
        <f t="shared" si="133"/>
        <v>0.92963523391812697</v>
      </c>
      <c r="F266" s="15">
        <f t="shared" si="133"/>
        <v>0.92963523391812697</v>
      </c>
      <c r="G266" s="15">
        <f t="shared" si="133"/>
        <v>0.92963523391812697</v>
      </c>
      <c r="H266" s="15">
        <f t="shared" si="133"/>
        <v>0.92963523391812697</v>
      </c>
      <c r="I266" s="15">
        <f t="shared" si="133"/>
        <v>0.92963523391812697</v>
      </c>
      <c r="J266" s="15">
        <f t="shared" si="133"/>
        <v>0.92963523391812697</v>
      </c>
      <c r="K266" s="15">
        <f t="shared" si="133"/>
        <v>0.92963523391812697</v>
      </c>
      <c r="L266" s="15">
        <f t="shared" si="133"/>
        <v>0.92963523391812697</v>
      </c>
      <c r="M266" s="15">
        <f t="shared" si="133"/>
        <v>0.92963523391812697</v>
      </c>
      <c r="N266" s="15">
        <f t="shared" si="133"/>
        <v>0.92963523391812697</v>
      </c>
      <c r="O266" s="15">
        <f t="shared" si="133"/>
        <v>0.92963523391812697</v>
      </c>
    </row>
    <row r="267" spans="1:19" ht="14.45" x14ac:dyDescent="0.3">
      <c r="A267" s="3" t="s">
        <v>38</v>
      </c>
      <c r="B267" s="12" t="str">
        <f>IFERROR(VLOOKUP($A267,'[1]Part Number Lookup'!$B$2:$C$1663,2,FALSE),0)</f>
        <v>1200952</v>
      </c>
      <c r="C267" s="12"/>
      <c r="D267" s="15">
        <f t="shared" ref="D267:O267" si="134">D219*(1+D243)</f>
        <v>0.50362246153846069</v>
      </c>
      <c r="E267" s="15">
        <f t="shared" si="134"/>
        <v>0.50362246153846069</v>
      </c>
      <c r="F267" s="15">
        <f t="shared" si="134"/>
        <v>0.50362246153846069</v>
      </c>
      <c r="G267" s="15">
        <f t="shared" si="134"/>
        <v>0.50362246153846069</v>
      </c>
      <c r="H267" s="15">
        <f t="shared" si="134"/>
        <v>0.50362246153846069</v>
      </c>
      <c r="I267" s="15">
        <f t="shared" si="134"/>
        <v>0.50362246153846069</v>
      </c>
      <c r="J267" s="15">
        <f t="shared" si="134"/>
        <v>0.50362246153846069</v>
      </c>
      <c r="K267" s="15">
        <f t="shared" si="134"/>
        <v>0.50362246153846069</v>
      </c>
      <c r="L267" s="15">
        <f t="shared" si="134"/>
        <v>0.50362246153846069</v>
      </c>
      <c r="M267" s="15">
        <f t="shared" si="134"/>
        <v>0.50362246153846069</v>
      </c>
      <c r="N267" s="15">
        <f t="shared" si="134"/>
        <v>0.50362246153846069</v>
      </c>
      <c r="O267" s="15">
        <f t="shared" si="134"/>
        <v>0.50362246153846069</v>
      </c>
    </row>
    <row r="268" spans="1:19" ht="14.45" x14ac:dyDescent="0.3">
      <c r="A268" s="19" t="s">
        <v>136</v>
      </c>
      <c r="B268" s="20"/>
      <c r="C268" s="12"/>
      <c r="D268" s="15">
        <f>D256+0.04</f>
        <v>0.43735729575454868</v>
      </c>
      <c r="E268" s="15">
        <f t="shared" ref="E268:O268" si="135">E256+0.04</f>
        <v>0.43735729575454868</v>
      </c>
      <c r="F268" s="15">
        <f t="shared" si="135"/>
        <v>0.43735729575454868</v>
      </c>
      <c r="G268" s="15">
        <f t="shared" si="135"/>
        <v>0.43735729575454868</v>
      </c>
      <c r="H268" s="15">
        <f t="shared" si="135"/>
        <v>0.43735729575454868</v>
      </c>
      <c r="I268" s="15">
        <f t="shared" si="135"/>
        <v>0.43735729575454868</v>
      </c>
      <c r="J268" s="15">
        <f t="shared" si="135"/>
        <v>0.43735729575454868</v>
      </c>
      <c r="K268" s="15">
        <f t="shared" si="135"/>
        <v>0.43735729575454868</v>
      </c>
      <c r="L268" s="15">
        <f t="shared" si="135"/>
        <v>0.43735729575454868</v>
      </c>
      <c r="M268" s="15">
        <f t="shared" si="135"/>
        <v>0.43735729575454868</v>
      </c>
      <c r="N268" s="15">
        <f t="shared" si="135"/>
        <v>0.43735729575454868</v>
      </c>
      <c r="O268" s="15">
        <f t="shared" si="135"/>
        <v>0.43735729575454868</v>
      </c>
      <c r="S268" t="s">
        <v>74</v>
      </c>
    </row>
    <row r="269" spans="1:19" ht="14.45" x14ac:dyDescent="0.3">
      <c r="A269" s="19" t="s">
        <v>75</v>
      </c>
      <c r="B269" s="20"/>
      <c r="C269" s="12"/>
      <c r="D269" s="15">
        <f t="shared" ref="D269:O269" si="136">D221*(1+D245)</f>
        <v>0</v>
      </c>
      <c r="E269" s="15">
        <f t="shared" si="136"/>
        <v>0</v>
      </c>
      <c r="F269" s="15">
        <f t="shared" si="136"/>
        <v>0</v>
      </c>
      <c r="G269" s="15">
        <f t="shared" si="136"/>
        <v>0</v>
      </c>
      <c r="H269" s="15">
        <f t="shared" si="136"/>
        <v>0</v>
      </c>
      <c r="I269" s="15">
        <f t="shared" si="136"/>
        <v>0</v>
      </c>
      <c r="J269" s="15">
        <f t="shared" si="136"/>
        <v>0</v>
      </c>
      <c r="K269" s="15">
        <f t="shared" si="136"/>
        <v>0</v>
      </c>
      <c r="L269" s="15">
        <f t="shared" si="136"/>
        <v>0</v>
      </c>
      <c r="M269" s="15">
        <f t="shared" si="136"/>
        <v>0</v>
      </c>
      <c r="N269" s="15">
        <f t="shared" si="136"/>
        <v>0</v>
      </c>
      <c r="O269" s="15">
        <f t="shared" si="136"/>
        <v>0</v>
      </c>
      <c r="S269" t="s">
        <v>74</v>
      </c>
    </row>
    <row r="270" spans="1:19" ht="14.45" x14ac:dyDescent="0.3">
      <c r="A270" s="19" t="s">
        <v>76</v>
      </c>
      <c r="B270" s="20"/>
      <c r="C270" s="12"/>
      <c r="D270" s="15">
        <f t="shared" ref="D270:O270" si="137">D222*(1+D246)</f>
        <v>0</v>
      </c>
      <c r="E270" s="15">
        <f t="shared" si="137"/>
        <v>0</v>
      </c>
      <c r="F270" s="15">
        <f t="shared" si="137"/>
        <v>0</v>
      </c>
      <c r="G270" s="15">
        <f t="shared" si="137"/>
        <v>0</v>
      </c>
      <c r="H270" s="15">
        <f t="shared" si="137"/>
        <v>0</v>
      </c>
      <c r="I270" s="15">
        <f t="shared" si="137"/>
        <v>0</v>
      </c>
      <c r="J270" s="15">
        <f t="shared" si="137"/>
        <v>0</v>
      </c>
      <c r="K270" s="15">
        <f t="shared" si="137"/>
        <v>0</v>
      </c>
      <c r="L270" s="15">
        <f t="shared" si="137"/>
        <v>0</v>
      </c>
      <c r="M270" s="15">
        <f t="shared" si="137"/>
        <v>0</v>
      </c>
      <c r="N270" s="15">
        <f t="shared" si="137"/>
        <v>0</v>
      </c>
      <c r="O270" s="15">
        <f t="shared" si="137"/>
        <v>0</v>
      </c>
      <c r="S270" t="s">
        <v>74</v>
      </c>
    </row>
    <row r="272" spans="1:19" ht="14.45" x14ac:dyDescent="0.3">
      <c r="A272" s="13" t="s">
        <v>90</v>
      </c>
    </row>
    <row r="273" spans="1:19" ht="14.45" x14ac:dyDescent="0.3">
      <c r="A273" s="3" t="s">
        <v>18</v>
      </c>
      <c r="B273" s="12" t="str">
        <f>IFERROR(VLOOKUP($A273,'[1]Part Number Lookup'!$B$2:$C$1663,2,FALSE),0)</f>
        <v>1200557</v>
      </c>
      <c r="C273" s="12"/>
      <c r="D273" s="5">
        <f t="shared" ref="D273:O273" si="138">D177*D249</f>
        <v>850.89149374704175</v>
      </c>
      <c r="E273" s="5">
        <f t="shared" si="138"/>
        <v>742.64538611460375</v>
      </c>
      <c r="F273" s="5">
        <f t="shared" si="138"/>
        <v>1216.4977426831199</v>
      </c>
      <c r="G273" s="5">
        <f t="shared" si="138"/>
        <v>4456.3806766001453</v>
      </c>
      <c r="H273" s="5">
        <f t="shared" si="138"/>
        <v>1369.4715070089708</v>
      </c>
      <c r="I273" s="5">
        <f t="shared" si="138"/>
        <v>1872.176013057664</v>
      </c>
      <c r="J273" s="5">
        <f t="shared" si="138"/>
        <v>1536.2706399017165</v>
      </c>
      <c r="K273" s="5">
        <f t="shared" si="138"/>
        <v>3353.7371357599027</v>
      </c>
      <c r="L273" s="5">
        <f t="shared" si="138"/>
        <v>1639.4692152148523</v>
      </c>
      <c r="M273" s="5">
        <f t="shared" si="138"/>
        <v>1750.5985764113962</v>
      </c>
      <c r="N273" s="5">
        <f t="shared" si="138"/>
        <v>1099.1815857435859</v>
      </c>
      <c r="O273" s="5">
        <f t="shared" si="138"/>
        <v>3677.4978840816289</v>
      </c>
      <c r="Q273" s="5">
        <f t="shared" ref="Q273:Q294" si="139">SUM(D273:P273)</f>
        <v>23564.817856324629</v>
      </c>
      <c r="S273" t="s">
        <v>91</v>
      </c>
    </row>
    <row r="274" spans="1:19" ht="14.45" x14ac:dyDescent="0.3">
      <c r="A274" s="3" t="s">
        <v>20</v>
      </c>
      <c r="B274" s="12" t="str">
        <f>IFERROR(VLOOKUP($A274,'[1]Part Number Lookup'!$B$2:$C$1663,2,FALSE),0)</f>
        <v>1200585</v>
      </c>
      <c r="C274" s="12"/>
      <c r="D274" s="5">
        <f t="shared" ref="D274:O274" si="140">D178*D250</f>
        <v>0</v>
      </c>
      <c r="E274" s="5">
        <f t="shared" si="140"/>
        <v>0</v>
      </c>
      <c r="F274" s="5">
        <f t="shared" si="140"/>
        <v>0</v>
      </c>
      <c r="G274" s="5">
        <f t="shared" si="140"/>
        <v>0</v>
      </c>
      <c r="H274" s="5">
        <f t="shared" si="140"/>
        <v>0</v>
      </c>
      <c r="I274" s="5">
        <f t="shared" si="140"/>
        <v>0</v>
      </c>
      <c r="J274" s="5">
        <f t="shared" si="140"/>
        <v>0</v>
      </c>
      <c r="K274" s="5">
        <f t="shared" si="140"/>
        <v>0</v>
      </c>
      <c r="L274" s="5">
        <f t="shared" si="140"/>
        <v>0</v>
      </c>
      <c r="M274" s="5">
        <f t="shared" si="140"/>
        <v>0</v>
      </c>
      <c r="N274" s="5">
        <f t="shared" si="140"/>
        <v>0</v>
      </c>
      <c r="O274" s="5">
        <f t="shared" si="140"/>
        <v>0</v>
      </c>
      <c r="Q274" s="5">
        <f t="shared" si="139"/>
        <v>0</v>
      </c>
    </row>
    <row r="275" spans="1:19" ht="14.45" x14ac:dyDescent="0.3">
      <c r="A275" s="3" t="s">
        <v>21</v>
      </c>
      <c r="B275" s="12" t="str">
        <f>IFERROR(VLOOKUP($A275,'[1]Part Number Lookup'!$B$2:$C$1663,2,FALSE),0)</f>
        <v>1200588</v>
      </c>
      <c r="C275" s="12"/>
      <c r="D275" s="5">
        <f t="shared" ref="D275:O275" si="141">D179*D251</f>
        <v>0</v>
      </c>
      <c r="E275" s="5">
        <f t="shared" si="141"/>
        <v>0</v>
      </c>
      <c r="F275" s="5">
        <f t="shared" si="141"/>
        <v>521.76582801770451</v>
      </c>
      <c r="G275" s="5">
        <f t="shared" si="141"/>
        <v>308.51869747580525</v>
      </c>
      <c r="H275" s="5">
        <f t="shared" si="141"/>
        <v>0</v>
      </c>
      <c r="I275" s="5">
        <f t="shared" si="141"/>
        <v>83.923211321859583</v>
      </c>
      <c r="J275" s="5">
        <f t="shared" si="141"/>
        <v>313.63028598597481</v>
      </c>
      <c r="K275" s="5">
        <f t="shared" si="141"/>
        <v>309.25898840447309</v>
      </c>
      <c r="L275" s="5">
        <f t="shared" si="141"/>
        <v>80.554188188399735</v>
      </c>
      <c r="M275" s="5">
        <f t="shared" si="141"/>
        <v>86.220123406195327</v>
      </c>
      <c r="N275" s="5">
        <f t="shared" si="141"/>
        <v>84.210994838427908</v>
      </c>
      <c r="O275" s="5">
        <f t="shared" si="141"/>
        <v>2719.3067887072593</v>
      </c>
      <c r="Q275" s="5">
        <f t="shared" si="139"/>
        <v>4507.3891063460997</v>
      </c>
    </row>
    <row r="276" spans="1:19" ht="14.45" x14ac:dyDescent="0.3">
      <c r="A276" s="3" t="s">
        <v>22</v>
      </c>
      <c r="B276" s="12" t="str">
        <f>IFERROR(VLOOKUP($A276,'[1]Part Number Lookup'!$B$2:$C$1663,2,FALSE),0)</f>
        <v>1200597</v>
      </c>
      <c r="C276" s="12"/>
      <c r="D276" s="5">
        <f t="shared" ref="D276:O276" si="142">D180*D252</f>
        <v>1843.6662170341649</v>
      </c>
      <c r="E276" s="5">
        <f t="shared" si="142"/>
        <v>2209.3071883801163</v>
      </c>
      <c r="F276" s="5">
        <f t="shared" si="142"/>
        <v>2729.9760630304759</v>
      </c>
      <c r="G276" s="5">
        <f t="shared" si="142"/>
        <v>3058.3783580100849</v>
      </c>
      <c r="H276" s="5">
        <f t="shared" si="142"/>
        <v>3459.9279049110146</v>
      </c>
      <c r="I276" s="5">
        <f t="shared" si="142"/>
        <v>3928.5230174157687</v>
      </c>
      <c r="J276" s="5">
        <f t="shared" si="142"/>
        <v>5242.4986760483089</v>
      </c>
      <c r="K276" s="5">
        <f t="shared" si="142"/>
        <v>4675.9474491586552</v>
      </c>
      <c r="L276" s="5">
        <f t="shared" si="142"/>
        <v>4654.9321368821593</v>
      </c>
      <c r="M276" s="5">
        <f t="shared" si="142"/>
        <v>3955.8697685595807</v>
      </c>
      <c r="N276" s="5">
        <f t="shared" si="142"/>
        <v>2388.4956360381061</v>
      </c>
      <c r="O276" s="5">
        <f t="shared" si="142"/>
        <v>3932.7511664897888</v>
      </c>
      <c r="Q276" s="5">
        <f t="shared" si="139"/>
        <v>42080.273581958223</v>
      </c>
    </row>
    <row r="277" spans="1:19" ht="14.45" x14ac:dyDescent="0.3">
      <c r="A277" s="3" t="s">
        <v>24</v>
      </c>
      <c r="B277" s="12" t="str">
        <f>IFERROR(VLOOKUP($A277,'[1]Part Number Lookup'!$B$2:$C$1663,2,FALSE),0)</f>
        <v>1200647</v>
      </c>
      <c r="C277" s="12"/>
      <c r="D277" s="5">
        <f t="shared" ref="D277:O277" si="143">D181*D253</f>
        <v>0</v>
      </c>
      <c r="E277" s="5">
        <f t="shared" si="143"/>
        <v>0</v>
      </c>
      <c r="F277" s="5">
        <f t="shared" si="143"/>
        <v>0</v>
      </c>
      <c r="G277" s="5">
        <f t="shared" si="143"/>
        <v>0</v>
      </c>
      <c r="H277" s="5">
        <f t="shared" si="143"/>
        <v>0</v>
      </c>
      <c r="I277" s="5">
        <f t="shared" si="143"/>
        <v>0</v>
      </c>
      <c r="J277" s="5">
        <f t="shared" si="143"/>
        <v>0</v>
      </c>
      <c r="K277" s="5">
        <f t="shared" si="143"/>
        <v>0</v>
      </c>
      <c r="L277" s="5">
        <f t="shared" si="143"/>
        <v>0</v>
      </c>
      <c r="M277" s="5">
        <f t="shared" si="143"/>
        <v>0</v>
      </c>
      <c r="N277" s="5">
        <f t="shared" si="143"/>
        <v>0</v>
      </c>
      <c r="O277" s="5">
        <f t="shared" si="143"/>
        <v>0</v>
      </c>
      <c r="Q277" s="5">
        <f t="shared" si="139"/>
        <v>0</v>
      </c>
    </row>
    <row r="278" spans="1:19" ht="14.45" x14ac:dyDescent="0.3">
      <c r="A278" s="3" t="s">
        <v>25</v>
      </c>
      <c r="B278" s="12" t="str">
        <f>IFERROR(VLOOKUP($A278,'[1]Part Number Lookup'!$B$2:$C$1663,2,FALSE),0)</f>
        <v>1200648</v>
      </c>
      <c r="C278" s="12"/>
      <c r="D278" s="5">
        <f t="shared" ref="D278:O278" si="144">D182*D254</f>
        <v>1750.6024819043309</v>
      </c>
      <c r="E278" s="5">
        <f t="shared" si="144"/>
        <v>1754.7434765219471</v>
      </c>
      <c r="F278" s="5">
        <f t="shared" si="144"/>
        <v>2400.0453992252851</v>
      </c>
      <c r="G278" s="5">
        <f t="shared" si="144"/>
        <v>1990.3553031603888</v>
      </c>
      <c r="H278" s="5">
        <f t="shared" si="144"/>
        <v>2395.378400735684</v>
      </c>
      <c r="I278" s="5">
        <f t="shared" si="144"/>
        <v>2444.8264083246313</v>
      </c>
      <c r="J278" s="5">
        <f t="shared" si="144"/>
        <v>2084.3199351353787</v>
      </c>
      <c r="K278" s="5">
        <f t="shared" si="144"/>
        <v>2053.8677018527824</v>
      </c>
      <c r="L278" s="5">
        <f t="shared" si="144"/>
        <v>2339.7116594206395</v>
      </c>
      <c r="M278" s="5">
        <f t="shared" si="144"/>
        <v>2573.9467547382264</v>
      </c>
      <c r="N278" s="5">
        <f t="shared" si="144"/>
        <v>1679.8816266239571</v>
      </c>
      <c r="O278" s="5">
        <f t="shared" si="144"/>
        <v>3450.2472058503645</v>
      </c>
      <c r="Q278" s="5">
        <f t="shared" si="139"/>
        <v>26917.926353493611</v>
      </c>
    </row>
    <row r="279" spans="1:19" ht="14.45" x14ac:dyDescent="0.3">
      <c r="A279" s="3" t="s">
        <v>27</v>
      </c>
      <c r="B279" s="12" t="str">
        <f>IFERROR(VLOOKUP($A279,'[1]Part Number Lookup'!$B$2:$C$1663,2,FALSE),0)</f>
        <v>1200702</v>
      </c>
      <c r="C279" s="12"/>
      <c r="D279" s="5">
        <f t="shared" ref="D279:O279" si="145">D183*D255</f>
        <v>13295.971588155595</v>
      </c>
      <c r="E279" s="5">
        <f t="shared" si="145"/>
        <v>15445.500774695485</v>
      </c>
      <c r="F279" s="5">
        <f t="shared" si="145"/>
        <v>15569.089278175687</v>
      </c>
      <c r="G279" s="5">
        <f t="shared" si="145"/>
        <v>16121.617240305344</v>
      </c>
      <c r="H279" s="5">
        <f t="shared" si="145"/>
        <v>19613.033461200332</v>
      </c>
      <c r="I279" s="5">
        <f t="shared" si="145"/>
        <v>19758.840723676669</v>
      </c>
      <c r="J279" s="5">
        <f t="shared" si="145"/>
        <v>26210.837640224458</v>
      </c>
      <c r="K279" s="5">
        <f t="shared" si="145"/>
        <v>27862.399469424425</v>
      </c>
      <c r="L279" s="5">
        <f t="shared" si="145"/>
        <v>26144.144340296942</v>
      </c>
      <c r="M279" s="5">
        <f t="shared" si="145"/>
        <v>28367.014968397554</v>
      </c>
      <c r="N279" s="5">
        <f t="shared" si="145"/>
        <v>15695.292397614234</v>
      </c>
      <c r="O279" s="5">
        <f t="shared" si="145"/>
        <v>24820.632804383833</v>
      </c>
      <c r="Q279" s="5">
        <f t="shared" si="139"/>
        <v>248904.37468655055</v>
      </c>
    </row>
    <row r="280" spans="1:19" ht="14.45" x14ac:dyDescent="0.3">
      <c r="A280" s="3" t="s">
        <v>45</v>
      </c>
      <c r="B280" s="12" t="str">
        <f>IFERROR(VLOOKUP($A280,'[1]Part Number Lookup'!$B$2:$C$1663,2,FALSE),0)</f>
        <v>1201523</v>
      </c>
      <c r="C280" s="12"/>
      <c r="D280" s="5">
        <f t="shared" ref="D280:O280" si="146">D184*D256</f>
        <v>0</v>
      </c>
      <c r="E280" s="5">
        <f t="shared" si="146"/>
        <v>0</v>
      </c>
      <c r="F280" s="5">
        <f t="shared" si="146"/>
        <v>0</v>
      </c>
      <c r="G280" s="5">
        <f t="shared" si="146"/>
        <v>0</v>
      </c>
      <c r="H280" s="5">
        <f t="shared" si="146"/>
        <v>0</v>
      </c>
      <c r="I280" s="5">
        <f t="shared" si="146"/>
        <v>0</v>
      </c>
      <c r="J280" s="5">
        <f t="shared" si="146"/>
        <v>0</v>
      </c>
      <c r="K280" s="5">
        <f t="shared" si="146"/>
        <v>0</v>
      </c>
      <c r="L280" s="5">
        <f t="shared" si="146"/>
        <v>0</v>
      </c>
      <c r="M280" s="5">
        <f t="shared" si="146"/>
        <v>0</v>
      </c>
      <c r="N280" s="5">
        <f t="shared" si="146"/>
        <v>0</v>
      </c>
      <c r="O280" s="5">
        <f t="shared" si="146"/>
        <v>0</v>
      </c>
      <c r="Q280" s="5">
        <f t="shared" si="139"/>
        <v>0</v>
      </c>
    </row>
    <row r="281" spans="1:19" ht="14.45" x14ac:dyDescent="0.3">
      <c r="A281" s="3" t="s">
        <v>43</v>
      </c>
      <c r="B281" s="12" t="str">
        <f>IFERROR(VLOOKUP($A281,'[1]Part Number Lookup'!$B$2:$C$1663,2,FALSE),0)</f>
        <v>1201281</v>
      </c>
      <c r="C281" s="12"/>
      <c r="D281" s="5">
        <f t="shared" ref="D281:O281" si="147">D185*D257</f>
        <v>0</v>
      </c>
      <c r="E281" s="5">
        <f t="shared" si="147"/>
        <v>0</v>
      </c>
      <c r="F281" s="5">
        <f t="shared" si="147"/>
        <v>0</v>
      </c>
      <c r="G281" s="5">
        <f t="shared" si="147"/>
        <v>0</v>
      </c>
      <c r="H281" s="5">
        <f t="shared" si="147"/>
        <v>0</v>
      </c>
      <c r="I281" s="5">
        <f t="shared" si="147"/>
        <v>0</v>
      </c>
      <c r="J281" s="5">
        <f t="shared" si="147"/>
        <v>0</v>
      </c>
      <c r="K281" s="5">
        <f t="shared" si="147"/>
        <v>0</v>
      </c>
      <c r="L281" s="5">
        <f t="shared" si="147"/>
        <v>0</v>
      </c>
      <c r="M281" s="5">
        <f t="shared" si="147"/>
        <v>0</v>
      </c>
      <c r="N281" s="5">
        <f t="shared" si="147"/>
        <v>0</v>
      </c>
      <c r="O281" s="5">
        <f t="shared" si="147"/>
        <v>0</v>
      </c>
      <c r="Q281" s="5">
        <f t="shared" si="139"/>
        <v>0</v>
      </c>
    </row>
    <row r="282" spans="1:19" ht="14.45" x14ac:dyDescent="0.3">
      <c r="A282" s="3" t="s">
        <v>41</v>
      </c>
      <c r="B282" s="12" t="str">
        <f>IFERROR(VLOOKUP($A282,'[1]Part Number Lookup'!$B$2:$C$1663,2,FALSE),0)</f>
        <v>1201171</v>
      </c>
      <c r="C282" s="12"/>
      <c r="D282" s="5">
        <f t="shared" ref="D282:O282" si="148">D186*D258</f>
        <v>0</v>
      </c>
      <c r="E282" s="5">
        <f t="shared" si="148"/>
        <v>0</v>
      </c>
      <c r="F282" s="5">
        <f t="shared" si="148"/>
        <v>0</v>
      </c>
      <c r="G282" s="5">
        <f t="shared" si="148"/>
        <v>0</v>
      </c>
      <c r="H282" s="5">
        <f t="shared" si="148"/>
        <v>0</v>
      </c>
      <c r="I282" s="5">
        <f t="shared" si="148"/>
        <v>0</v>
      </c>
      <c r="J282" s="5">
        <f t="shared" si="148"/>
        <v>0</v>
      </c>
      <c r="K282" s="5">
        <f t="shared" si="148"/>
        <v>0</v>
      </c>
      <c r="L282" s="5">
        <f t="shared" si="148"/>
        <v>0</v>
      </c>
      <c r="M282" s="5">
        <f t="shared" si="148"/>
        <v>0</v>
      </c>
      <c r="N282" s="5">
        <f t="shared" si="148"/>
        <v>0</v>
      </c>
      <c r="O282" s="5">
        <f t="shared" si="148"/>
        <v>0</v>
      </c>
      <c r="Q282" s="5">
        <f t="shared" si="139"/>
        <v>0</v>
      </c>
    </row>
    <row r="283" spans="1:19" ht="14.45" x14ac:dyDescent="0.3">
      <c r="A283" s="3" t="s">
        <v>26</v>
      </c>
      <c r="B283" s="12" t="str">
        <f>IFERROR(VLOOKUP($A283,'[1]Part Number Lookup'!$B$2:$C$1663,2,FALSE),0)</f>
        <v>1200667</v>
      </c>
      <c r="C283" s="12"/>
      <c r="D283" s="5">
        <f t="shared" ref="D283:O283" si="149">D187*D259</f>
        <v>0</v>
      </c>
      <c r="E283" s="5">
        <f t="shared" si="149"/>
        <v>0</v>
      </c>
      <c r="F283" s="5">
        <f t="shared" si="149"/>
        <v>0</v>
      </c>
      <c r="G283" s="5">
        <f t="shared" si="149"/>
        <v>0</v>
      </c>
      <c r="H283" s="5">
        <f t="shared" si="149"/>
        <v>0</v>
      </c>
      <c r="I283" s="5">
        <f t="shared" si="149"/>
        <v>0</v>
      </c>
      <c r="J283" s="5">
        <f t="shared" si="149"/>
        <v>0</v>
      </c>
      <c r="K283" s="5">
        <f t="shared" si="149"/>
        <v>0</v>
      </c>
      <c r="L283" s="5">
        <f t="shared" si="149"/>
        <v>0</v>
      </c>
      <c r="M283" s="5">
        <f t="shared" si="149"/>
        <v>0</v>
      </c>
      <c r="N283" s="5">
        <f t="shared" si="149"/>
        <v>0</v>
      </c>
      <c r="O283" s="5">
        <f t="shared" si="149"/>
        <v>0</v>
      </c>
      <c r="Q283" s="5">
        <f t="shared" si="139"/>
        <v>0</v>
      </c>
    </row>
    <row r="284" spans="1:19" ht="14.45" x14ac:dyDescent="0.3">
      <c r="A284" s="3" t="s">
        <v>29</v>
      </c>
      <c r="B284" s="12" t="str">
        <f>IFERROR(VLOOKUP($A284,'[1]Part Number Lookup'!$B$2:$C$1663,2,FALSE),0)</f>
        <v>1200815</v>
      </c>
      <c r="C284" s="12"/>
      <c r="D284" s="5">
        <f t="shared" ref="D284:O284" si="150">D188*D260</f>
        <v>0</v>
      </c>
      <c r="E284" s="5">
        <f t="shared" si="150"/>
        <v>0</v>
      </c>
      <c r="F284" s="5">
        <f t="shared" si="150"/>
        <v>0</v>
      </c>
      <c r="G284" s="5">
        <f t="shared" si="150"/>
        <v>0</v>
      </c>
      <c r="H284" s="5">
        <f t="shared" si="150"/>
        <v>0</v>
      </c>
      <c r="I284" s="5">
        <f t="shared" si="150"/>
        <v>0</v>
      </c>
      <c r="J284" s="5">
        <f t="shared" si="150"/>
        <v>0</v>
      </c>
      <c r="K284" s="5">
        <f t="shared" si="150"/>
        <v>0</v>
      </c>
      <c r="L284" s="5">
        <f t="shared" si="150"/>
        <v>0</v>
      </c>
      <c r="M284" s="5">
        <f t="shared" si="150"/>
        <v>0</v>
      </c>
      <c r="N284" s="5">
        <f t="shared" si="150"/>
        <v>0</v>
      </c>
      <c r="O284" s="5">
        <f t="shared" si="150"/>
        <v>0</v>
      </c>
      <c r="Q284" s="5">
        <f t="shared" si="139"/>
        <v>0</v>
      </c>
    </row>
    <row r="285" spans="1:19" ht="14.45" x14ac:dyDescent="0.3">
      <c r="A285" s="3" t="s">
        <v>28</v>
      </c>
      <c r="B285" s="12" t="str">
        <f>IFERROR(VLOOKUP($A285,'[1]Part Number Lookup'!$B$2:$C$1663,2,FALSE),0)</f>
        <v>1200761</v>
      </c>
      <c r="C285" s="12"/>
      <c r="D285" s="5">
        <f t="shared" ref="D285:O285" si="151">D189*D261</f>
        <v>1328.2942431474205</v>
      </c>
      <c r="E285" s="5">
        <f t="shared" si="151"/>
        <v>1440.4484491872927</v>
      </c>
      <c r="F285" s="5">
        <f t="shared" si="151"/>
        <v>1820.0006233972235</v>
      </c>
      <c r="G285" s="5">
        <f t="shared" si="151"/>
        <v>1578.8632558456909</v>
      </c>
      <c r="H285" s="5">
        <f t="shared" si="151"/>
        <v>1610.6795350568484</v>
      </c>
      <c r="I285" s="5">
        <f t="shared" si="151"/>
        <v>0</v>
      </c>
      <c r="J285" s="5">
        <f t="shared" si="151"/>
        <v>0</v>
      </c>
      <c r="K285" s="5">
        <f t="shared" si="151"/>
        <v>0</v>
      </c>
      <c r="L285" s="5">
        <f t="shared" si="151"/>
        <v>0</v>
      </c>
      <c r="M285" s="5">
        <f t="shared" si="151"/>
        <v>0</v>
      </c>
      <c r="N285" s="5">
        <f t="shared" si="151"/>
        <v>0</v>
      </c>
      <c r="O285" s="5">
        <f t="shared" si="151"/>
        <v>0</v>
      </c>
      <c r="Q285" s="5">
        <f t="shared" si="139"/>
        <v>7778.2861066344758</v>
      </c>
    </row>
    <row r="286" spans="1:19" x14ac:dyDescent="0.25">
      <c r="A286" s="3" t="s">
        <v>46</v>
      </c>
      <c r="B286" s="12" t="str">
        <f>IFERROR(VLOOKUP($A286,'[1]Part Number Lookup'!$B$2:$C$1663,2,FALSE),0)</f>
        <v>1201531</v>
      </c>
      <c r="C286" s="12"/>
      <c r="D286" s="5">
        <f t="shared" ref="D286:O286" si="152">D190*D262</f>
        <v>0</v>
      </c>
      <c r="E286" s="5">
        <f t="shared" si="152"/>
        <v>0</v>
      </c>
      <c r="F286" s="5">
        <f t="shared" si="152"/>
        <v>0</v>
      </c>
      <c r="G286" s="5">
        <f t="shared" si="152"/>
        <v>0</v>
      </c>
      <c r="H286" s="5">
        <f t="shared" si="152"/>
        <v>166.22732327209923</v>
      </c>
      <c r="I286" s="5">
        <f t="shared" si="152"/>
        <v>3415.3483817010756</v>
      </c>
      <c r="J286" s="5">
        <f t="shared" si="152"/>
        <v>3205.2929401113979</v>
      </c>
      <c r="K286" s="5">
        <f t="shared" si="152"/>
        <v>2218.9833833687385</v>
      </c>
      <c r="L286" s="5">
        <f t="shared" si="152"/>
        <v>2226.2689838541246</v>
      </c>
      <c r="M286" s="5">
        <f t="shared" si="152"/>
        <v>2339.0479941118028</v>
      </c>
      <c r="N286" s="5">
        <f t="shared" si="152"/>
        <v>2682.086883097872</v>
      </c>
      <c r="O286" s="5">
        <f t="shared" si="152"/>
        <v>2840.3395644185734</v>
      </c>
      <c r="Q286" s="5">
        <f t="shared" si="139"/>
        <v>19093.595453935686</v>
      </c>
    </row>
    <row r="287" spans="1:19" x14ac:dyDescent="0.25">
      <c r="A287" s="3" t="s">
        <v>32</v>
      </c>
      <c r="B287" s="12" t="str">
        <f>IFERROR(VLOOKUP($A287,'[1]Part Number Lookup'!$B$2:$C$1663,2,FALSE),0)</f>
        <v>1200871</v>
      </c>
      <c r="C287" s="12"/>
      <c r="D287" s="5">
        <f t="shared" ref="D287:O287" si="153">D191*D263</f>
        <v>0</v>
      </c>
      <c r="E287" s="5">
        <f t="shared" si="153"/>
        <v>0</v>
      </c>
      <c r="F287" s="5">
        <f t="shared" si="153"/>
        <v>0</v>
      </c>
      <c r="G287" s="5">
        <f t="shared" si="153"/>
        <v>0</v>
      </c>
      <c r="H287" s="5">
        <f t="shared" si="153"/>
        <v>0</v>
      </c>
      <c r="I287" s="5">
        <f t="shared" si="153"/>
        <v>0</v>
      </c>
      <c r="J287" s="5">
        <f t="shared" si="153"/>
        <v>0</v>
      </c>
      <c r="K287" s="5">
        <f t="shared" si="153"/>
        <v>0</v>
      </c>
      <c r="L287" s="5">
        <f t="shared" si="153"/>
        <v>0</v>
      </c>
      <c r="M287" s="5">
        <f t="shared" si="153"/>
        <v>0</v>
      </c>
      <c r="N287" s="5">
        <f t="shared" si="153"/>
        <v>0</v>
      </c>
      <c r="O287" s="5">
        <f t="shared" si="153"/>
        <v>0</v>
      </c>
      <c r="Q287" s="5">
        <f t="shared" si="139"/>
        <v>0</v>
      </c>
    </row>
    <row r="288" spans="1:19" x14ac:dyDescent="0.25">
      <c r="A288" s="3" t="s">
        <v>35</v>
      </c>
      <c r="B288" s="12" t="str">
        <f>IFERROR(VLOOKUP($A288,'[1]Part Number Lookup'!$B$2:$C$1663,2,FALSE),0)</f>
        <v>1200900</v>
      </c>
      <c r="C288" s="12"/>
      <c r="D288" s="5">
        <f t="shared" ref="D288:O288" si="154">D192*D264</f>
        <v>80.201355958335981</v>
      </c>
      <c r="E288" s="5">
        <f t="shared" si="154"/>
        <v>110.95252687543409</v>
      </c>
      <c r="F288" s="5">
        <f t="shared" si="154"/>
        <v>155.79973492354529</v>
      </c>
      <c r="G288" s="5">
        <f t="shared" si="154"/>
        <v>56.691664172919303</v>
      </c>
      <c r="H288" s="5">
        <f t="shared" si="154"/>
        <v>125.06339302591547</v>
      </c>
      <c r="I288" s="5">
        <f t="shared" si="154"/>
        <v>111.80412240282661</v>
      </c>
      <c r="J288" s="5">
        <f t="shared" si="154"/>
        <v>149.84044656585687</v>
      </c>
      <c r="K288" s="5">
        <f t="shared" si="154"/>
        <v>56.827695878814815</v>
      </c>
      <c r="L288" s="5">
        <f t="shared" si="154"/>
        <v>144.32130844308421</v>
      </c>
      <c r="M288" s="5">
        <f t="shared" si="154"/>
        <v>75.255798190339164</v>
      </c>
      <c r="N288" s="5">
        <f t="shared" si="154"/>
        <v>135.39872277900562</v>
      </c>
      <c r="O288" s="5">
        <f t="shared" si="154"/>
        <v>178.86135531192775</v>
      </c>
      <c r="Q288" s="5">
        <f t="shared" si="139"/>
        <v>1381.018124528005</v>
      </c>
    </row>
    <row r="289" spans="1:19" x14ac:dyDescent="0.25">
      <c r="A289" s="3" t="s">
        <v>37</v>
      </c>
      <c r="B289" s="12" t="str">
        <f>IFERROR(VLOOKUP($A289,'[1]Part Number Lookup'!$B$2:$C$1663,2,FALSE),0)</f>
        <v>1200928</v>
      </c>
      <c r="C289" s="12"/>
      <c r="D289" s="5">
        <f t="shared" ref="D289:O289" si="155">D193*D265</f>
        <v>0</v>
      </c>
      <c r="E289" s="5">
        <f t="shared" si="155"/>
        <v>0</v>
      </c>
      <c r="F289" s="5">
        <f t="shared" si="155"/>
        <v>0</v>
      </c>
      <c r="G289" s="5">
        <f t="shared" si="155"/>
        <v>0</v>
      </c>
      <c r="H289" s="5">
        <f t="shared" si="155"/>
        <v>0</v>
      </c>
      <c r="I289" s="5">
        <f t="shared" si="155"/>
        <v>0</v>
      </c>
      <c r="J289" s="5">
        <f t="shared" si="155"/>
        <v>127.4707316425345</v>
      </c>
      <c r="K289" s="5">
        <f t="shared" si="155"/>
        <v>37.735371042837748</v>
      </c>
      <c r="L289" s="5">
        <f t="shared" si="155"/>
        <v>26.252222776960238</v>
      </c>
      <c r="M289" s="5">
        <f t="shared" si="155"/>
        <v>0.85147647979505969</v>
      </c>
      <c r="N289" s="5">
        <f t="shared" si="155"/>
        <v>0</v>
      </c>
      <c r="O289" s="5">
        <f t="shared" si="155"/>
        <v>0</v>
      </c>
      <c r="Q289" s="5">
        <f t="shared" si="139"/>
        <v>192.30980194212754</v>
      </c>
    </row>
    <row r="290" spans="1:19" x14ac:dyDescent="0.25">
      <c r="A290" s="3" t="s">
        <v>34</v>
      </c>
      <c r="B290" s="12" t="str">
        <f>IFERROR(VLOOKUP($A290,'[1]Part Number Lookup'!$B$2:$C$1663,2,FALSE),0)</f>
        <v>1200880</v>
      </c>
      <c r="C290" s="12"/>
      <c r="D290" s="5">
        <f t="shared" ref="D290:O290" si="156">D194*D266</f>
        <v>8557.5110279020446</v>
      </c>
      <c r="E290" s="5">
        <f t="shared" si="156"/>
        <v>9539.4025308871605</v>
      </c>
      <c r="F290" s="5">
        <f t="shared" si="156"/>
        <v>4646.8366198407002</v>
      </c>
      <c r="G290" s="5">
        <f t="shared" si="156"/>
        <v>6758.1771895947513</v>
      </c>
      <c r="H290" s="5">
        <f t="shared" si="156"/>
        <v>1715.8653706661034</v>
      </c>
      <c r="I290" s="5">
        <f t="shared" si="156"/>
        <v>3651.3774822788059</v>
      </c>
      <c r="J290" s="5">
        <f t="shared" si="156"/>
        <v>2130.8767743645876</v>
      </c>
      <c r="K290" s="5">
        <f t="shared" si="156"/>
        <v>7437.3174939264263</v>
      </c>
      <c r="L290" s="5">
        <f t="shared" si="156"/>
        <v>8439.5214906434703</v>
      </c>
      <c r="M290" s="5">
        <f t="shared" si="156"/>
        <v>7378.6305607827553</v>
      </c>
      <c r="N290" s="5">
        <f t="shared" si="156"/>
        <v>6908.3171132532279</v>
      </c>
      <c r="O290" s="5">
        <f t="shared" si="156"/>
        <v>7315.9324345448595</v>
      </c>
      <c r="Q290" s="5">
        <f t="shared" si="139"/>
        <v>74479.76608868489</v>
      </c>
    </row>
    <row r="291" spans="1:19" x14ac:dyDescent="0.25">
      <c r="A291" s="3" t="s">
        <v>38</v>
      </c>
      <c r="B291" s="12" t="str">
        <f>IFERROR(VLOOKUP($A291,'[1]Part Number Lookup'!$B$2:$C$1663,2,FALSE),0)</f>
        <v>1200952</v>
      </c>
      <c r="C291" s="12"/>
      <c r="D291" s="5">
        <f t="shared" ref="D291:O291" si="157">D195*D267</f>
        <v>0</v>
      </c>
      <c r="E291" s="5">
        <f t="shared" si="157"/>
        <v>0</v>
      </c>
      <c r="F291" s="5">
        <f t="shared" si="157"/>
        <v>0</v>
      </c>
      <c r="G291" s="5">
        <f t="shared" si="157"/>
        <v>0</v>
      </c>
      <c r="H291" s="5">
        <f t="shared" si="157"/>
        <v>0</v>
      </c>
      <c r="I291" s="5">
        <f t="shared" si="157"/>
        <v>0</v>
      </c>
      <c r="J291" s="5">
        <f t="shared" si="157"/>
        <v>0</v>
      </c>
      <c r="K291" s="5">
        <f t="shared" si="157"/>
        <v>0</v>
      </c>
      <c r="L291" s="5">
        <f t="shared" si="157"/>
        <v>0</v>
      </c>
      <c r="M291" s="5">
        <f t="shared" si="157"/>
        <v>0</v>
      </c>
      <c r="N291" s="5">
        <f t="shared" si="157"/>
        <v>0</v>
      </c>
      <c r="O291" s="5">
        <f t="shared" si="157"/>
        <v>0</v>
      </c>
      <c r="Q291" s="5">
        <f t="shared" si="139"/>
        <v>0</v>
      </c>
    </row>
    <row r="292" spans="1:19" x14ac:dyDescent="0.25">
      <c r="A292" s="19" t="s">
        <v>136</v>
      </c>
      <c r="B292" s="20"/>
      <c r="C292" s="12"/>
      <c r="D292" s="5">
        <f t="shared" ref="D292:O292" si="158">D196*D268</f>
        <v>7840.3506193800267</v>
      </c>
      <c r="E292" s="5">
        <f t="shared" si="158"/>
        <v>7519.6067209891935</v>
      </c>
      <c r="F292" s="5">
        <f t="shared" si="158"/>
        <v>8454.0020212620275</v>
      </c>
      <c r="G292" s="5">
        <f t="shared" si="158"/>
        <v>7974.8500269782626</v>
      </c>
      <c r="H292" s="5">
        <f t="shared" si="158"/>
        <v>9024.1609572288562</v>
      </c>
      <c r="I292" s="5">
        <f t="shared" si="158"/>
        <v>9687.230657706692</v>
      </c>
      <c r="J292" s="5">
        <f t="shared" si="158"/>
        <v>10718.358428689238</v>
      </c>
      <c r="K292" s="5">
        <f t="shared" si="158"/>
        <v>9887.5859988505381</v>
      </c>
      <c r="L292" s="5">
        <f t="shared" si="158"/>
        <v>8903.6815020316826</v>
      </c>
      <c r="M292" s="5">
        <f t="shared" si="158"/>
        <v>8928.9434883991707</v>
      </c>
      <c r="N292" s="5">
        <f t="shared" si="158"/>
        <v>7716.3756261537519</v>
      </c>
      <c r="O292" s="5">
        <f t="shared" si="158"/>
        <v>8171.6692785003515</v>
      </c>
      <c r="Q292" s="5">
        <f t="shared" si="139"/>
        <v>104826.81532616979</v>
      </c>
      <c r="S292" t="s">
        <v>74</v>
      </c>
    </row>
    <row r="293" spans="1:19" x14ac:dyDescent="0.25">
      <c r="A293" s="19" t="s">
        <v>75</v>
      </c>
      <c r="B293" s="20"/>
      <c r="C293" s="12"/>
      <c r="D293" s="5">
        <f t="shared" ref="D293:O293" si="159">D197*D269</f>
        <v>0</v>
      </c>
      <c r="E293" s="5">
        <f t="shared" si="159"/>
        <v>0</v>
      </c>
      <c r="F293" s="5">
        <f t="shared" si="159"/>
        <v>0</v>
      </c>
      <c r="G293" s="5">
        <f t="shared" si="159"/>
        <v>0</v>
      </c>
      <c r="H293" s="5">
        <f t="shared" si="159"/>
        <v>0</v>
      </c>
      <c r="I293" s="5">
        <f t="shared" si="159"/>
        <v>0</v>
      </c>
      <c r="J293" s="5">
        <f t="shared" si="159"/>
        <v>0</v>
      </c>
      <c r="K293" s="5">
        <f t="shared" si="159"/>
        <v>0</v>
      </c>
      <c r="L293" s="5">
        <f t="shared" si="159"/>
        <v>0</v>
      </c>
      <c r="M293" s="5">
        <f t="shared" si="159"/>
        <v>0</v>
      </c>
      <c r="N293" s="5">
        <f t="shared" si="159"/>
        <v>0</v>
      </c>
      <c r="O293" s="5">
        <f t="shared" si="159"/>
        <v>0</v>
      </c>
      <c r="Q293" s="5">
        <f t="shared" si="139"/>
        <v>0</v>
      </c>
      <c r="S293" t="s">
        <v>74</v>
      </c>
    </row>
    <row r="294" spans="1:19" x14ac:dyDescent="0.25">
      <c r="A294" s="19" t="s">
        <v>76</v>
      </c>
      <c r="B294" s="20"/>
      <c r="C294" s="12"/>
      <c r="D294" s="5">
        <f t="shared" ref="D294:O294" si="160">D198*D270</f>
        <v>0</v>
      </c>
      <c r="E294" s="5">
        <f t="shared" si="160"/>
        <v>0</v>
      </c>
      <c r="F294" s="5">
        <f t="shared" si="160"/>
        <v>0</v>
      </c>
      <c r="G294" s="5">
        <f t="shared" si="160"/>
        <v>0</v>
      </c>
      <c r="H294" s="5">
        <f t="shared" si="160"/>
        <v>0</v>
      </c>
      <c r="I294" s="5">
        <f t="shared" si="160"/>
        <v>0</v>
      </c>
      <c r="J294" s="5">
        <f t="shared" si="160"/>
        <v>0</v>
      </c>
      <c r="K294" s="5">
        <f t="shared" si="160"/>
        <v>0</v>
      </c>
      <c r="L294" s="5">
        <f t="shared" si="160"/>
        <v>0</v>
      </c>
      <c r="M294" s="5">
        <f t="shared" si="160"/>
        <v>0</v>
      </c>
      <c r="N294" s="5">
        <f t="shared" si="160"/>
        <v>0</v>
      </c>
      <c r="O294" s="5">
        <f t="shared" si="160"/>
        <v>0</v>
      </c>
      <c r="Q294" s="5">
        <f t="shared" si="139"/>
        <v>0</v>
      </c>
      <c r="S294" t="s">
        <v>74</v>
      </c>
    </row>
    <row r="296" spans="1:19" s="6" customFormat="1" x14ac:dyDescent="0.25">
      <c r="A296" s="25" t="s">
        <v>111</v>
      </c>
      <c r="B296" s="26"/>
      <c r="C296" s="26"/>
      <c r="D296" s="27">
        <f t="shared" ref="D296:O296" si="161">SUM(D273:D295)</f>
        <v>35547.489027228963</v>
      </c>
      <c r="E296" s="27">
        <f t="shared" si="161"/>
        <v>38762.607053651234</v>
      </c>
      <c r="F296" s="27">
        <f t="shared" si="161"/>
        <v>37514.013310555769</v>
      </c>
      <c r="G296" s="27">
        <f t="shared" si="161"/>
        <v>42303.832412143391</v>
      </c>
      <c r="H296" s="27">
        <f t="shared" si="161"/>
        <v>39479.80785310582</v>
      </c>
      <c r="I296" s="27">
        <f t="shared" si="161"/>
        <v>44954.050017885995</v>
      </c>
      <c r="J296" s="27">
        <f t="shared" si="161"/>
        <v>51719.396498669448</v>
      </c>
      <c r="K296" s="27">
        <f t="shared" si="161"/>
        <v>57893.660687667587</v>
      </c>
      <c r="L296" s="27">
        <f t="shared" si="161"/>
        <v>54598.857047752317</v>
      </c>
      <c r="M296" s="27">
        <f t="shared" si="161"/>
        <v>55456.379509476807</v>
      </c>
      <c r="N296" s="27">
        <f t="shared" si="161"/>
        <v>38389.240586142165</v>
      </c>
      <c r="O296" s="27">
        <f t="shared" si="161"/>
        <v>57107.238482288594</v>
      </c>
      <c r="P296" s="26"/>
      <c r="Q296" s="27">
        <f>SUM(Q273:Q295)</f>
        <v>553726.57248656813</v>
      </c>
      <c r="S296" s="6" t="s">
        <v>100</v>
      </c>
    </row>
    <row r="298" spans="1:19" x14ac:dyDescent="0.25">
      <c r="A298" t="s">
        <v>112</v>
      </c>
      <c r="D298" s="2">
        <v>50146.139553028122</v>
      </c>
      <c r="E298" s="2">
        <v>41750.217343281103</v>
      </c>
      <c r="F298" s="2">
        <v>44861.370168575297</v>
      </c>
      <c r="G298" s="2">
        <v>54306.146812732317</v>
      </c>
      <c r="H298" s="2">
        <v>52098.816812047597</v>
      </c>
      <c r="I298" s="2">
        <v>58311.673051984078</v>
      </c>
      <c r="J298" s="2">
        <v>63885.693928555032</v>
      </c>
      <c r="K298" s="2">
        <v>59524.622885543649</v>
      </c>
      <c r="L298" s="2">
        <v>55074.555156755458</v>
      </c>
      <c r="M298" s="2">
        <v>43108.807277769891</v>
      </c>
      <c r="N298" s="2">
        <v>59136.559170739187</v>
      </c>
      <c r="O298" s="2">
        <v>55030.344020648823</v>
      </c>
      <c r="Q298" s="5">
        <f t="shared" ref="Q298:Q299" si="162">SUM(D298:P298)</f>
        <v>637234.94618166052</v>
      </c>
    </row>
    <row r="299" spans="1:19" x14ac:dyDescent="0.25">
      <c r="A299" t="s">
        <v>113</v>
      </c>
      <c r="D299" s="2">
        <v>37752.519999999997</v>
      </c>
      <c r="E299" s="2">
        <v>48641.45</v>
      </c>
      <c r="F299" s="2">
        <v>53520.29</v>
      </c>
      <c r="G299" s="2">
        <v>42766.09</v>
      </c>
      <c r="H299" s="2">
        <v>67443.63</v>
      </c>
      <c r="I299" s="2">
        <v>45653.52</v>
      </c>
      <c r="J299" s="2">
        <v>41137.300000000003</v>
      </c>
      <c r="K299" s="2">
        <v>71431.86</v>
      </c>
      <c r="L299" s="2">
        <v>64576.38</v>
      </c>
      <c r="M299" s="2">
        <v>85749.95</v>
      </c>
      <c r="N299" s="2">
        <v>37391.11</v>
      </c>
      <c r="O299" s="2">
        <v>44871.58</v>
      </c>
      <c r="Q299" s="5">
        <f t="shared" si="162"/>
        <v>640935.67999999993</v>
      </c>
    </row>
    <row r="301" spans="1:19" x14ac:dyDescent="0.25">
      <c r="A301" t="s">
        <v>127</v>
      </c>
      <c r="D301" s="15">
        <f>D296/D174</f>
        <v>0.12106527999627462</v>
      </c>
      <c r="E301" s="15">
        <f t="shared" ref="E301:O301" si="163">E296/E174</f>
        <v>0.13764613396073999</v>
      </c>
      <c r="F301" s="15">
        <f t="shared" si="163"/>
        <v>0.11848881264397518</v>
      </c>
      <c r="G301" s="15">
        <f t="shared" si="163"/>
        <v>0.14164568698790991</v>
      </c>
      <c r="H301" s="15">
        <f t="shared" si="163"/>
        <v>0.11681923666097124</v>
      </c>
      <c r="I301" s="15">
        <f t="shared" si="163"/>
        <v>0.12391256599859084</v>
      </c>
      <c r="J301" s="15">
        <f t="shared" si="163"/>
        <v>0.1288461182818306</v>
      </c>
      <c r="K301" s="15">
        <f t="shared" si="163"/>
        <v>0.1563460466560769</v>
      </c>
      <c r="L301" s="15">
        <f t="shared" si="163"/>
        <v>0.16374200420651358</v>
      </c>
      <c r="M301" s="15">
        <f t="shared" si="163"/>
        <v>0.16584317572174168</v>
      </c>
      <c r="N301" s="15">
        <f t="shared" si="163"/>
        <v>0.13284411720923253</v>
      </c>
      <c r="O301" s="15">
        <f t="shared" si="163"/>
        <v>0.18660640431631045</v>
      </c>
      <c r="Q301" s="15">
        <f>Q296/Q174</f>
        <v>0.14104871690713164</v>
      </c>
    </row>
    <row r="302" spans="1:19" x14ac:dyDescent="0.25">
      <c r="A302" t="s">
        <v>128</v>
      </c>
      <c r="D302" s="15">
        <f>D298/(D10*$C$36)</f>
        <v>0.17420902147639597</v>
      </c>
      <c r="E302" s="15">
        <f t="shared" ref="E302:O302" si="164">E298/(E10*$C$36)</f>
        <v>0.15083919558791595</v>
      </c>
      <c r="F302" s="15">
        <f t="shared" si="164"/>
        <v>0.15488964118882931</v>
      </c>
      <c r="G302" s="15">
        <f t="shared" si="164"/>
        <v>0.18552279654408052</v>
      </c>
      <c r="H302" s="15">
        <f t="shared" si="164"/>
        <v>0.15252369720690379</v>
      </c>
      <c r="I302" s="15">
        <f t="shared" si="164"/>
        <v>0.15250881487677012</v>
      </c>
      <c r="J302" s="15">
        <f t="shared" si="164"/>
        <v>0.16294894908129609</v>
      </c>
      <c r="K302" s="15">
        <f t="shared" si="164"/>
        <v>0.14953829861832482</v>
      </c>
      <c r="L302" s="15">
        <f t="shared" si="164"/>
        <v>0.14998043596829527</v>
      </c>
      <c r="M302" s="15">
        <f t="shared" si="164"/>
        <v>0.12880156246432392</v>
      </c>
      <c r="N302" s="15">
        <f t="shared" si="164"/>
        <v>0.20743538420241159</v>
      </c>
      <c r="O302" s="15">
        <f t="shared" si="164"/>
        <v>0.18773346828476106</v>
      </c>
      <c r="Q302" s="15">
        <f>Q298/(Q10*$C$36)</f>
        <v>0.16168748594032115</v>
      </c>
    </row>
    <row r="303" spans="1:19" x14ac:dyDescent="0.25">
      <c r="A303" t="s">
        <v>129</v>
      </c>
      <c r="D303" s="15">
        <f>D299/D36</f>
        <v>0.10888347583583853</v>
      </c>
      <c r="E303" s="15">
        <f t="shared" ref="E303:O303" si="165">E299/E36</f>
        <v>0.1563668282712746</v>
      </c>
      <c r="F303" s="15">
        <f t="shared" si="165"/>
        <v>0.16970904078572965</v>
      </c>
      <c r="G303" s="15">
        <f t="shared" si="165"/>
        <v>0.13600401469547388</v>
      </c>
      <c r="H303" s="15">
        <f t="shared" si="165"/>
        <v>0.19006280403488432</v>
      </c>
      <c r="I303" s="15">
        <f t="shared" si="165"/>
        <v>0.12192175557767568</v>
      </c>
      <c r="J303" s="15">
        <f t="shared" si="165"/>
        <v>9.8950665677729921E-2</v>
      </c>
      <c r="K303" s="15">
        <f t="shared" si="165"/>
        <v>0.1836611224456062</v>
      </c>
      <c r="L303" s="15">
        <f t="shared" si="165"/>
        <v>0.18010123499714992</v>
      </c>
      <c r="M303" s="15">
        <f t="shared" si="165"/>
        <v>0.25525069151262808</v>
      </c>
      <c r="N303" s="15">
        <f t="shared" si="165"/>
        <v>0.12579062685884254</v>
      </c>
      <c r="O303" s="15">
        <f t="shared" si="165"/>
        <v>0.15326938075085692</v>
      </c>
      <c r="Q303" s="15">
        <f>Q299/Q36</f>
        <v>0.1560940111455521</v>
      </c>
    </row>
    <row r="306" spans="1:19" x14ac:dyDescent="0.25">
      <c r="A306" s="6" t="s">
        <v>114</v>
      </c>
    </row>
    <row r="308" spans="1:19" x14ac:dyDescent="0.25">
      <c r="A308" s="13" t="s">
        <v>150</v>
      </c>
    </row>
    <row r="309" spans="1:19" x14ac:dyDescent="0.25">
      <c r="A309" s="3" t="s">
        <v>18</v>
      </c>
      <c r="B309" s="12" t="str">
        <f>IFERROR(VLOOKUP($A309,'[1]Part Number Lookup'!$B$2:$C$1663,2,FALSE),0)</f>
        <v>1200557</v>
      </c>
      <c r="C309" s="12"/>
      <c r="D309" s="24">
        <v>0.03</v>
      </c>
      <c r="E309" s="24">
        <v>0.03</v>
      </c>
      <c r="F309" s="24">
        <v>0.03</v>
      </c>
      <c r="G309" s="24">
        <v>0.03</v>
      </c>
      <c r="H309" s="24">
        <v>0.03</v>
      </c>
      <c r="I309" s="24">
        <v>0.03</v>
      </c>
      <c r="J309" s="24">
        <v>0.03</v>
      </c>
      <c r="K309" s="24">
        <v>0.03</v>
      </c>
      <c r="L309" s="24">
        <v>0.03</v>
      </c>
      <c r="M309" s="24">
        <v>0.03</v>
      </c>
      <c r="N309" s="24">
        <v>0.03</v>
      </c>
      <c r="O309" s="24">
        <v>0.03</v>
      </c>
      <c r="S309" t="s">
        <v>86</v>
      </c>
    </row>
    <row r="310" spans="1:19" x14ac:dyDescent="0.25">
      <c r="A310" s="3" t="s">
        <v>20</v>
      </c>
      <c r="B310" s="12" t="str">
        <f>IFERROR(VLOOKUP($A310,'[1]Part Number Lookup'!$B$2:$C$1663,2,FALSE),0)</f>
        <v>1200585</v>
      </c>
      <c r="C310" s="12"/>
      <c r="D310" s="24">
        <v>0.03</v>
      </c>
      <c r="E310" s="24">
        <v>0.03</v>
      </c>
      <c r="F310" s="24">
        <v>0.03</v>
      </c>
      <c r="G310" s="24">
        <v>0.03</v>
      </c>
      <c r="H310" s="24">
        <v>0.03</v>
      </c>
      <c r="I310" s="24">
        <v>0.03</v>
      </c>
      <c r="J310" s="24">
        <v>0.03</v>
      </c>
      <c r="K310" s="24">
        <v>0.03</v>
      </c>
      <c r="L310" s="24">
        <v>0.03</v>
      </c>
      <c r="M310" s="24">
        <v>0.03</v>
      </c>
      <c r="N310" s="24">
        <v>0.03</v>
      </c>
      <c r="O310" s="24">
        <v>0.03</v>
      </c>
    </row>
    <row r="311" spans="1:19" x14ac:dyDescent="0.25">
      <c r="A311" s="3" t="s">
        <v>21</v>
      </c>
      <c r="B311" s="12" t="str">
        <f>IFERROR(VLOOKUP($A311,'[1]Part Number Lookup'!$B$2:$C$1663,2,FALSE),0)</f>
        <v>1200588</v>
      </c>
      <c r="C311" s="12"/>
      <c r="D311" s="24">
        <v>0.03</v>
      </c>
      <c r="E311" s="24">
        <v>0.03</v>
      </c>
      <c r="F311" s="24">
        <v>0.03</v>
      </c>
      <c r="G311" s="24">
        <v>0.03</v>
      </c>
      <c r="H311" s="24">
        <v>0.03</v>
      </c>
      <c r="I311" s="24">
        <v>0.03</v>
      </c>
      <c r="J311" s="24">
        <v>0.03</v>
      </c>
      <c r="K311" s="24">
        <v>0.03</v>
      </c>
      <c r="L311" s="24">
        <v>0.03</v>
      </c>
      <c r="M311" s="24">
        <v>0.03</v>
      </c>
      <c r="N311" s="24">
        <v>0.03</v>
      </c>
      <c r="O311" s="24">
        <v>0.03</v>
      </c>
    </row>
    <row r="312" spans="1:19" x14ac:dyDescent="0.25">
      <c r="A312" s="3" t="s">
        <v>22</v>
      </c>
      <c r="B312" s="12" t="str">
        <f>IFERROR(VLOOKUP($A312,'[1]Part Number Lookup'!$B$2:$C$1663,2,FALSE),0)</f>
        <v>1200597</v>
      </c>
      <c r="C312" s="12"/>
      <c r="D312" s="24">
        <v>0.03</v>
      </c>
      <c r="E312" s="24">
        <v>0.03</v>
      </c>
      <c r="F312" s="24">
        <v>0.03</v>
      </c>
      <c r="G312" s="24">
        <v>0.03</v>
      </c>
      <c r="H312" s="24">
        <v>0.03</v>
      </c>
      <c r="I312" s="24">
        <v>0.03</v>
      </c>
      <c r="J312" s="24">
        <v>0.03</v>
      </c>
      <c r="K312" s="24">
        <v>0.03</v>
      </c>
      <c r="L312" s="24">
        <v>0.03</v>
      </c>
      <c r="M312" s="24">
        <v>0.03</v>
      </c>
      <c r="N312" s="24">
        <v>0.03</v>
      </c>
      <c r="O312" s="24">
        <v>0.03</v>
      </c>
    </row>
    <row r="313" spans="1:19" x14ac:dyDescent="0.25">
      <c r="A313" s="3" t="s">
        <v>24</v>
      </c>
      <c r="B313" s="12" t="str">
        <f>IFERROR(VLOOKUP($A313,'[1]Part Number Lookup'!$B$2:$C$1663,2,FALSE),0)</f>
        <v>1200647</v>
      </c>
      <c r="C313" s="12"/>
      <c r="D313" s="24">
        <v>0.02</v>
      </c>
      <c r="E313" s="24">
        <v>0.02</v>
      </c>
      <c r="F313" s="24">
        <v>0.02</v>
      </c>
      <c r="G313" s="24">
        <v>0.02</v>
      </c>
      <c r="H313" s="24">
        <v>0.02</v>
      </c>
      <c r="I313" s="24">
        <v>0.02</v>
      </c>
      <c r="J313" s="24">
        <v>0.02</v>
      </c>
      <c r="K313" s="24">
        <v>0.02</v>
      </c>
      <c r="L313" s="24">
        <v>0.02</v>
      </c>
      <c r="M313" s="24">
        <v>0.02</v>
      </c>
      <c r="N313" s="24">
        <v>0.02</v>
      </c>
      <c r="O313" s="24">
        <v>0.02</v>
      </c>
    </row>
    <row r="314" spans="1:19" x14ac:dyDescent="0.25">
      <c r="A314" s="3" t="s">
        <v>25</v>
      </c>
      <c r="B314" s="12" t="str">
        <f>IFERROR(VLOOKUP($A314,'[1]Part Number Lookup'!$B$2:$C$1663,2,FALSE),0)</f>
        <v>1200648</v>
      </c>
      <c r="C314" s="12"/>
      <c r="D314" s="24">
        <v>0.02</v>
      </c>
      <c r="E314" s="24">
        <v>0.02</v>
      </c>
      <c r="F314" s="24">
        <v>0.02</v>
      </c>
      <c r="G314" s="24">
        <v>0.02</v>
      </c>
      <c r="H314" s="24">
        <v>0.02</v>
      </c>
      <c r="I314" s="24">
        <v>0.02</v>
      </c>
      <c r="J314" s="24">
        <v>0.02</v>
      </c>
      <c r="K314" s="24">
        <v>0.02</v>
      </c>
      <c r="L314" s="24">
        <v>0.02</v>
      </c>
      <c r="M314" s="24">
        <v>0.02</v>
      </c>
      <c r="N314" s="24">
        <v>0.02</v>
      </c>
      <c r="O314" s="24">
        <v>0.02</v>
      </c>
    </row>
    <row r="315" spans="1:19" x14ac:dyDescent="0.25">
      <c r="A315" s="3" t="s">
        <v>27</v>
      </c>
      <c r="B315" s="12" t="str">
        <f>IFERROR(VLOOKUP($A315,'[1]Part Number Lookup'!$B$2:$C$1663,2,FALSE),0)</f>
        <v>1200702</v>
      </c>
      <c r="C315" s="12"/>
      <c r="D315" s="24">
        <v>0.03</v>
      </c>
      <c r="E315" s="24">
        <v>0.03</v>
      </c>
      <c r="F315" s="24">
        <v>0.03</v>
      </c>
      <c r="G315" s="24">
        <v>0.03</v>
      </c>
      <c r="H315" s="24">
        <v>0.03</v>
      </c>
      <c r="I315" s="24">
        <v>0.03</v>
      </c>
      <c r="J315" s="24">
        <v>0.03</v>
      </c>
      <c r="K315" s="24">
        <v>0.03</v>
      </c>
      <c r="L315" s="24">
        <v>0.03</v>
      </c>
      <c r="M315" s="24">
        <v>0.03</v>
      </c>
      <c r="N315" s="24">
        <v>0.03</v>
      </c>
      <c r="O315" s="24">
        <v>0.03</v>
      </c>
    </row>
    <row r="316" spans="1:19" x14ac:dyDescent="0.25">
      <c r="A316" s="3" t="s">
        <v>45</v>
      </c>
      <c r="B316" s="12" t="str">
        <f>IFERROR(VLOOKUP($A316,'[1]Part Number Lookup'!$B$2:$C$1663,2,FALSE),0)</f>
        <v>1201523</v>
      </c>
      <c r="C316" s="12"/>
      <c r="D316" s="24">
        <v>0.03</v>
      </c>
      <c r="E316" s="24">
        <v>0.03</v>
      </c>
      <c r="F316" s="24">
        <v>0.03</v>
      </c>
      <c r="G316" s="24">
        <v>0.03</v>
      </c>
      <c r="H316" s="24">
        <v>0.03</v>
      </c>
      <c r="I316" s="24">
        <v>0.03</v>
      </c>
      <c r="J316" s="24">
        <v>0.03</v>
      </c>
      <c r="K316" s="24">
        <v>0.03</v>
      </c>
      <c r="L316" s="24">
        <v>0.03</v>
      </c>
      <c r="M316" s="24">
        <v>0.03</v>
      </c>
      <c r="N316" s="24">
        <v>0.03</v>
      </c>
      <c r="O316" s="24">
        <v>0.03</v>
      </c>
    </row>
    <row r="317" spans="1:19" x14ac:dyDescent="0.25">
      <c r="A317" s="3" t="s">
        <v>43</v>
      </c>
      <c r="B317" s="12" t="str">
        <f>IFERROR(VLOOKUP($A317,'[1]Part Number Lookup'!$B$2:$C$1663,2,FALSE),0)</f>
        <v>1201281</v>
      </c>
      <c r="C317" s="12"/>
      <c r="D317" s="24">
        <v>0.03</v>
      </c>
      <c r="E317" s="24">
        <v>0.03</v>
      </c>
      <c r="F317" s="24">
        <v>0.03</v>
      </c>
      <c r="G317" s="24">
        <v>0.03</v>
      </c>
      <c r="H317" s="24">
        <v>0.03</v>
      </c>
      <c r="I317" s="24">
        <v>0.03</v>
      </c>
      <c r="J317" s="24">
        <v>0.03</v>
      </c>
      <c r="K317" s="24">
        <v>0.03</v>
      </c>
      <c r="L317" s="24">
        <v>0.03</v>
      </c>
      <c r="M317" s="24">
        <v>0.03</v>
      </c>
      <c r="N317" s="24">
        <v>0.03</v>
      </c>
      <c r="O317" s="24">
        <v>0.03</v>
      </c>
    </row>
    <row r="318" spans="1:19" x14ac:dyDescent="0.25">
      <c r="A318" s="3" t="s">
        <v>41</v>
      </c>
      <c r="B318" s="12" t="str">
        <f>IFERROR(VLOOKUP($A318,'[1]Part Number Lookup'!$B$2:$C$1663,2,FALSE),0)</f>
        <v>1201171</v>
      </c>
      <c r="C318" s="12"/>
      <c r="D318" s="24">
        <v>0.03</v>
      </c>
      <c r="E318" s="24">
        <v>0.03</v>
      </c>
      <c r="F318" s="24">
        <v>0.03</v>
      </c>
      <c r="G318" s="24">
        <v>0.03</v>
      </c>
      <c r="H318" s="24">
        <v>0.03</v>
      </c>
      <c r="I318" s="24">
        <v>0.03</v>
      </c>
      <c r="J318" s="24">
        <v>0.03</v>
      </c>
      <c r="K318" s="24">
        <v>0.03</v>
      </c>
      <c r="L318" s="24">
        <v>0.03</v>
      </c>
      <c r="M318" s="24">
        <v>0.03</v>
      </c>
      <c r="N318" s="24">
        <v>0.03</v>
      </c>
      <c r="O318" s="24">
        <v>0.03</v>
      </c>
    </row>
    <row r="319" spans="1:19" x14ac:dyDescent="0.25">
      <c r="A319" s="3" t="s">
        <v>26</v>
      </c>
      <c r="B319" s="12" t="str">
        <f>IFERROR(VLOOKUP($A319,'[1]Part Number Lookup'!$B$2:$C$1663,2,FALSE),0)</f>
        <v>1200667</v>
      </c>
      <c r="C319" s="12"/>
      <c r="D319" s="24">
        <v>0.03</v>
      </c>
      <c r="E319" s="24">
        <v>0.03</v>
      </c>
      <c r="F319" s="24">
        <v>0.03</v>
      </c>
      <c r="G319" s="24">
        <v>0.03</v>
      </c>
      <c r="H319" s="24">
        <v>0.03</v>
      </c>
      <c r="I319" s="24">
        <v>0.03</v>
      </c>
      <c r="J319" s="24">
        <v>0.03</v>
      </c>
      <c r="K319" s="24">
        <v>0.03</v>
      </c>
      <c r="L319" s="24">
        <v>0.03</v>
      </c>
      <c r="M319" s="24">
        <v>0.03</v>
      </c>
      <c r="N319" s="24">
        <v>0.03</v>
      </c>
      <c r="O319" s="24">
        <v>0.03</v>
      </c>
    </row>
    <row r="320" spans="1:19" x14ac:dyDescent="0.25">
      <c r="A320" s="3" t="s">
        <v>29</v>
      </c>
      <c r="B320" s="12" t="str">
        <f>IFERROR(VLOOKUP($A320,'[1]Part Number Lookup'!$B$2:$C$1663,2,FALSE),0)</f>
        <v>1200815</v>
      </c>
      <c r="C320" s="12"/>
      <c r="D320" s="24">
        <v>0.02</v>
      </c>
      <c r="E320" s="24">
        <v>0.02</v>
      </c>
      <c r="F320" s="24">
        <v>0.02</v>
      </c>
      <c r="G320" s="24">
        <v>0.02</v>
      </c>
      <c r="H320" s="24">
        <v>0.02</v>
      </c>
      <c r="I320" s="24">
        <v>0.02</v>
      </c>
      <c r="J320" s="24">
        <v>0.02</v>
      </c>
      <c r="K320" s="24">
        <v>0.02</v>
      </c>
      <c r="L320" s="24">
        <v>0.02</v>
      </c>
      <c r="M320" s="24">
        <v>0.02</v>
      </c>
      <c r="N320" s="24">
        <v>0.02</v>
      </c>
      <c r="O320" s="24">
        <v>0.02</v>
      </c>
    </row>
    <row r="321" spans="1:19" x14ac:dyDescent="0.25">
      <c r="A321" s="3" t="s">
        <v>28</v>
      </c>
      <c r="B321" s="12" t="str">
        <f>IFERROR(VLOOKUP($A321,'[1]Part Number Lookup'!$B$2:$C$1663,2,FALSE),0)</f>
        <v>1200761</v>
      </c>
      <c r="C321" s="12"/>
      <c r="D321" s="24">
        <v>0.02</v>
      </c>
      <c r="E321" s="24">
        <v>0.02</v>
      </c>
      <c r="F321" s="24">
        <v>0.02</v>
      </c>
      <c r="G321" s="24">
        <v>0.02</v>
      </c>
      <c r="H321" s="24">
        <v>0.02</v>
      </c>
      <c r="I321" s="24">
        <v>0.02</v>
      </c>
      <c r="J321" s="24">
        <v>0.02</v>
      </c>
      <c r="K321" s="24">
        <v>0.02</v>
      </c>
      <c r="L321" s="24">
        <v>0.02</v>
      </c>
      <c r="M321" s="24">
        <v>0.02</v>
      </c>
      <c r="N321" s="24">
        <v>0.02</v>
      </c>
      <c r="O321" s="24">
        <v>0.02</v>
      </c>
    </row>
    <row r="322" spans="1:19" x14ac:dyDescent="0.25">
      <c r="A322" s="3" t="s">
        <v>46</v>
      </c>
      <c r="B322" s="12" t="str">
        <f>IFERROR(VLOOKUP($A322,'[1]Part Number Lookup'!$B$2:$C$1663,2,FALSE),0)</f>
        <v>1201531</v>
      </c>
      <c r="C322" s="12"/>
      <c r="D322" s="24">
        <v>0.02</v>
      </c>
      <c r="E322" s="24">
        <v>0.02</v>
      </c>
      <c r="F322" s="24">
        <v>0.02</v>
      </c>
      <c r="G322" s="24">
        <v>0.02</v>
      </c>
      <c r="H322" s="24">
        <v>0.02</v>
      </c>
      <c r="I322" s="24">
        <v>0.02</v>
      </c>
      <c r="J322" s="24">
        <v>0.02</v>
      </c>
      <c r="K322" s="24">
        <v>0.02</v>
      </c>
      <c r="L322" s="24">
        <v>0.02</v>
      </c>
      <c r="M322" s="24">
        <v>0.02</v>
      </c>
      <c r="N322" s="24">
        <v>0.02</v>
      </c>
      <c r="O322" s="24">
        <v>0.02</v>
      </c>
    </row>
    <row r="323" spans="1:19" x14ac:dyDescent="0.25">
      <c r="A323" s="3" t="s">
        <v>32</v>
      </c>
      <c r="B323" s="12" t="str">
        <f>IFERROR(VLOOKUP($A323,'[1]Part Number Lookup'!$B$2:$C$1663,2,FALSE),0)</f>
        <v>1200871</v>
      </c>
      <c r="C323" s="12"/>
      <c r="D323" s="24">
        <v>0.03</v>
      </c>
      <c r="E323" s="24">
        <v>0.03</v>
      </c>
      <c r="F323" s="24">
        <v>0.03</v>
      </c>
      <c r="G323" s="24">
        <v>0.03</v>
      </c>
      <c r="H323" s="24">
        <v>0.03</v>
      </c>
      <c r="I323" s="24">
        <v>0.03</v>
      </c>
      <c r="J323" s="24">
        <v>0.03</v>
      </c>
      <c r="K323" s="24">
        <v>0.03</v>
      </c>
      <c r="L323" s="24">
        <v>0.03</v>
      </c>
      <c r="M323" s="24">
        <v>0.03</v>
      </c>
      <c r="N323" s="24">
        <v>0.03</v>
      </c>
      <c r="O323" s="24">
        <v>0.03</v>
      </c>
    </row>
    <row r="324" spans="1:19" x14ac:dyDescent="0.25">
      <c r="A324" s="3" t="s">
        <v>35</v>
      </c>
      <c r="B324" s="12" t="str">
        <f>IFERROR(VLOOKUP($A324,'[1]Part Number Lookup'!$B$2:$C$1663,2,FALSE),0)</f>
        <v>1200900</v>
      </c>
      <c r="C324" s="12"/>
      <c r="D324" s="24">
        <v>0.03</v>
      </c>
      <c r="E324" s="24">
        <v>0.03</v>
      </c>
      <c r="F324" s="24">
        <v>0.03</v>
      </c>
      <c r="G324" s="24">
        <v>0.03</v>
      </c>
      <c r="H324" s="24">
        <v>0.03</v>
      </c>
      <c r="I324" s="24">
        <v>0.03</v>
      </c>
      <c r="J324" s="24">
        <v>0.03</v>
      </c>
      <c r="K324" s="24">
        <v>0.03</v>
      </c>
      <c r="L324" s="24">
        <v>0.03</v>
      </c>
      <c r="M324" s="24">
        <v>0.03</v>
      </c>
      <c r="N324" s="24">
        <v>0.03</v>
      </c>
      <c r="O324" s="24">
        <v>0.03</v>
      </c>
    </row>
    <row r="325" spans="1:19" x14ac:dyDescent="0.25">
      <c r="A325" s="3" t="s">
        <v>37</v>
      </c>
      <c r="B325" s="12" t="str">
        <f>IFERROR(VLOOKUP($A325,'[1]Part Number Lookup'!$B$2:$C$1663,2,FALSE),0)</f>
        <v>1200928</v>
      </c>
      <c r="C325" s="12"/>
      <c r="D325" s="24">
        <v>0.03</v>
      </c>
      <c r="E325" s="24">
        <v>0.03</v>
      </c>
      <c r="F325" s="24">
        <v>0.03</v>
      </c>
      <c r="G325" s="24">
        <v>0.03</v>
      </c>
      <c r="H325" s="24">
        <v>0.03</v>
      </c>
      <c r="I325" s="24">
        <v>0.03</v>
      </c>
      <c r="J325" s="24">
        <v>0.03</v>
      </c>
      <c r="K325" s="24">
        <v>0.03</v>
      </c>
      <c r="L325" s="24">
        <v>0.03</v>
      </c>
      <c r="M325" s="24">
        <v>0.03</v>
      </c>
      <c r="N325" s="24">
        <v>0.03</v>
      </c>
      <c r="O325" s="24">
        <v>0.03</v>
      </c>
    </row>
    <row r="326" spans="1:19" x14ac:dyDescent="0.25">
      <c r="A326" s="3" t="s">
        <v>34</v>
      </c>
      <c r="B326" s="12" t="str">
        <f>IFERROR(VLOOKUP($A326,'[1]Part Number Lookup'!$B$2:$C$1663,2,FALSE),0)</f>
        <v>1200880</v>
      </c>
      <c r="C326" s="12"/>
      <c r="D326" s="24">
        <v>0.03</v>
      </c>
      <c r="E326" s="24">
        <v>0.03</v>
      </c>
      <c r="F326" s="24">
        <v>0.03</v>
      </c>
      <c r="G326" s="24">
        <v>0.03</v>
      </c>
      <c r="H326" s="24">
        <v>0.03</v>
      </c>
      <c r="I326" s="24">
        <v>0.03</v>
      </c>
      <c r="J326" s="24">
        <v>0.03</v>
      </c>
      <c r="K326" s="24">
        <v>0.03</v>
      </c>
      <c r="L326" s="24">
        <v>0.03</v>
      </c>
      <c r="M326" s="24">
        <v>0.03</v>
      </c>
      <c r="N326" s="24">
        <v>0.03</v>
      </c>
      <c r="O326" s="24">
        <v>0.03</v>
      </c>
    </row>
    <row r="327" spans="1:19" x14ac:dyDescent="0.25">
      <c r="A327" s="3" t="s">
        <v>38</v>
      </c>
      <c r="B327" s="12" t="str">
        <f>IFERROR(VLOOKUP($A327,'[1]Part Number Lookup'!$B$2:$C$1663,2,FALSE),0)</f>
        <v>1200952</v>
      </c>
      <c r="C327" s="12"/>
      <c r="D327" s="24">
        <v>0.03</v>
      </c>
      <c r="E327" s="24">
        <v>0.03</v>
      </c>
      <c r="F327" s="24">
        <v>0.03</v>
      </c>
      <c r="G327" s="24">
        <v>0.03</v>
      </c>
      <c r="H327" s="24">
        <v>0.03</v>
      </c>
      <c r="I327" s="24">
        <v>0.03</v>
      </c>
      <c r="J327" s="24">
        <v>0.03</v>
      </c>
      <c r="K327" s="24">
        <v>0.03</v>
      </c>
      <c r="L327" s="24">
        <v>0.03</v>
      </c>
      <c r="M327" s="24">
        <v>0.03</v>
      </c>
      <c r="N327" s="24">
        <v>0.03</v>
      </c>
      <c r="O327" s="24">
        <v>0.03</v>
      </c>
    </row>
    <row r="328" spans="1:19" x14ac:dyDescent="0.25">
      <c r="A328" s="19" t="s">
        <v>136</v>
      </c>
      <c r="B328" s="20"/>
      <c r="C328" s="12"/>
      <c r="D328" s="24">
        <v>0.03</v>
      </c>
      <c r="E328" s="24">
        <v>0.03</v>
      </c>
      <c r="F328" s="24">
        <v>0.03</v>
      </c>
      <c r="G328" s="24">
        <v>0.03</v>
      </c>
      <c r="H328" s="24">
        <v>0.03</v>
      </c>
      <c r="I328" s="24">
        <v>0.03</v>
      </c>
      <c r="J328" s="24">
        <v>0.03</v>
      </c>
      <c r="K328" s="24">
        <v>0.03</v>
      </c>
      <c r="L328" s="24">
        <v>0.03</v>
      </c>
      <c r="M328" s="24">
        <v>0.03</v>
      </c>
      <c r="N328" s="24">
        <v>0.03</v>
      </c>
      <c r="O328" s="24">
        <v>0.03</v>
      </c>
      <c r="S328" t="s">
        <v>87</v>
      </c>
    </row>
    <row r="329" spans="1:19" x14ac:dyDescent="0.25">
      <c r="A329" s="19" t="s">
        <v>75</v>
      </c>
      <c r="B329" s="20"/>
      <c r="C329" s="12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S329" t="s">
        <v>87</v>
      </c>
    </row>
    <row r="330" spans="1:19" x14ac:dyDescent="0.25">
      <c r="A330" s="19" t="s">
        <v>76</v>
      </c>
      <c r="B330" s="20"/>
      <c r="C330" s="12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S330" t="s">
        <v>87</v>
      </c>
    </row>
    <row r="332" spans="1:19" x14ac:dyDescent="0.25">
      <c r="A332" s="13" t="s">
        <v>148</v>
      </c>
    </row>
    <row r="333" spans="1:19" x14ac:dyDescent="0.25">
      <c r="A333" s="3" t="s">
        <v>18</v>
      </c>
      <c r="B333" s="12" t="str">
        <f>IFERROR(VLOOKUP($A333,'[1]Part Number Lookup'!$B$2:$C$1663,2,FALSE),0)</f>
        <v>1200557</v>
      </c>
      <c r="C333" s="12"/>
      <c r="D333" s="15">
        <f>+D249*(1+D309)</f>
        <v>0.61878522089227306</v>
      </c>
      <c r="E333" s="15">
        <f t="shared" ref="E333:O333" si="166">+E249*(1+E309)</f>
        <v>0.61878522089227306</v>
      </c>
      <c r="F333" s="15">
        <f t="shared" si="166"/>
        <v>0.61878522089227306</v>
      </c>
      <c r="G333" s="15">
        <f t="shared" si="166"/>
        <v>0.61878522089227306</v>
      </c>
      <c r="H333" s="15">
        <f t="shared" si="166"/>
        <v>0.61878522089227306</v>
      </c>
      <c r="I333" s="15">
        <f t="shared" si="166"/>
        <v>0.61878522089227306</v>
      </c>
      <c r="J333" s="15">
        <f t="shared" si="166"/>
        <v>0.61878522089227306</v>
      </c>
      <c r="K333" s="15">
        <f t="shared" si="166"/>
        <v>0.61878522089227306</v>
      </c>
      <c r="L333" s="15">
        <f t="shared" si="166"/>
        <v>0.61878522089227306</v>
      </c>
      <c r="M333" s="15">
        <f t="shared" si="166"/>
        <v>0.61878522089227306</v>
      </c>
      <c r="N333" s="15">
        <f t="shared" si="166"/>
        <v>0.61878522089227306</v>
      </c>
      <c r="O333" s="15">
        <f t="shared" si="166"/>
        <v>0.61878522089227306</v>
      </c>
      <c r="S333" t="s">
        <v>89</v>
      </c>
    </row>
    <row r="334" spans="1:19" x14ac:dyDescent="0.25">
      <c r="A334" s="3" t="s">
        <v>20</v>
      </c>
      <c r="B334" s="12" t="str">
        <f>IFERROR(VLOOKUP($A334,'[1]Part Number Lookup'!$B$2:$C$1663,2,FALSE),0)</f>
        <v>1200585</v>
      </c>
      <c r="C334" s="12"/>
      <c r="D334" s="15">
        <f t="shared" ref="D334:O354" si="167">+D250*(1+D310)</f>
        <v>0.96541900000000003</v>
      </c>
      <c r="E334" s="15">
        <f t="shared" si="167"/>
        <v>0.96541900000000003</v>
      </c>
      <c r="F334" s="15">
        <f t="shared" si="167"/>
        <v>0.96541900000000003</v>
      </c>
      <c r="G334" s="15">
        <f t="shared" si="167"/>
        <v>0.96541900000000003</v>
      </c>
      <c r="H334" s="15">
        <f t="shared" si="167"/>
        <v>0.96541900000000003</v>
      </c>
      <c r="I334" s="15">
        <f t="shared" si="167"/>
        <v>0.96541900000000003</v>
      </c>
      <c r="J334" s="15">
        <f t="shared" si="167"/>
        <v>0.96541900000000003</v>
      </c>
      <c r="K334" s="15">
        <f t="shared" si="167"/>
        <v>0.96541900000000003</v>
      </c>
      <c r="L334" s="15">
        <f t="shared" si="167"/>
        <v>0.96541900000000003</v>
      </c>
      <c r="M334" s="15">
        <f t="shared" si="167"/>
        <v>0.96541900000000003</v>
      </c>
      <c r="N334" s="15">
        <f t="shared" si="167"/>
        <v>0.96541900000000003</v>
      </c>
      <c r="O334" s="15">
        <f t="shared" si="167"/>
        <v>0.96541900000000003</v>
      </c>
    </row>
    <row r="335" spans="1:19" x14ac:dyDescent="0.25">
      <c r="A335" s="3" t="s">
        <v>21</v>
      </c>
      <c r="B335" s="12" t="str">
        <f>IFERROR(VLOOKUP($A335,'[1]Part Number Lookup'!$B$2:$C$1663,2,FALSE),0)</f>
        <v>1200588</v>
      </c>
      <c r="C335" s="12"/>
      <c r="D335" s="15">
        <f t="shared" si="167"/>
        <v>0.89219319273743014</v>
      </c>
      <c r="E335" s="15">
        <f t="shared" si="167"/>
        <v>0.89219319273743014</v>
      </c>
      <c r="F335" s="15">
        <f t="shared" si="167"/>
        <v>0.89219319273743014</v>
      </c>
      <c r="G335" s="15">
        <f t="shared" si="167"/>
        <v>0.89219319273743014</v>
      </c>
      <c r="H335" s="15">
        <f t="shared" si="167"/>
        <v>0.89219319273743014</v>
      </c>
      <c r="I335" s="15">
        <f t="shared" si="167"/>
        <v>0.89219319273743014</v>
      </c>
      <c r="J335" s="15">
        <f t="shared" si="167"/>
        <v>0.89219319273743014</v>
      </c>
      <c r="K335" s="15">
        <f t="shared" si="167"/>
        <v>0.89219319273743014</v>
      </c>
      <c r="L335" s="15">
        <f t="shared" si="167"/>
        <v>0.89219319273743014</v>
      </c>
      <c r="M335" s="15">
        <f t="shared" si="167"/>
        <v>0.89219319273743014</v>
      </c>
      <c r="N335" s="15">
        <f t="shared" si="167"/>
        <v>0.89219319273743014</v>
      </c>
      <c r="O335" s="15">
        <f t="shared" si="167"/>
        <v>0.89219319273743014</v>
      </c>
    </row>
    <row r="336" spans="1:19" x14ac:dyDescent="0.25">
      <c r="A336" s="3" t="s">
        <v>22</v>
      </c>
      <c r="B336" s="12" t="str">
        <f>IFERROR(VLOOKUP($A336,'[1]Part Number Lookup'!$B$2:$C$1663,2,FALSE),0)</f>
        <v>1200597</v>
      </c>
      <c r="C336" s="12"/>
      <c r="D336" s="15">
        <f t="shared" si="167"/>
        <v>0.18559887661889141</v>
      </c>
      <c r="E336" s="15">
        <f t="shared" si="167"/>
        <v>0.18559887661889141</v>
      </c>
      <c r="F336" s="15">
        <f t="shared" si="167"/>
        <v>0.18559887661889141</v>
      </c>
      <c r="G336" s="15">
        <f t="shared" si="167"/>
        <v>0.18559887661889141</v>
      </c>
      <c r="H336" s="15">
        <f t="shared" si="167"/>
        <v>0.18559887661889141</v>
      </c>
      <c r="I336" s="15">
        <f t="shared" si="167"/>
        <v>0.18559887661889141</v>
      </c>
      <c r="J336" s="15">
        <f t="shared" si="167"/>
        <v>0.18559887661889141</v>
      </c>
      <c r="K336" s="15">
        <f t="shared" si="167"/>
        <v>0.18559887661889141</v>
      </c>
      <c r="L336" s="15">
        <f t="shared" si="167"/>
        <v>0.18559887661889141</v>
      </c>
      <c r="M336" s="15">
        <f t="shared" si="167"/>
        <v>0.18559887661889141</v>
      </c>
      <c r="N336" s="15">
        <f t="shared" si="167"/>
        <v>0.18559887661889141</v>
      </c>
      <c r="O336" s="15">
        <f t="shared" si="167"/>
        <v>0.18559887661889141</v>
      </c>
    </row>
    <row r="337" spans="1:19" x14ac:dyDescent="0.25">
      <c r="A337" s="3" t="s">
        <v>24</v>
      </c>
      <c r="B337" s="12" t="str">
        <f>IFERROR(VLOOKUP($A337,'[1]Part Number Lookup'!$B$2:$C$1663,2,FALSE),0)</f>
        <v>1200647</v>
      </c>
      <c r="C337" s="12"/>
      <c r="D337" s="15">
        <f t="shared" si="167"/>
        <v>0.23334612614770461</v>
      </c>
      <c r="E337" s="15">
        <f t="shared" si="167"/>
        <v>0.23334612614770461</v>
      </c>
      <c r="F337" s="15">
        <f t="shared" si="167"/>
        <v>0.23334612614770461</v>
      </c>
      <c r="G337" s="15">
        <f t="shared" si="167"/>
        <v>0.23334612614770461</v>
      </c>
      <c r="H337" s="15">
        <f t="shared" si="167"/>
        <v>0.23334612614770461</v>
      </c>
      <c r="I337" s="15">
        <f t="shared" si="167"/>
        <v>0.23334612614770461</v>
      </c>
      <c r="J337" s="15">
        <f t="shared" si="167"/>
        <v>0.23334612614770461</v>
      </c>
      <c r="K337" s="15">
        <f t="shared" si="167"/>
        <v>0.23334612614770461</v>
      </c>
      <c r="L337" s="15">
        <f t="shared" si="167"/>
        <v>0.23334612614770461</v>
      </c>
      <c r="M337" s="15">
        <f t="shared" si="167"/>
        <v>0.23334612614770461</v>
      </c>
      <c r="N337" s="15">
        <f t="shared" si="167"/>
        <v>0.23334612614770461</v>
      </c>
      <c r="O337" s="15">
        <f t="shared" si="167"/>
        <v>0.23334612614770461</v>
      </c>
    </row>
    <row r="338" spans="1:19" x14ac:dyDescent="0.25">
      <c r="A338" s="3" t="s">
        <v>25</v>
      </c>
      <c r="B338" s="12" t="str">
        <f>IFERROR(VLOOKUP($A338,'[1]Part Number Lookup'!$B$2:$C$1663,2,FALSE),0)</f>
        <v>1200648</v>
      </c>
      <c r="C338" s="12"/>
      <c r="D338" s="15">
        <f t="shared" si="167"/>
        <v>0.27300349869300028</v>
      </c>
      <c r="E338" s="15">
        <f t="shared" si="167"/>
        <v>0.27300349869300028</v>
      </c>
      <c r="F338" s="15">
        <f t="shared" si="167"/>
        <v>0.27300349869300028</v>
      </c>
      <c r="G338" s="15">
        <f t="shared" si="167"/>
        <v>0.27300349869300028</v>
      </c>
      <c r="H338" s="15">
        <f t="shared" si="167"/>
        <v>0.27300349869300028</v>
      </c>
      <c r="I338" s="15">
        <f t="shared" si="167"/>
        <v>0.27300349869300028</v>
      </c>
      <c r="J338" s="15">
        <f t="shared" si="167"/>
        <v>0.27300349869300028</v>
      </c>
      <c r="K338" s="15">
        <f t="shared" si="167"/>
        <v>0.27300349869300028</v>
      </c>
      <c r="L338" s="15">
        <f t="shared" si="167"/>
        <v>0.27300349869300028</v>
      </c>
      <c r="M338" s="15">
        <f t="shared" si="167"/>
        <v>0.27300349869300028</v>
      </c>
      <c r="N338" s="15">
        <f t="shared" si="167"/>
        <v>0.27300349869300028</v>
      </c>
      <c r="O338" s="15">
        <f t="shared" si="167"/>
        <v>0.27300349869300028</v>
      </c>
    </row>
    <row r="339" spans="1:19" x14ac:dyDescent="0.25">
      <c r="A339" s="3" t="s">
        <v>27</v>
      </c>
      <c r="B339" s="12" t="str">
        <f>IFERROR(VLOOKUP($A339,'[1]Part Number Lookup'!$B$2:$C$1663,2,FALSE),0)</f>
        <v>1200702</v>
      </c>
      <c r="C339" s="12"/>
      <c r="D339" s="15">
        <f t="shared" si="167"/>
        <v>0.13760278959838884</v>
      </c>
      <c r="E339" s="15">
        <f t="shared" si="167"/>
        <v>0.13760278959838884</v>
      </c>
      <c r="F339" s="15">
        <f t="shared" si="167"/>
        <v>0.13760278959838884</v>
      </c>
      <c r="G339" s="15">
        <f t="shared" si="167"/>
        <v>0.13760278959838884</v>
      </c>
      <c r="H339" s="15">
        <f t="shared" si="167"/>
        <v>0.13760278959838884</v>
      </c>
      <c r="I339" s="15">
        <f t="shared" si="167"/>
        <v>0.13760278959838884</v>
      </c>
      <c r="J339" s="15">
        <f t="shared" si="167"/>
        <v>0.13760278959838884</v>
      </c>
      <c r="K339" s="15">
        <f t="shared" si="167"/>
        <v>0.13760278959838884</v>
      </c>
      <c r="L339" s="15">
        <f t="shared" si="167"/>
        <v>0.13760278959838884</v>
      </c>
      <c r="M339" s="15">
        <f t="shared" si="167"/>
        <v>0.13760278959838884</v>
      </c>
      <c r="N339" s="15">
        <f t="shared" si="167"/>
        <v>0.13760278959838884</v>
      </c>
      <c r="O339" s="15">
        <f t="shared" si="167"/>
        <v>0.13760278959838884</v>
      </c>
    </row>
    <row r="340" spans="1:19" x14ac:dyDescent="0.25">
      <c r="A340" s="3" t="s">
        <v>45</v>
      </c>
      <c r="B340" s="12" t="str">
        <f>IFERROR(VLOOKUP($A340,'[1]Part Number Lookup'!$B$2:$C$1663,2,FALSE),0)</f>
        <v>1201523</v>
      </c>
      <c r="C340" s="12"/>
      <c r="D340" s="15">
        <f t="shared" si="167"/>
        <v>0.40927801462718516</v>
      </c>
      <c r="E340" s="15">
        <f t="shared" si="167"/>
        <v>0.40927801462718516</v>
      </c>
      <c r="F340" s="15">
        <f t="shared" si="167"/>
        <v>0.40927801462718516</v>
      </c>
      <c r="G340" s="15">
        <f t="shared" si="167"/>
        <v>0.40927801462718516</v>
      </c>
      <c r="H340" s="15">
        <f t="shared" si="167"/>
        <v>0.40927801462718516</v>
      </c>
      <c r="I340" s="15">
        <f t="shared" si="167"/>
        <v>0.40927801462718516</v>
      </c>
      <c r="J340" s="15">
        <f t="shared" si="167"/>
        <v>0.40927801462718516</v>
      </c>
      <c r="K340" s="15">
        <f t="shared" si="167"/>
        <v>0.40927801462718516</v>
      </c>
      <c r="L340" s="15">
        <f t="shared" si="167"/>
        <v>0.40927801462718516</v>
      </c>
      <c r="M340" s="15">
        <f t="shared" si="167"/>
        <v>0.40927801462718516</v>
      </c>
      <c r="N340" s="15">
        <f t="shared" si="167"/>
        <v>0.40927801462718516</v>
      </c>
      <c r="O340" s="15">
        <f t="shared" si="167"/>
        <v>0.40927801462718516</v>
      </c>
    </row>
    <row r="341" spans="1:19" x14ac:dyDescent="0.25">
      <c r="A341" s="3" t="s">
        <v>43</v>
      </c>
      <c r="B341" s="12" t="str">
        <f>IFERROR(VLOOKUP($A341,'[1]Part Number Lookup'!$B$2:$C$1663,2,FALSE),0)</f>
        <v>1201281</v>
      </c>
      <c r="C341" s="12"/>
      <c r="D341" s="15">
        <f t="shared" si="167"/>
        <v>0.42230000000000001</v>
      </c>
      <c r="E341" s="15">
        <f t="shared" si="167"/>
        <v>0.42230000000000001</v>
      </c>
      <c r="F341" s="15">
        <f t="shared" si="167"/>
        <v>0.42230000000000001</v>
      </c>
      <c r="G341" s="15">
        <f t="shared" si="167"/>
        <v>0.42230000000000001</v>
      </c>
      <c r="H341" s="15">
        <f t="shared" si="167"/>
        <v>0.42230000000000001</v>
      </c>
      <c r="I341" s="15">
        <f t="shared" si="167"/>
        <v>0.42230000000000001</v>
      </c>
      <c r="J341" s="15">
        <f t="shared" si="167"/>
        <v>0.42230000000000001</v>
      </c>
      <c r="K341" s="15">
        <f t="shared" si="167"/>
        <v>0.42230000000000001</v>
      </c>
      <c r="L341" s="15">
        <f t="shared" si="167"/>
        <v>0.42230000000000001</v>
      </c>
      <c r="M341" s="15">
        <f t="shared" si="167"/>
        <v>0.42230000000000001</v>
      </c>
      <c r="N341" s="15">
        <f t="shared" si="167"/>
        <v>0.42230000000000001</v>
      </c>
      <c r="O341" s="15">
        <f t="shared" si="167"/>
        <v>0.42230000000000001</v>
      </c>
    </row>
    <row r="342" spans="1:19" x14ac:dyDescent="0.25">
      <c r="A342" s="3" t="s">
        <v>41</v>
      </c>
      <c r="B342" s="12" t="str">
        <f>IFERROR(VLOOKUP($A342,'[1]Part Number Lookup'!$B$2:$C$1663,2,FALSE),0)</f>
        <v>1201171</v>
      </c>
      <c r="C342" s="12"/>
      <c r="D342" s="15">
        <f t="shared" si="167"/>
        <v>0.70040000000000002</v>
      </c>
      <c r="E342" s="15">
        <f t="shared" si="167"/>
        <v>0.70040000000000002</v>
      </c>
      <c r="F342" s="15">
        <f t="shared" si="167"/>
        <v>0.70040000000000002</v>
      </c>
      <c r="G342" s="15">
        <f t="shared" si="167"/>
        <v>0.70040000000000002</v>
      </c>
      <c r="H342" s="15">
        <f t="shared" si="167"/>
        <v>0.70040000000000002</v>
      </c>
      <c r="I342" s="15">
        <f t="shared" si="167"/>
        <v>0.70040000000000002</v>
      </c>
      <c r="J342" s="15">
        <f t="shared" si="167"/>
        <v>0.70040000000000002</v>
      </c>
      <c r="K342" s="15">
        <f t="shared" si="167"/>
        <v>0.70040000000000002</v>
      </c>
      <c r="L342" s="15">
        <f t="shared" si="167"/>
        <v>0.70040000000000002</v>
      </c>
      <c r="M342" s="15">
        <f t="shared" si="167"/>
        <v>0.70040000000000002</v>
      </c>
      <c r="N342" s="15">
        <f t="shared" si="167"/>
        <v>0.70040000000000002</v>
      </c>
      <c r="O342" s="15">
        <f t="shared" si="167"/>
        <v>0.70040000000000002</v>
      </c>
    </row>
    <row r="343" spans="1:19" x14ac:dyDescent="0.25">
      <c r="A343" s="3" t="s">
        <v>26</v>
      </c>
      <c r="B343" s="12" t="str">
        <f>IFERROR(VLOOKUP($A343,'[1]Part Number Lookup'!$B$2:$C$1663,2,FALSE),0)</f>
        <v>1200667</v>
      </c>
      <c r="C343" s="12"/>
      <c r="D343" s="15">
        <f t="shared" si="167"/>
        <v>0.35020000000000001</v>
      </c>
      <c r="E343" s="15">
        <f t="shared" si="167"/>
        <v>0.35020000000000001</v>
      </c>
      <c r="F343" s="15">
        <f t="shared" si="167"/>
        <v>0.35020000000000001</v>
      </c>
      <c r="G343" s="15">
        <f t="shared" si="167"/>
        <v>0.35020000000000001</v>
      </c>
      <c r="H343" s="15">
        <f t="shared" si="167"/>
        <v>0.35020000000000001</v>
      </c>
      <c r="I343" s="15">
        <f t="shared" si="167"/>
        <v>0.35020000000000001</v>
      </c>
      <c r="J343" s="15">
        <f t="shared" si="167"/>
        <v>0.35020000000000001</v>
      </c>
      <c r="K343" s="15">
        <f t="shared" si="167"/>
        <v>0.35020000000000001</v>
      </c>
      <c r="L343" s="15">
        <f t="shared" si="167"/>
        <v>0.35020000000000001</v>
      </c>
      <c r="M343" s="15">
        <f t="shared" si="167"/>
        <v>0.35020000000000001</v>
      </c>
      <c r="N343" s="15">
        <f t="shared" si="167"/>
        <v>0.35020000000000001</v>
      </c>
      <c r="O343" s="15">
        <f t="shared" si="167"/>
        <v>0.35020000000000001</v>
      </c>
    </row>
    <row r="344" spans="1:19" x14ac:dyDescent="0.25">
      <c r="A344" s="3" t="s">
        <v>29</v>
      </c>
      <c r="B344" s="12" t="str">
        <f>IFERROR(VLOOKUP($A344,'[1]Part Number Lookup'!$B$2:$C$1663,2,FALSE),0)</f>
        <v>1200815</v>
      </c>
      <c r="C344" s="12"/>
      <c r="D344" s="15">
        <f t="shared" si="167"/>
        <v>2.5319877272727274</v>
      </c>
      <c r="E344" s="15">
        <f t="shared" si="167"/>
        <v>2.5319877272727274</v>
      </c>
      <c r="F344" s="15">
        <f t="shared" si="167"/>
        <v>2.5319877272727274</v>
      </c>
      <c r="G344" s="15">
        <f t="shared" si="167"/>
        <v>2.5319877272727274</v>
      </c>
      <c r="H344" s="15">
        <f t="shared" si="167"/>
        <v>2.5319877272727274</v>
      </c>
      <c r="I344" s="15">
        <f t="shared" si="167"/>
        <v>2.5319877272727274</v>
      </c>
      <c r="J344" s="15">
        <f t="shared" si="167"/>
        <v>2.5319877272727274</v>
      </c>
      <c r="K344" s="15">
        <f t="shared" si="167"/>
        <v>2.5319877272727274</v>
      </c>
      <c r="L344" s="15">
        <f t="shared" si="167"/>
        <v>2.5319877272727274</v>
      </c>
      <c r="M344" s="15">
        <f t="shared" si="167"/>
        <v>2.5319877272727274</v>
      </c>
      <c r="N344" s="15">
        <f t="shared" si="167"/>
        <v>2.5319877272727274</v>
      </c>
      <c r="O344" s="15">
        <f t="shared" si="167"/>
        <v>2.5319877272727274</v>
      </c>
    </row>
    <row r="345" spans="1:19" x14ac:dyDescent="0.25">
      <c r="A345" s="3" t="s">
        <v>28</v>
      </c>
      <c r="B345" s="12" t="str">
        <f>IFERROR(VLOOKUP($A345,'[1]Part Number Lookup'!$B$2:$C$1663,2,FALSE),0)</f>
        <v>1200761</v>
      </c>
      <c r="C345" s="12"/>
      <c r="D345" s="15">
        <f t="shared" si="167"/>
        <v>0.33456425776154453</v>
      </c>
      <c r="E345" s="15">
        <f t="shared" si="167"/>
        <v>0.33456425776154453</v>
      </c>
      <c r="F345" s="15">
        <f t="shared" si="167"/>
        <v>0.33456425776154453</v>
      </c>
      <c r="G345" s="15">
        <f t="shared" si="167"/>
        <v>0.33456425776154453</v>
      </c>
      <c r="H345" s="15">
        <f t="shared" si="167"/>
        <v>0.33456425776154453</v>
      </c>
      <c r="I345" s="15">
        <f t="shared" si="167"/>
        <v>0.33456425776154453</v>
      </c>
      <c r="J345" s="15">
        <f t="shared" si="167"/>
        <v>0.33456425776154453</v>
      </c>
      <c r="K345" s="15">
        <f t="shared" si="167"/>
        <v>0.33456425776154453</v>
      </c>
      <c r="L345" s="15">
        <f t="shared" si="167"/>
        <v>0.33456425776154453</v>
      </c>
      <c r="M345" s="15">
        <f t="shared" si="167"/>
        <v>0.33456425776154453</v>
      </c>
      <c r="N345" s="15">
        <f t="shared" si="167"/>
        <v>0.33456425776154453</v>
      </c>
      <c r="O345" s="15">
        <f t="shared" si="167"/>
        <v>0.33456425776154453</v>
      </c>
    </row>
    <row r="346" spans="1:19" x14ac:dyDescent="0.25">
      <c r="A346" s="3" t="s">
        <v>46</v>
      </c>
      <c r="B346" s="12" t="str">
        <f>IFERROR(VLOOKUP($A346,'[1]Part Number Lookup'!$B$2:$C$1663,2,FALSE),0)</f>
        <v>1201531</v>
      </c>
      <c r="C346" s="12"/>
      <c r="D346" s="15">
        <f t="shared" si="167"/>
        <v>0.51602010997643366</v>
      </c>
      <c r="E346" s="15">
        <f t="shared" si="167"/>
        <v>0.51602010997643366</v>
      </c>
      <c r="F346" s="15">
        <f t="shared" si="167"/>
        <v>0.51602010997643366</v>
      </c>
      <c r="G346" s="15">
        <f t="shared" si="167"/>
        <v>0.51602010997643366</v>
      </c>
      <c r="H346" s="15">
        <f t="shared" si="167"/>
        <v>0.51602010997643366</v>
      </c>
      <c r="I346" s="15">
        <f t="shared" si="167"/>
        <v>0.51602010997643366</v>
      </c>
      <c r="J346" s="15">
        <f t="shared" si="167"/>
        <v>0.51602010997643366</v>
      </c>
      <c r="K346" s="15">
        <f t="shared" si="167"/>
        <v>0.51602010997643366</v>
      </c>
      <c r="L346" s="15">
        <f t="shared" si="167"/>
        <v>0.51602010997643366</v>
      </c>
      <c r="M346" s="15">
        <f t="shared" si="167"/>
        <v>0.51602010997643366</v>
      </c>
      <c r="N346" s="15">
        <f t="shared" si="167"/>
        <v>0.51602010997643366</v>
      </c>
      <c r="O346" s="15">
        <f t="shared" si="167"/>
        <v>0.51602010997643366</v>
      </c>
    </row>
    <row r="347" spans="1:19" x14ac:dyDescent="0.25">
      <c r="A347" s="3" t="s">
        <v>32</v>
      </c>
      <c r="B347" s="12" t="str">
        <f>IFERROR(VLOOKUP($A347,'[1]Part Number Lookup'!$B$2:$C$1663,2,FALSE),0)</f>
        <v>1200871</v>
      </c>
      <c r="C347" s="12"/>
      <c r="D347" s="15">
        <f t="shared" si="167"/>
        <v>2.4302211570247936</v>
      </c>
      <c r="E347" s="15">
        <f t="shared" si="167"/>
        <v>2.4302211570247936</v>
      </c>
      <c r="F347" s="15">
        <f t="shared" si="167"/>
        <v>2.4302211570247936</v>
      </c>
      <c r="G347" s="15">
        <f t="shared" si="167"/>
        <v>2.4302211570247936</v>
      </c>
      <c r="H347" s="15">
        <f t="shared" si="167"/>
        <v>2.4302211570247936</v>
      </c>
      <c r="I347" s="15">
        <f t="shared" si="167"/>
        <v>2.4302211570247936</v>
      </c>
      <c r="J347" s="15">
        <f t="shared" si="167"/>
        <v>2.4302211570247936</v>
      </c>
      <c r="K347" s="15">
        <f t="shared" si="167"/>
        <v>2.4302211570247936</v>
      </c>
      <c r="L347" s="15">
        <f t="shared" si="167"/>
        <v>2.4302211570247936</v>
      </c>
      <c r="M347" s="15">
        <f t="shared" si="167"/>
        <v>2.4302211570247936</v>
      </c>
      <c r="N347" s="15">
        <f t="shared" si="167"/>
        <v>2.4302211570247936</v>
      </c>
      <c r="O347" s="15">
        <f t="shared" si="167"/>
        <v>2.4302211570247936</v>
      </c>
    </row>
    <row r="348" spans="1:19" x14ac:dyDescent="0.25">
      <c r="A348" s="3" t="s">
        <v>35</v>
      </c>
      <c r="B348" s="12" t="str">
        <f>IFERROR(VLOOKUP($A348,'[1]Part Number Lookup'!$B$2:$C$1663,2,FALSE),0)</f>
        <v>1200900</v>
      </c>
      <c r="C348" s="12"/>
      <c r="D348" s="15">
        <f t="shared" si="167"/>
        <v>0.16394441333333337</v>
      </c>
      <c r="E348" s="15">
        <f t="shared" si="167"/>
        <v>0.16394441333333337</v>
      </c>
      <c r="F348" s="15">
        <f t="shared" si="167"/>
        <v>0.16394441333333337</v>
      </c>
      <c r="G348" s="15">
        <f t="shared" si="167"/>
        <v>0.16394441333333337</v>
      </c>
      <c r="H348" s="15">
        <f t="shared" si="167"/>
        <v>0.16394441333333337</v>
      </c>
      <c r="I348" s="15">
        <f t="shared" si="167"/>
        <v>0.16394441333333337</v>
      </c>
      <c r="J348" s="15">
        <f t="shared" si="167"/>
        <v>0.16394441333333337</v>
      </c>
      <c r="K348" s="15">
        <f t="shared" si="167"/>
        <v>0.16394441333333337</v>
      </c>
      <c r="L348" s="15">
        <f t="shared" si="167"/>
        <v>0.16394441333333337</v>
      </c>
      <c r="M348" s="15">
        <f t="shared" si="167"/>
        <v>0.16394441333333337</v>
      </c>
      <c r="N348" s="15">
        <f t="shared" si="167"/>
        <v>0.16394441333333337</v>
      </c>
      <c r="O348" s="15">
        <f t="shared" si="167"/>
        <v>0.16394441333333337</v>
      </c>
    </row>
    <row r="349" spans="1:19" x14ac:dyDescent="0.25">
      <c r="A349" s="3" t="s">
        <v>37</v>
      </c>
      <c r="B349" s="12" t="str">
        <f>IFERROR(VLOOKUP($A349,'[1]Part Number Lookup'!$B$2:$C$1663,2,FALSE),0)</f>
        <v>1200928</v>
      </c>
      <c r="C349" s="12"/>
      <c r="D349" s="15">
        <f t="shared" si="167"/>
        <v>0.14684922905027906</v>
      </c>
      <c r="E349" s="15">
        <f t="shared" si="167"/>
        <v>0.14684922905027906</v>
      </c>
      <c r="F349" s="15">
        <f t="shared" si="167"/>
        <v>0.14684922905027906</v>
      </c>
      <c r="G349" s="15">
        <f t="shared" si="167"/>
        <v>0.14684922905027906</v>
      </c>
      <c r="H349" s="15">
        <f t="shared" si="167"/>
        <v>0.14684922905027906</v>
      </c>
      <c r="I349" s="15">
        <f t="shared" si="167"/>
        <v>0.14684922905027906</v>
      </c>
      <c r="J349" s="15">
        <f t="shared" si="167"/>
        <v>0.14684922905027906</v>
      </c>
      <c r="K349" s="15">
        <f t="shared" si="167"/>
        <v>0.14684922905027906</v>
      </c>
      <c r="L349" s="15">
        <f t="shared" si="167"/>
        <v>0.14684922905027906</v>
      </c>
      <c r="M349" s="15">
        <f t="shared" si="167"/>
        <v>0.14684922905027906</v>
      </c>
      <c r="N349" s="15">
        <f t="shared" si="167"/>
        <v>0.14684922905027906</v>
      </c>
      <c r="O349" s="15">
        <f t="shared" si="167"/>
        <v>0.14684922905027906</v>
      </c>
    </row>
    <row r="350" spans="1:19" x14ac:dyDescent="0.25">
      <c r="A350" s="3" t="s">
        <v>34</v>
      </c>
      <c r="B350" s="12" t="str">
        <f>IFERROR(VLOOKUP($A350,'[1]Part Number Lookup'!$B$2:$C$1663,2,FALSE),0)</f>
        <v>1200880</v>
      </c>
      <c r="C350" s="12"/>
      <c r="D350" s="15">
        <f t="shared" si="167"/>
        <v>0.95752429093567082</v>
      </c>
      <c r="E350" s="15">
        <f t="shared" si="167"/>
        <v>0.95752429093567082</v>
      </c>
      <c r="F350" s="15">
        <f t="shared" si="167"/>
        <v>0.95752429093567082</v>
      </c>
      <c r="G350" s="15">
        <f t="shared" si="167"/>
        <v>0.95752429093567082</v>
      </c>
      <c r="H350" s="15">
        <f t="shared" si="167"/>
        <v>0.95752429093567082</v>
      </c>
      <c r="I350" s="15">
        <f t="shared" si="167"/>
        <v>0.95752429093567082</v>
      </c>
      <c r="J350" s="15">
        <f t="shared" si="167"/>
        <v>0.95752429093567082</v>
      </c>
      <c r="K350" s="15">
        <f t="shared" si="167"/>
        <v>0.95752429093567082</v>
      </c>
      <c r="L350" s="15">
        <f t="shared" si="167"/>
        <v>0.95752429093567082</v>
      </c>
      <c r="M350" s="15">
        <f t="shared" si="167"/>
        <v>0.95752429093567082</v>
      </c>
      <c r="N350" s="15">
        <f t="shared" si="167"/>
        <v>0.95752429093567082</v>
      </c>
      <c r="O350" s="15">
        <f t="shared" si="167"/>
        <v>0.95752429093567082</v>
      </c>
    </row>
    <row r="351" spans="1:19" x14ac:dyDescent="0.25">
      <c r="A351" s="3" t="s">
        <v>38</v>
      </c>
      <c r="B351" s="12" t="str">
        <f>IFERROR(VLOOKUP($A351,'[1]Part Number Lookup'!$B$2:$C$1663,2,FALSE),0)</f>
        <v>1200952</v>
      </c>
      <c r="C351" s="12"/>
      <c r="D351" s="15">
        <f t="shared" si="167"/>
        <v>0.51873113538461457</v>
      </c>
      <c r="E351" s="15">
        <f t="shared" si="167"/>
        <v>0.51873113538461457</v>
      </c>
      <c r="F351" s="15">
        <f t="shared" si="167"/>
        <v>0.51873113538461457</v>
      </c>
      <c r="G351" s="15">
        <f t="shared" si="167"/>
        <v>0.51873113538461457</v>
      </c>
      <c r="H351" s="15">
        <f t="shared" si="167"/>
        <v>0.51873113538461457</v>
      </c>
      <c r="I351" s="15">
        <f t="shared" si="167"/>
        <v>0.51873113538461457</v>
      </c>
      <c r="J351" s="15">
        <f t="shared" si="167"/>
        <v>0.51873113538461457</v>
      </c>
      <c r="K351" s="15">
        <f t="shared" si="167"/>
        <v>0.51873113538461457</v>
      </c>
      <c r="L351" s="15">
        <f t="shared" si="167"/>
        <v>0.51873113538461457</v>
      </c>
      <c r="M351" s="15">
        <f t="shared" si="167"/>
        <v>0.51873113538461457</v>
      </c>
      <c r="N351" s="15">
        <f t="shared" si="167"/>
        <v>0.51873113538461457</v>
      </c>
      <c r="O351" s="15">
        <f t="shared" si="167"/>
        <v>0.51873113538461457</v>
      </c>
    </row>
    <row r="352" spans="1:19" x14ac:dyDescent="0.25">
      <c r="A352" s="19" t="s">
        <v>136</v>
      </c>
      <c r="B352" s="20"/>
      <c r="C352" s="12"/>
      <c r="D352" s="15">
        <f t="shared" si="167"/>
        <v>0.45047801462718517</v>
      </c>
      <c r="E352" s="15">
        <f t="shared" si="167"/>
        <v>0.45047801462718517</v>
      </c>
      <c r="F352" s="15">
        <f t="shared" si="167"/>
        <v>0.45047801462718517</v>
      </c>
      <c r="G352" s="15">
        <f t="shared" si="167"/>
        <v>0.45047801462718517</v>
      </c>
      <c r="H352" s="15">
        <f t="shared" si="167"/>
        <v>0.45047801462718517</v>
      </c>
      <c r="I352" s="15">
        <f t="shared" si="167"/>
        <v>0.45047801462718517</v>
      </c>
      <c r="J352" s="15">
        <f t="shared" si="167"/>
        <v>0.45047801462718517</v>
      </c>
      <c r="K352" s="15">
        <f t="shared" si="167"/>
        <v>0.45047801462718517</v>
      </c>
      <c r="L352" s="15">
        <f t="shared" si="167"/>
        <v>0.45047801462718517</v>
      </c>
      <c r="M352" s="15">
        <f t="shared" si="167"/>
        <v>0.45047801462718517</v>
      </c>
      <c r="N352" s="15">
        <f t="shared" si="167"/>
        <v>0.45047801462718517</v>
      </c>
      <c r="O352" s="15">
        <f t="shared" si="167"/>
        <v>0.45047801462718517</v>
      </c>
      <c r="S352" t="s">
        <v>74</v>
      </c>
    </row>
    <row r="353" spans="1:19" x14ac:dyDescent="0.25">
      <c r="A353" s="19" t="s">
        <v>75</v>
      </c>
      <c r="B353" s="20"/>
      <c r="C353" s="12"/>
      <c r="D353" s="15">
        <f t="shared" si="167"/>
        <v>0</v>
      </c>
      <c r="E353" s="15">
        <f t="shared" si="167"/>
        <v>0</v>
      </c>
      <c r="F353" s="15">
        <f t="shared" si="167"/>
        <v>0</v>
      </c>
      <c r="G353" s="15">
        <f t="shared" si="167"/>
        <v>0</v>
      </c>
      <c r="H353" s="15">
        <f t="shared" si="167"/>
        <v>0</v>
      </c>
      <c r="I353" s="15">
        <f t="shared" si="167"/>
        <v>0</v>
      </c>
      <c r="J353" s="15">
        <f t="shared" si="167"/>
        <v>0</v>
      </c>
      <c r="K353" s="15">
        <f t="shared" si="167"/>
        <v>0</v>
      </c>
      <c r="L353" s="15">
        <f t="shared" si="167"/>
        <v>0</v>
      </c>
      <c r="M353" s="15">
        <f t="shared" si="167"/>
        <v>0</v>
      </c>
      <c r="N353" s="15">
        <f t="shared" si="167"/>
        <v>0</v>
      </c>
      <c r="O353" s="15">
        <f t="shared" si="167"/>
        <v>0</v>
      </c>
      <c r="S353" t="s">
        <v>74</v>
      </c>
    </row>
    <row r="354" spans="1:19" x14ac:dyDescent="0.25">
      <c r="A354" s="19" t="s">
        <v>76</v>
      </c>
      <c r="B354" s="20"/>
      <c r="C354" s="12"/>
      <c r="D354" s="15">
        <f t="shared" si="167"/>
        <v>0</v>
      </c>
      <c r="E354" s="15">
        <f t="shared" si="167"/>
        <v>0</v>
      </c>
      <c r="F354" s="15">
        <f t="shared" si="167"/>
        <v>0</v>
      </c>
      <c r="G354" s="15">
        <f t="shared" si="167"/>
        <v>0</v>
      </c>
      <c r="H354" s="15">
        <f t="shared" si="167"/>
        <v>0</v>
      </c>
      <c r="I354" s="15">
        <f t="shared" si="167"/>
        <v>0</v>
      </c>
      <c r="J354" s="15">
        <f t="shared" si="167"/>
        <v>0</v>
      </c>
      <c r="K354" s="15">
        <f t="shared" si="167"/>
        <v>0</v>
      </c>
      <c r="L354" s="15">
        <f t="shared" si="167"/>
        <v>0</v>
      </c>
      <c r="M354" s="15">
        <f t="shared" si="167"/>
        <v>0</v>
      </c>
      <c r="N354" s="15">
        <f t="shared" si="167"/>
        <v>0</v>
      </c>
      <c r="O354" s="15">
        <f t="shared" si="167"/>
        <v>0</v>
      </c>
      <c r="S354" t="s">
        <v>74</v>
      </c>
    </row>
    <row r="356" spans="1:19" x14ac:dyDescent="0.25">
      <c r="A356" s="13" t="s">
        <v>149</v>
      </c>
    </row>
    <row r="357" spans="1:19" x14ac:dyDescent="0.25">
      <c r="A357" s="3" t="s">
        <v>18</v>
      </c>
      <c r="B357" s="12" t="str">
        <f>IFERROR(VLOOKUP($A357,'[1]Part Number Lookup'!$B$2:$C$1663,2,FALSE),0)</f>
        <v>1200557</v>
      </c>
      <c r="C357" s="12"/>
      <c r="D357" s="5">
        <f>D177*D333</f>
        <v>876.41823855945313</v>
      </c>
      <c r="E357" s="5">
        <f t="shared" ref="E357:O357" si="168">E177*E333</f>
        <v>764.92474769804187</v>
      </c>
      <c r="F357" s="5">
        <f t="shared" si="168"/>
        <v>1252.9926749636136</v>
      </c>
      <c r="G357" s="5">
        <f t="shared" si="168"/>
        <v>4590.0720968981495</v>
      </c>
      <c r="H357" s="5">
        <f t="shared" si="168"/>
        <v>1410.5556522192401</v>
      </c>
      <c r="I357" s="5">
        <f t="shared" si="168"/>
        <v>1928.3412934493942</v>
      </c>
      <c r="J357" s="5">
        <f t="shared" si="168"/>
        <v>1582.3587590987681</v>
      </c>
      <c r="K357" s="5">
        <f t="shared" si="168"/>
        <v>3454.3492498327</v>
      </c>
      <c r="L357" s="5">
        <f t="shared" si="168"/>
        <v>1688.6532916712981</v>
      </c>
      <c r="M357" s="5">
        <f t="shared" si="168"/>
        <v>1803.1165337037382</v>
      </c>
      <c r="N357" s="5">
        <f t="shared" si="168"/>
        <v>1132.1570333158934</v>
      </c>
      <c r="O357" s="5">
        <f t="shared" si="168"/>
        <v>3787.8228206040781</v>
      </c>
      <c r="Q357" s="5">
        <f t="shared" ref="Q357:Q378" si="169">SUM(D357:P357)</f>
        <v>24271.762392014363</v>
      </c>
      <c r="S357" t="s">
        <v>91</v>
      </c>
    </row>
    <row r="358" spans="1:19" x14ac:dyDescent="0.25">
      <c r="A358" s="3" t="s">
        <v>20</v>
      </c>
      <c r="B358" s="12" t="str">
        <f>IFERROR(VLOOKUP($A358,'[1]Part Number Lookup'!$B$2:$C$1663,2,FALSE),0)</f>
        <v>1200585</v>
      </c>
      <c r="C358" s="12"/>
      <c r="D358" s="5">
        <f t="shared" ref="D358:O378" si="170">D178*D334</f>
        <v>0</v>
      </c>
      <c r="E358" s="5">
        <f t="shared" si="170"/>
        <v>0</v>
      </c>
      <c r="F358" s="5">
        <f t="shared" si="170"/>
        <v>0</v>
      </c>
      <c r="G358" s="5">
        <f t="shared" si="170"/>
        <v>0</v>
      </c>
      <c r="H358" s="5">
        <f t="shared" si="170"/>
        <v>0</v>
      </c>
      <c r="I358" s="5">
        <f t="shared" si="170"/>
        <v>0</v>
      </c>
      <c r="J358" s="5">
        <f t="shared" si="170"/>
        <v>0</v>
      </c>
      <c r="K358" s="5">
        <f t="shared" si="170"/>
        <v>0</v>
      </c>
      <c r="L358" s="5">
        <f t="shared" si="170"/>
        <v>0</v>
      </c>
      <c r="M358" s="5">
        <f t="shared" si="170"/>
        <v>0</v>
      </c>
      <c r="N358" s="5">
        <f t="shared" si="170"/>
        <v>0</v>
      </c>
      <c r="O358" s="5">
        <f t="shared" si="170"/>
        <v>0</v>
      </c>
      <c r="Q358" s="5">
        <f t="shared" si="169"/>
        <v>0</v>
      </c>
    </row>
    <row r="359" spans="1:19" x14ac:dyDescent="0.25">
      <c r="A359" s="3" t="s">
        <v>21</v>
      </c>
      <c r="B359" s="12" t="str">
        <f>IFERROR(VLOOKUP($A359,'[1]Part Number Lookup'!$B$2:$C$1663,2,FALSE),0)</f>
        <v>1200588</v>
      </c>
      <c r="C359" s="12"/>
      <c r="D359" s="5">
        <f t="shared" si="170"/>
        <v>0</v>
      </c>
      <c r="E359" s="5">
        <f t="shared" si="170"/>
        <v>0</v>
      </c>
      <c r="F359" s="5">
        <f t="shared" si="170"/>
        <v>537.41880285823572</v>
      </c>
      <c r="G359" s="5">
        <f t="shared" si="170"/>
        <v>317.77425840007947</v>
      </c>
      <c r="H359" s="5">
        <f t="shared" si="170"/>
        <v>0</v>
      </c>
      <c r="I359" s="5">
        <f t="shared" si="170"/>
        <v>86.440907661515368</v>
      </c>
      <c r="J359" s="5">
        <f t="shared" si="170"/>
        <v>323.03919456555406</v>
      </c>
      <c r="K359" s="5">
        <f t="shared" si="170"/>
        <v>318.53675805660731</v>
      </c>
      <c r="L359" s="5">
        <f t="shared" si="170"/>
        <v>82.970813834051725</v>
      </c>
      <c r="M359" s="5">
        <f t="shared" si="170"/>
        <v>88.806727108381196</v>
      </c>
      <c r="N359" s="5">
        <f t="shared" si="170"/>
        <v>86.737324683580752</v>
      </c>
      <c r="O359" s="5">
        <f t="shared" si="170"/>
        <v>2800.8859923684772</v>
      </c>
      <c r="Q359" s="5">
        <f t="shared" si="169"/>
        <v>4642.6107795364824</v>
      </c>
    </row>
    <row r="360" spans="1:19" x14ac:dyDescent="0.25">
      <c r="A360" s="3" t="s">
        <v>22</v>
      </c>
      <c r="B360" s="12" t="str">
        <f>IFERROR(VLOOKUP($A360,'[1]Part Number Lookup'!$B$2:$C$1663,2,FALSE),0)</f>
        <v>1200597</v>
      </c>
      <c r="C360" s="12"/>
      <c r="D360" s="5">
        <f t="shared" si="170"/>
        <v>1898.9762035451899</v>
      </c>
      <c r="E360" s="5">
        <f t="shared" si="170"/>
        <v>2275.58640403152</v>
      </c>
      <c r="F360" s="5">
        <f t="shared" si="170"/>
        <v>2811.8753449213905</v>
      </c>
      <c r="G360" s="5">
        <f t="shared" si="170"/>
        <v>3150.1297087503876</v>
      </c>
      <c r="H360" s="5">
        <f t="shared" si="170"/>
        <v>3563.7257420583451</v>
      </c>
      <c r="I360" s="5">
        <f t="shared" si="170"/>
        <v>4046.3787079382419</v>
      </c>
      <c r="J360" s="5">
        <f t="shared" si="170"/>
        <v>5399.7736363297581</v>
      </c>
      <c r="K360" s="5">
        <f t="shared" si="170"/>
        <v>4816.2258726334148</v>
      </c>
      <c r="L360" s="5">
        <f t="shared" si="170"/>
        <v>4794.5801009886245</v>
      </c>
      <c r="M360" s="5">
        <f t="shared" si="170"/>
        <v>4074.5458616163683</v>
      </c>
      <c r="N360" s="5">
        <f t="shared" si="170"/>
        <v>2460.1505051192498</v>
      </c>
      <c r="O360" s="5">
        <f t="shared" si="170"/>
        <v>4050.7337014844825</v>
      </c>
      <c r="Q360" s="5">
        <f t="shared" si="169"/>
        <v>43342.681789416973</v>
      </c>
    </row>
    <row r="361" spans="1:19" x14ac:dyDescent="0.25">
      <c r="A361" s="3" t="s">
        <v>24</v>
      </c>
      <c r="B361" s="12" t="str">
        <f>IFERROR(VLOOKUP($A361,'[1]Part Number Lookup'!$B$2:$C$1663,2,FALSE),0)</f>
        <v>1200647</v>
      </c>
      <c r="C361" s="12"/>
      <c r="D361" s="5">
        <f t="shared" si="170"/>
        <v>0</v>
      </c>
      <c r="E361" s="5">
        <f t="shared" si="170"/>
        <v>0</v>
      </c>
      <c r="F361" s="5">
        <f t="shared" si="170"/>
        <v>0</v>
      </c>
      <c r="G361" s="5">
        <f t="shared" si="170"/>
        <v>0</v>
      </c>
      <c r="H361" s="5">
        <f t="shared" si="170"/>
        <v>0</v>
      </c>
      <c r="I361" s="5">
        <f t="shared" si="170"/>
        <v>0</v>
      </c>
      <c r="J361" s="5">
        <f t="shared" si="170"/>
        <v>0</v>
      </c>
      <c r="K361" s="5">
        <f t="shared" si="170"/>
        <v>0</v>
      </c>
      <c r="L361" s="5">
        <f t="shared" si="170"/>
        <v>0</v>
      </c>
      <c r="M361" s="5">
        <f t="shared" si="170"/>
        <v>0</v>
      </c>
      <c r="N361" s="5">
        <f t="shared" si="170"/>
        <v>0</v>
      </c>
      <c r="O361" s="5">
        <f t="shared" si="170"/>
        <v>0</v>
      </c>
      <c r="Q361" s="5">
        <f t="shared" si="169"/>
        <v>0</v>
      </c>
    </row>
    <row r="362" spans="1:19" x14ac:dyDescent="0.25">
      <c r="A362" s="3" t="s">
        <v>25</v>
      </c>
      <c r="B362" s="12" t="str">
        <f>IFERROR(VLOOKUP($A362,'[1]Part Number Lookup'!$B$2:$C$1663,2,FALSE),0)</f>
        <v>1200648</v>
      </c>
      <c r="C362" s="12"/>
      <c r="D362" s="5">
        <f t="shared" si="170"/>
        <v>1785.6145315424176</v>
      </c>
      <c r="E362" s="5">
        <f t="shared" si="170"/>
        <v>1789.838346052386</v>
      </c>
      <c r="F362" s="5">
        <f t="shared" si="170"/>
        <v>2448.0463072097905</v>
      </c>
      <c r="G362" s="5">
        <f t="shared" si="170"/>
        <v>2030.1624092235963</v>
      </c>
      <c r="H362" s="5">
        <f t="shared" si="170"/>
        <v>2443.2859687503974</v>
      </c>
      <c r="I362" s="5">
        <f t="shared" si="170"/>
        <v>2493.7229364911236</v>
      </c>
      <c r="J362" s="5">
        <f t="shared" si="170"/>
        <v>2126.006333838086</v>
      </c>
      <c r="K362" s="5">
        <f t="shared" si="170"/>
        <v>2094.9450558898379</v>
      </c>
      <c r="L362" s="5">
        <f t="shared" si="170"/>
        <v>2386.5058926090524</v>
      </c>
      <c r="M362" s="5">
        <f t="shared" si="170"/>
        <v>2625.4256898329909</v>
      </c>
      <c r="N362" s="5">
        <f t="shared" si="170"/>
        <v>1713.4792591564362</v>
      </c>
      <c r="O362" s="5">
        <f t="shared" si="170"/>
        <v>3519.2521499673717</v>
      </c>
      <c r="Q362" s="5">
        <f t="shared" si="169"/>
        <v>27456.284880563486</v>
      </c>
    </row>
    <row r="363" spans="1:19" x14ac:dyDescent="0.25">
      <c r="A363" s="3" t="s">
        <v>27</v>
      </c>
      <c r="B363" s="12" t="str">
        <f>IFERROR(VLOOKUP($A363,'[1]Part Number Lookup'!$B$2:$C$1663,2,FALSE),0)</f>
        <v>1200702</v>
      </c>
      <c r="C363" s="12"/>
      <c r="D363" s="5">
        <f t="shared" si="170"/>
        <v>13694.850735800263</v>
      </c>
      <c r="E363" s="5">
        <f t="shared" si="170"/>
        <v>15908.865797936351</v>
      </c>
      <c r="F363" s="5">
        <f t="shared" si="170"/>
        <v>16036.161956520958</v>
      </c>
      <c r="G363" s="5">
        <f t="shared" si="170"/>
        <v>16605.265757514506</v>
      </c>
      <c r="H363" s="5">
        <f t="shared" si="170"/>
        <v>20201.424465036343</v>
      </c>
      <c r="I363" s="5">
        <f t="shared" si="170"/>
        <v>20351.605945386968</v>
      </c>
      <c r="J363" s="5">
        <f t="shared" si="170"/>
        <v>26997.162769431194</v>
      </c>
      <c r="K363" s="5">
        <f t="shared" si="170"/>
        <v>28698.271453507161</v>
      </c>
      <c r="L363" s="5">
        <f t="shared" si="170"/>
        <v>26928.468670505852</v>
      </c>
      <c r="M363" s="5">
        <f t="shared" si="170"/>
        <v>29218.025417449484</v>
      </c>
      <c r="N363" s="5">
        <f t="shared" si="170"/>
        <v>16166.151169542662</v>
      </c>
      <c r="O363" s="5">
        <f t="shared" si="170"/>
        <v>25565.25178851535</v>
      </c>
      <c r="Q363" s="5">
        <f t="shared" si="169"/>
        <v>256371.50592714711</v>
      </c>
    </row>
    <row r="364" spans="1:19" x14ac:dyDescent="0.25">
      <c r="A364" s="3" t="s">
        <v>45</v>
      </c>
      <c r="B364" s="12" t="str">
        <f>IFERROR(VLOOKUP($A364,'[1]Part Number Lookup'!$B$2:$C$1663,2,FALSE),0)</f>
        <v>1201523</v>
      </c>
      <c r="C364" s="12"/>
      <c r="D364" s="5">
        <f t="shared" si="170"/>
        <v>0</v>
      </c>
      <c r="E364" s="5">
        <f t="shared" si="170"/>
        <v>0</v>
      </c>
      <c r="F364" s="5">
        <f t="shared" si="170"/>
        <v>0</v>
      </c>
      <c r="G364" s="5">
        <f t="shared" si="170"/>
        <v>0</v>
      </c>
      <c r="H364" s="5">
        <f t="shared" si="170"/>
        <v>0</v>
      </c>
      <c r="I364" s="5">
        <f t="shared" si="170"/>
        <v>0</v>
      </c>
      <c r="J364" s="5">
        <f t="shared" si="170"/>
        <v>0</v>
      </c>
      <c r="K364" s="5">
        <f t="shared" si="170"/>
        <v>0</v>
      </c>
      <c r="L364" s="5">
        <f t="shared" si="170"/>
        <v>0</v>
      </c>
      <c r="M364" s="5">
        <f t="shared" si="170"/>
        <v>0</v>
      </c>
      <c r="N364" s="5">
        <f t="shared" si="170"/>
        <v>0</v>
      </c>
      <c r="O364" s="5">
        <f t="shared" si="170"/>
        <v>0</v>
      </c>
      <c r="Q364" s="5">
        <f t="shared" si="169"/>
        <v>0</v>
      </c>
    </row>
    <row r="365" spans="1:19" x14ac:dyDescent="0.25">
      <c r="A365" s="3" t="s">
        <v>43</v>
      </c>
      <c r="B365" s="12" t="str">
        <f>IFERROR(VLOOKUP($A365,'[1]Part Number Lookup'!$B$2:$C$1663,2,FALSE),0)</f>
        <v>1201281</v>
      </c>
      <c r="C365" s="12"/>
      <c r="D365" s="5">
        <f t="shared" si="170"/>
        <v>0</v>
      </c>
      <c r="E365" s="5">
        <f t="shared" si="170"/>
        <v>0</v>
      </c>
      <c r="F365" s="5">
        <f t="shared" si="170"/>
        <v>0</v>
      </c>
      <c r="G365" s="5">
        <f t="shared" si="170"/>
        <v>0</v>
      </c>
      <c r="H365" s="5">
        <f t="shared" si="170"/>
        <v>0</v>
      </c>
      <c r="I365" s="5">
        <f t="shared" si="170"/>
        <v>0</v>
      </c>
      <c r="J365" s="5">
        <f t="shared" si="170"/>
        <v>0</v>
      </c>
      <c r="K365" s="5">
        <f t="shared" si="170"/>
        <v>0</v>
      </c>
      <c r="L365" s="5">
        <f t="shared" si="170"/>
        <v>0</v>
      </c>
      <c r="M365" s="5">
        <f t="shared" si="170"/>
        <v>0</v>
      </c>
      <c r="N365" s="5">
        <f t="shared" si="170"/>
        <v>0</v>
      </c>
      <c r="O365" s="5">
        <f t="shared" si="170"/>
        <v>0</v>
      </c>
      <c r="Q365" s="5">
        <f t="shared" si="169"/>
        <v>0</v>
      </c>
    </row>
    <row r="366" spans="1:19" x14ac:dyDescent="0.25">
      <c r="A366" s="3" t="s">
        <v>41</v>
      </c>
      <c r="B366" s="12" t="str">
        <f>IFERROR(VLOOKUP($A366,'[1]Part Number Lookup'!$B$2:$C$1663,2,FALSE),0)</f>
        <v>1201171</v>
      </c>
      <c r="C366" s="12"/>
      <c r="D366" s="5">
        <f t="shared" si="170"/>
        <v>0</v>
      </c>
      <c r="E366" s="5">
        <f t="shared" si="170"/>
        <v>0</v>
      </c>
      <c r="F366" s="5">
        <f t="shared" si="170"/>
        <v>0</v>
      </c>
      <c r="G366" s="5">
        <f t="shared" si="170"/>
        <v>0</v>
      </c>
      <c r="H366" s="5">
        <f t="shared" si="170"/>
        <v>0</v>
      </c>
      <c r="I366" s="5">
        <f t="shared" si="170"/>
        <v>0</v>
      </c>
      <c r="J366" s="5">
        <f t="shared" si="170"/>
        <v>0</v>
      </c>
      <c r="K366" s="5">
        <f t="shared" si="170"/>
        <v>0</v>
      </c>
      <c r="L366" s="5">
        <f t="shared" si="170"/>
        <v>0</v>
      </c>
      <c r="M366" s="5">
        <f t="shared" si="170"/>
        <v>0</v>
      </c>
      <c r="N366" s="5">
        <f t="shared" si="170"/>
        <v>0</v>
      </c>
      <c r="O366" s="5">
        <f t="shared" si="170"/>
        <v>0</v>
      </c>
      <c r="Q366" s="5">
        <f t="shared" si="169"/>
        <v>0</v>
      </c>
    </row>
    <row r="367" spans="1:19" x14ac:dyDescent="0.25">
      <c r="A367" s="3" t="s">
        <v>26</v>
      </c>
      <c r="B367" s="12" t="str">
        <f>IFERROR(VLOOKUP($A367,'[1]Part Number Lookup'!$B$2:$C$1663,2,FALSE),0)</f>
        <v>1200667</v>
      </c>
      <c r="C367" s="12"/>
      <c r="D367" s="5">
        <f t="shared" si="170"/>
        <v>0</v>
      </c>
      <c r="E367" s="5">
        <f t="shared" si="170"/>
        <v>0</v>
      </c>
      <c r="F367" s="5">
        <f t="shared" si="170"/>
        <v>0</v>
      </c>
      <c r="G367" s="5">
        <f t="shared" si="170"/>
        <v>0</v>
      </c>
      <c r="H367" s="5">
        <f t="shared" si="170"/>
        <v>0</v>
      </c>
      <c r="I367" s="5">
        <f t="shared" si="170"/>
        <v>0</v>
      </c>
      <c r="J367" s="5">
        <f t="shared" si="170"/>
        <v>0</v>
      </c>
      <c r="K367" s="5">
        <f t="shared" si="170"/>
        <v>0</v>
      </c>
      <c r="L367" s="5">
        <f t="shared" si="170"/>
        <v>0</v>
      </c>
      <c r="M367" s="5">
        <f t="shared" si="170"/>
        <v>0</v>
      </c>
      <c r="N367" s="5">
        <f t="shared" si="170"/>
        <v>0</v>
      </c>
      <c r="O367" s="5">
        <f t="shared" si="170"/>
        <v>0</v>
      </c>
      <c r="Q367" s="5">
        <f t="shared" si="169"/>
        <v>0</v>
      </c>
    </row>
    <row r="368" spans="1:19" x14ac:dyDescent="0.25">
      <c r="A368" s="3" t="s">
        <v>29</v>
      </c>
      <c r="B368" s="12" t="str">
        <f>IFERROR(VLOOKUP($A368,'[1]Part Number Lookup'!$B$2:$C$1663,2,FALSE),0)</f>
        <v>1200815</v>
      </c>
      <c r="C368" s="12"/>
      <c r="D368" s="5">
        <f t="shared" si="170"/>
        <v>0</v>
      </c>
      <c r="E368" s="5">
        <f t="shared" si="170"/>
        <v>0</v>
      </c>
      <c r="F368" s="5">
        <f t="shared" si="170"/>
        <v>0</v>
      </c>
      <c r="G368" s="5">
        <f t="shared" si="170"/>
        <v>0</v>
      </c>
      <c r="H368" s="5">
        <f t="shared" si="170"/>
        <v>0</v>
      </c>
      <c r="I368" s="5">
        <f t="shared" si="170"/>
        <v>0</v>
      </c>
      <c r="J368" s="5">
        <f t="shared" si="170"/>
        <v>0</v>
      </c>
      <c r="K368" s="5">
        <f t="shared" si="170"/>
        <v>0</v>
      </c>
      <c r="L368" s="5">
        <f t="shared" si="170"/>
        <v>0</v>
      </c>
      <c r="M368" s="5">
        <f t="shared" si="170"/>
        <v>0</v>
      </c>
      <c r="N368" s="5">
        <f t="shared" si="170"/>
        <v>0</v>
      </c>
      <c r="O368" s="5">
        <f t="shared" si="170"/>
        <v>0</v>
      </c>
      <c r="Q368" s="5">
        <f t="shared" si="169"/>
        <v>0</v>
      </c>
    </row>
    <row r="369" spans="1:19" x14ac:dyDescent="0.25">
      <c r="A369" s="3" t="s">
        <v>28</v>
      </c>
      <c r="B369" s="12" t="str">
        <f>IFERROR(VLOOKUP($A369,'[1]Part Number Lookup'!$B$2:$C$1663,2,FALSE),0)</f>
        <v>1200761</v>
      </c>
      <c r="C369" s="12"/>
      <c r="D369" s="5">
        <f t="shared" si="170"/>
        <v>1354.860128010369</v>
      </c>
      <c r="E369" s="5">
        <f t="shared" si="170"/>
        <v>1469.2574181710386</v>
      </c>
      <c r="F369" s="5">
        <f t="shared" si="170"/>
        <v>1856.4006358651682</v>
      </c>
      <c r="G369" s="5">
        <f t="shared" si="170"/>
        <v>1610.440520962605</v>
      </c>
      <c r="H369" s="5">
        <f t="shared" si="170"/>
        <v>1642.8931257579854</v>
      </c>
      <c r="I369" s="5">
        <f t="shared" si="170"/>
        <v>0</v>
      </c>
      <c r="J369" s="5">
        <f t="shared" si="170"/>
        <v>0</v>
      </c>
      <c r="K369" s="5">
        <f t="shared" si="170"/>
        <v>0</v>
      </c>
      <c r="L369" s="5">
        <f t="shared" si="170"/>
        <v>0</v>
      </c>
      <c r="M369" s="5">
        <f t="shared" si="170"/>
        <v>0</v>
      </c>
      <c r="N369" s="5">
        <f t="shared" si="170"/>
        <v>0</v>
      </c>
      <c r="O369" s="5">
        <f t="shared" si="170"/>
        <v>0</v>
      </c>
      <c r="Q369" s="5">
        <f t="shared" si="169"/>
        <v>7933.851828767165</v>
      </c>
    </row>
    <row r="370" spans="1:19" x14ac:dyDescent="0.25">
      <c r="A370" s="3" t="s">
        <v>46</v>
      </c>
      <c r="B370" s="12" t="str">
        <f>IFERROR(VLOOKUP($A370,'[1]Part Number Lookup'!$B$2:$C$1663,2,FALSE),0)</f>
        <v>1201531</v>
      </c>
      <c r="C370" s="12"/>
      <c r="D370" s="5">
        <f t="shared" si="170"/>
        <v>0</v>
      </c>
      <c r="E370" s="5">
        <f t="shared" si="170"/>
        <v>0</v>
      </c>
      <c r="F370" s="5">
        <f t="shared" si="170"/>
        <v>0</v>
      </c>
      <c r="G370" s="5">
        <f t="shared" si="170"/>
        <v>0</v>
      </c>
      <c r="H370" s="5">
        <f t="shared" si="170"/>
        <v>169.55186973754121</v>
      </c>
      <c r="I370" s="5">
        <f t="shared" si="170"/>
        <v>3483.6553493350971</v>
      </c>
      <c r="J370" s="5">
        <f t="shared" si="170"/>
        <v>3269.3987989136263</v>
      </c>
      <c r="K370" s="5">
        <f t="shared" si="170"/>
        <v>2263.3630510361131</v>
      </c>
      <c r="L370" s="5">
        <f t="shared" si="170"/>
        <v>2270.7943635312072</v>
      </c>
      <c r="M370" s="5">
        <f t="shared" si="170"/>
        <v>2385.8289539940388</v>
      </c>
      <c r="N370" s="5">
        <f t="shared" si="170"/>
        <v>2735.7286207598295</v>
      </c>
      <c r="O370" s="5">
        <f t="shared" si="170"/>
        <v>2897.1463557069446</v>
      </c>
      <c r="Q370" s="5">
        <f t="shared" si="169"/>
        <v>19475.467363014399</v>
      </c>
    </row>
    <row r="371" spans="1:19" x14ac:dyDescent="0.25">
      <c r="A371" s="3" t="s">
        <v>32</v>
      </c>
      <c r="B371" s="12" t="str">
        <f>IFERROR(VLOOKUP($A371,'[1]Part Number Lookup'!$B$2:$C$1663,2,FALSE),0)</f>
        <v>1200871</v>
      </c>
      <c r="C371" s="12"/>
      <c r="D371" s="5">
        <f t="shared" si="170"/>
        <v>0</v>
      </c>
      <c r="E371" s="5">
        <f t="shared" si="170"/>
        <v>0</v>
      </c>
      <c r="F371" s="5">
        <f t="shared" si="170"/>
        <v>0</v>
      </c>
      <c r="G371" s="5">
        <f t="shared" si="170"/>
        <v>0</v>
      </c>
      <c r="H371" s="5">
        <f t="shared" si="170"/>
        <v>0</v>
      </c>
      <c r="I371" s="5">
        <f t="shared" si="170"/>
        <v>0</v>
      </c>
      <c r="J371" s="5">
        <f t="shared" si="170"/>
        <v>0</v>
      </c>
      <c r="K371" s="5">
        <f t="shared" si="170"/>
        <v>0</v>
      </c>
      <c r="L371" s="5">
        <f t="shared" si="170"/>
        <v>0</v>
      </c>
      <c r="M371" s="5">
        <f t="shared" si="170"/>
        <v>0</v>
      </c>
      <c r="N371" s="5">
        <f t="shared" si="170"/>
        <v>0</v>
      </c>
      <c r="O371" s="5">
        <f t="shared" si="170"/>
        <v>0</v>
      </c>
      <c r="Q371" s="5">
        <f t="shared" si="169"/>
        <v>0</v>
      </c>
    </row>
    <row r="372" spans="1:19" x14ac:dyDescent="0.25">
      <c r="A372" s="3" t="s">
        <v>35</v>
      </c>
      <c r="B372" s="12" t="str">
        <f>IFERROR(VLOOKUP($A372,'[1]Part Number Lookup'!$B$2:$C$1663,2,FALSE),0)</f>
        <v>1200900</v>
      </c>
      <c r="C372" s="12"/>
      <c r="D372" s="5">
        <f t="shared" si="170"/>
        <v>82.607396637086069</v>
      </c>
      <c r="E372" s="5">
        <f t="shared" si="170"/>
        <v>114.28110268169713</v>
      </c>
      <c r="F372" s="5">
        <f t="shared" si="170"/>
        <v>160.47372697125166</v>
      </c>
      <c r="G372" s="5">
        <f t="shared" si="170"/>
        <v>58.392414098106883</v>
      </c>
      <c r="H372" s="5">
        <f t="shared" si="170"/>
        <v>128.81529481669295</v>
      </c>
      <c r="I372" s="5">
        <f t="shared" si="170"/>
        <v>115.15824607491142</v>
      </c>
      <c r="J372" s="5">
        <f t="shared" si="170"/>
        <v>154.33565996283258</v>
      </c>
      <c r="K372" s="5">
        <f t="shared" si="170"/>
        <v>58.532526755179262</v>
      </c>
      <c r="L372" s="5">
        <f t="shared" si="170"/>
        <v>148.65094769637673</v>
      </c>
      <c r="M372" s="5">
        <f t="shared" si="170"/>
        <v>77.513472136049344</v>
      </c>
      <c r="N372" s="5">
        <f t="shared" si="170"/>
        <v>139.46068446237581</v>
      </c>
      <c r="O372" s="5">
        <f t="shared" si="170"/>
        <v>184.22719597128562</v>
      </c>
      <c r="Q372" s="5">
        <f t="shared" si="169"/>
        <v>1422.4486682638455</v>
      </c>
    </row>
    <row r="373" spans="1:19" x14ac:dyDescent="0.25">
      <c r="A373" s="3" t="s">
        <v>37</v>
      </c>
      <c r="B373" s="12" t="str">
        <f>IFERROR(VLOOKUP($A373,'[1]Part Number Lookup'!$B$2:$C$1663,2,FALSE),0)</f>
        <v>1200928</v>
      </c>
      <c r="C373" s="12"/>
      <c r="D373" s="5">
        <f t="shared" si="170"/>
        <v>0</v>
      </c>
      <c r="E373" s="5">
        <f t="shared" si="170"/>
        <v>0</v>
      </c>
      <c r="F373" s="5">
        <f t="shared" si="170"/>
        <v>0</v>
      </c>
      <c r="G373" s="5">
        <f t="shared" si="170"/>
        <v>0</v>
      </c>
      <c r="H373" s="5">
        <f t="shared" si="170"/>
        <v>0</v>
      </c>
      <c r="I373" s="5">
        <f t="shared" si="170"/>
        <v>0</v>
      </c>
      <c r="J373" s="5">
        <f t="shared" si="170"/>
        <v>131.29485359181055</v>
      </c>
      <c r="K373" s="5">
        <f t="shared" si="170"/>
        <v>38.867432174122882</v>
      </c>
      <c r="L373" s="5">
        <f t="shared" si="170"/>
        <v>27.039789460269045</v>
      </c>
      <c r="M373" s="5">
        <f t="shared" si="170"/>
        <v>0.87702077418891145</v>
      </c>
      <c r="N373" s="5">
        <f t="shared" si="170"/>
        <v>0</v>
      </c>
      <c r="O373" s="5">
        <f t="shared" si="170"/>
        <v>0</v>
      </c>
      <c r="Q373" s="5">
        <f t="shared" si="169"/>
        <v>198.07909600039139</v>
      </c>
    </row>
    <row r="374" spans="1:19" x14ac:dyDescent="0.25">
      <c r="A374" s="3" t="s">
        <v>34</v>
      </c>
      <c r="B374" s="12" t="str">
        <f>IFERROR(VLOOKUP($A374,'[1]Part Number Lookup'!$B$2:$C$1663,2,FALSE),0)</f>
        <v>1200880</v>
      </c>
      <c r="C374" s="12"/>
      <c r="D374" s="5">
        <f t="shared" si="170"/>
        <v>8814.2363587391046</v>
      </c>
      <c r="E374" s="5">
        <f t="shared" si="170"/>
        <v>9825.5846068137762</v>
      </c>
      <c r="F374" s="5">
        <f t="shared" si="170"/>
        <v>4786.2417184359219</v>
      </c>
      <c r="G374" s="5">
        <f t="shared" si="170"/>
        <v>6960.9225052825941</v>
      </c>
      <c r="H374" s="5">
        <f t="shared" si="170"/>
        <v>1767.3413317860866</v>
      </c>
      <c r="I374" s="5">
        <f t="shared" si="170"/>
        <v>3760.9188067471705</v>
      </c>
      <c r="J374" s="5">
        <f t="shared" si="170"/>
        <v>2194.8030775955253</v>
      </c>
      <c r="K374" s="5">
        <f t="shared" si="170"/>
        <v>7660.4370187442191</v>
      </c>
      <c r="L374" s="5">
        <f t="shared" si="170"/>
        <v>8692.7071353627744</v>
      </c>
      <c r="M374" s="5">
        <f t="shared" si="170"/>
        <v>7599.9894776062383</v>
      </c>
      <c r="N374" s="5">
        <f t="shared" si="170"/>
        <v>7115.5666266508251</v>
      </c>
      <c r="O374" s="5">
        <f t="shared" si="170"/>
        <v>7535.4104075812056</v>
      </c>
      <c r="Q374" s="5">
        <f t="shared" si="169"/>
        <v>76714.159071345435</v>
      </c>
    </row>
    <row r="375" spans="1:19" x14ac:dyDescent="0.25">
      <c r="A375" s="3" t="s">
        <v>38</v>
      </c>
      <c r="B375" s="12" t="str">
        <f>IFERROR(VLOOKUP($A375,'[1]Part Number Lookup'!$B$2:$C$1663,2,FALSE),0)</f>
        <v>1200952</v>
      </c>
      <c r="C375" s="12"/>
      <c r="D375" s="5">
        <f t="shared" si="170"/>
        <v>0</v>
      </c>
      <c r="E375" s="5">
        <f t="shared" si="170"/>
        <v>0</v>
      </c>
      <c r="F375" s="5">
        <f t="shared" si="170"/>
        <v>0</v>
      </c>
      <c r="G375" s="5">
        <f t="shared" si="170"/>
        <v>0</v>
      </c>
      <c r="H375" s="5">
        <f t="shared" si="170"/>
        <v>0</v>
      </c>
      <c r="I375" s="5">
        <f t="shared" si="170"/>
        <v>0</v>
      </c>
      <c r="J375" s="5">
        <f t="shared" si="170"/>
        <v>0</v>
      </c>
      <c r="K375" s="5">
        <f t="shared" si="170"/>
        <v>0</v>
      </c>
      <c r="L375" s="5">
        <f t="shared" si="170"/>
        <v>0</v>
      </c>
      <c r="M375" s="5">
        <f t="shared" si="170"/>
        <v>0</v>
      </c>
      <c r="N375" s="5">
        <f t="shared" si="170"/>
        <v>0</v>
      </c>
      <c r="O375" s="5">
        <f t="shared" si="170"/>
        <v>0</v>
      </c>
      <c r="Q375" s="5">
        <f t="shared" si="169"/>
        <v>0</v>
      </c>
    </row>
    <row r="376" spans="1:19" x14ac:dyDescent="0.25">
      <c r="A376" s="19" t="s">
        <v>136</v>
      </c>
      <c r="B376" s="20"/>
      <c r="C376" s="12"/>
      <c r="D376" s="5">
        <f t="shared" si="170"/>
        <v>8075.5611379614284</v>
      </c>
      <c r="E376" s="5">
        <f t="shared" si="170"/>
        <v>7745.1949226188699</v>
      </c>
      <c r="F376" s="5">
        <f t="shared" si="170"/>
        <v>8707.62208189989</v>
      </c>
      <c r="G376" s="5">
        <f t="shared" si="170"/>
        <v>8214.095527787611</v>
      </c>
      <c r="H376" s="5">
        <f t="shared" si="170"/>
        <v>9294.8857859457239</v>
      </c>
      <c r="I376" s="5">
        <f t="shared" si="170"/>
        <v>9977.8475774378949</v>
      </c>
      <c r="J376" s="5">
        <f t="shared" si="170"/>
        <v>11039.909181549918</v>
      </c>
      <c r="K376" s="5">
        <f t="shared" si="170"/>
        <v>10184.213578816054</v>
      </c>
      <c r="L376" s="5">
        <f t="shared" si="170"/>
        <v>9170.7919470926336</v>
      </c>
      <c r="M376" s="5">
        <f t="shared" si="170"/>
        <v>9196.8117930511471</v>
      </c>
      <c r="N376" s="5">
        <f t="shared" si="170"/>
        <v>7947.8668949383646</v>
      </c>
      <c r="O376" s="5">
        <f t="shared" si="170"/>
        <v>8416.8193568553634</v>
      </c>
      <c r="Q376" s="5">
        <f t="shared" si="169"/>
        <v>107971.6197859549</v>
      </c>
      <c r="S376" t="s">
        <v>74</v>
      </c>
    </row>
    <row r="377" spans="1:19" x14ac:dyDescent="0.25">
      <c r="A377" s="19" t="s">
        <v>75</v>
      </c>
      <c r="B377" s="20"/>
      <c r="C377" s="12"/>
      <c r="D377" s="5">
        <f t="shared" si="170"/>
        <v>0</v>
      </c>
      <c r="E377" s="5">
        <f t="shared" si="170"/>
        <v>0</v>
      </c>
      <c r="F377" s="5">
        <f t="shared" si="170"/>
        <v>0</v>
      </c>
      <c r="G377" s="5">
        <f t="shared" si="170"/>
        <v>0</v>
      </c>
      <c r="H377" s="5">
        <f t="shared" si="170"/>
        <v>0</v>
      </c>
      <c r="I377" s="5">
        <f t="shared" si="170"/>
        <v>0</v>
      </c>
      <c r="J377" s="5">
        <f t="shared" si="170"/>
        <v>0</v>
      </c>
      <c r="K377" s="5">
        <f t="shared" si="170"/>
        <v>0</v>
      </c>
      <c r="L377" s="5">
        <f t="shared" si="170"/>
        <v>0</v>
      </c>
      <c r="M377" s="5">
        <f t="shared" si="170"/>
        <v>0</v>
      </c>
      <c r="N377" s="5">
        <f t="shared" si="170"/>
        <v>0</v>
      </c>
      <c r="O377" s="5">
        <f t="shared" si="170"/>
        <v>0</v>
      </c>
      <c r="Q377" s="5">
        <f t="shared" si="169"/>
        <v>0</v>
      </c>
      <c r="S377" t="s">
        <v>74</v>
      </c>
    </row>
    <row r="378" spans="1:19" x14ac:dyDescent="0.25">
      <c r="A378" s="19" t="s">
        <v>76</v>
      </c>
      <c r="B378" s="20"/>
      <c r="C378" s="12"/>
      <c r="D378" s="5">
        <f t="shared" si="170"/>
        <v>0</v>
      </c>
      <c r="E378" s="5">
        <f t="shared" si="170"/>
        <v>0</v>
      </c>
      <c r="F378" s="5">
        <f t="shared" si="170"/>
        <v>0</v>
      </c>
      <c r="G378" s="5">
        <f t="shared" si="170"/>
        <v>0</v>
      </c>
      <c r="H378" s="5">
        <f t="shared" si="170"/>
        <v>0</v>
      </c>
      <c r="I378" s="5">
        <f t="shared" si="170"/>
        <v>0</v>
      </c>
      <c r="J378" s="5">
        <f t="shared" si="170"/>
        <v>0</v>
      </c>
      <c r="K378" s="5">
        <f t="shared" si="170"/>
        <v>0</v>
      </c>
      <c r="L378" s="5">
        <f t="shared" si="170"/>
        <v>0</v>
      </c>
      <c r="M378" s="5">
        <f t="shared" si="170"/>
        <v>0</v>
      </c>
      <c r="N378" s="5">
        <f t="shared" si="170"/>
        <v>0</v>
      </c>
      <c r="O378" s="5">
        <f t="shared" si="170"/>
        <v>0</v>
      </c>
      <c r="Q378" s="5">
        <f t="shared" si="169"/>
        <v>0</v>
      </c>
      <c r="S378" t="s">
        <v>74</v>
      </c>
    </row>
    <row r="380" spans="1:19" s="6" customFormat="1" x14ac:dyDescent="0.25">
      <c r="A380" s="25" t="s">
        <v>151</v>
      </c>
      <c r="B380" s="26"/>
      <c r="C380" s="26"/>
      <c r="D380" s="27">
        <f t="shared" ref="D380:O380" si="171">SUM(D357:D379)</f>
        <v>36583.124730795309</v>
      </c>
      <c r="E380" s="27">
        <f t="shared" si="171"/>
        <v>39893.533346003678</v>
      </c>
      <c r="F380" s="27">
        <f t="shared" si="171"/>
        <v>38597.233249646219</v>
      </c>
      <c r="G380" s="27">
        <f t="shared" si="171"/>
        <v>43537.255198917643</v>
      </c>
      <c r="H380" s="27">
        <f t="shared" si="171"/>
        <v>40622.479236108353</v>
      </c>
      <c r="I380" s="27">
        <f t="shared" si="171"/>
        <v>46244.069770522321</v>
      </c>
      <c r="J380" s="27">
        <f t="shared" si="171"/>
        <v>53218.082264877077</v>
      </c>
      <c r="K380" s="27">
        <f t="shared" si="171"/>
        <v>59587.741997445402</v>
      </c>
      <c r="L380" s="27">
        <f t="shared" si="171"/>
        <v>56191.162952752144</v>
      </c>
      <c r="M380" s="27">
        <f t="shared" si="171"/>
        <v>57070.940947272626</v>
      </c>
      <c r="N380" s="27">
        <f t="shared" si="171"/>
        <v>39497.298118629216</v>
      </c>
      <c r="O380" s="27">
        <f t="shared" si="171"/>
        <v>58757.54976905456</v>
      </c>
      <c r="P380" s="26"/>
      <c r="Q380" s="27">
        <f>SUM(Q357:Q379)</f>
        <v>569800.47158202459</v>
      </c>
      <c r="S380" s="6" t="s">
        <v>100</v>
      </c>
    </row>
  </sheetData>
  <pageMargins left="0.7" right="0.7" top="0.75" bottom="0.75" header="0.3" footer="0.3"/>
  <pageSetup scale="55" orientation="landscape" verticalDpi="0" r:id="rId1"/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7030A0"/>
  </sheetPr>
  <dimension ref="A1:S287"/>
  <sheetViews>
    <sheetView tabSelected="1" topLeftCell="A2" workbookViewId="0">
      <pane xSplit="1" ySplit="6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44.42578125" customWidth="1"/>
    <col min="2" max="2" width="10.85546875" customWidth="1"/>
    <col min="3" max="3" width="11.85546875" customWidth="1"/>
    <col min="4" max="4" width="12.42578125" customWidth="1"/>
    <col min="5" max="5" width="12.7109375" customWidth="1"/>
    <col min="6" max="7" width="12.85546875" customWidth="1"/>
    <col min="8" max="8" width="13.140625" customWidth="1"/>
    <col min="9" max="9" width="12.28515625" customWidth="1"/>
    <col min="10" max="10" width="14.140625" customWidth="1"/>
    <col min="11" max="11" width="12.140625" customWidth="1"/>
    <col min="12" max="12" width="13.28515625" customWidth="1"/>
    <col min="13" max="13" width="12.5703125" customWidth="1"/>
    <col min="14" max="14" width="12.140625" customWidth="1"/>
    <col min="15" max="15" width="13.28515625" customWidth="1"/>
    <col min="16" max="16" width="5.28515625" customWidth="1"/>
    <col min="17" max="17" width="13.42578125" customWidth="1"/>
    <col min="18" max="18" width="5" customWidth="1"/>
    <col min="19" max="19" width="73.85546875" customWidth="1"/>
  </cols>
  <sheetData>
    <row r="1" spans="1:19" ht="14.45" x14ac:dyDescent="0.3">
      <c r="A1" s="6" t="s">
        <v>92</v>
      </c>
    </row>
    <row r="2" spans="1:19" ht="14.45" x14ac:dyDescent="0.3">
      <c r="A2" s="6" t="s">
        <v>115</v>
      </c>
    </row>
    <row r="3" spans="1:19" ht="14.45" x14ac:dyDescent="0.3">
      <c r="A3" s="6" t="s">
        <v>106</v>
      </c>
    </row>
    <row r="4" spans="1:19" ht="14.45" x14ac:dyDescent="0.3">
      <c r="A4" s="6" t="s">
        <v>47</v>
      </c>
    </row>
    <row r="6" spans="1:19" ht="14.45" x14ac:dyDescent="0.3">
      <c r="A6" s="7"/>
      <c r="B6" s="7" t="s">
        <v>48</v>
      </c>
      <c r="C6" s="7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9" ht="14.45" x14ac:dyDescent="0.3">
      <c r="A7" s="8" t="s">
        <v>50</v>
      </c>
      <c r="B7" s="8" t="s">
        <v>51</v>
      </c>
      <c r="C7" s="8" t="s">
        <v>52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Q7" s="8" t="s">
        <v>53</v>
      </c>
      <c r="S7" s="8" t="s">
        <v>54</v>
      </c>
    </row>
    <row r="8" spans="1:19" ht="14.4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S8" s="8"/>
    </row>
    <row r="9" spans="1:19" ht="14.45" x14ac:dyDescent="0.3">
      <c r="A9" s="9" t="s">
        <v>145</v>
      </c>
      <c r="B9" s="8"/>
      <c r="C9" s="8"/>
      <c r="D9" s="10">
        <f>'2017 Budget SD'!C9</f>
        <v>999736.09299819882</v>
      </c>
      <c r="E9" s="10">
        <f>'2017 Budget SD'!D9</f>
        <v>958837.50728474255</v>
      </c>
      <c r="F9" s="10">
        <f>'2017 Budget SD'!E9</f>
        <v>1077983.7996076376</v>
      </c>
      <c r="G9" s="10">
        <f>'2017 Budget SD'!F9</f>
        <v>1016886.3352246702</v>
      </c>
      <c r="H9" s="10">
        <f>'2017 Budget SD'!G9</f>
        <v>1150685.709854167</v>
      </c>
      <c r="I9" s="10">
        <f>'2017 Budget SD'!H9</f>
        <v>1235234.8255662415</v>
      </c>
      <c r="J9" s="10">
        <f>'2017 Budget SD'!I9</f>
        <v>1366715.6354417503</v>
      </c>
      <c r="K9" s="10">
        <f>'2017 Budget SD'!J9</f>
        <v>1260782.4669525023</v>
      </c>
      <c r="L9" s="10">
        <f>'2017 Budget SD'!K9</f>
        <v>1135323.1749787943</v>
      </c>
      <c r="M9" s="10">
        <f>'2017 Budget SD'!L9</f>
        <v>1138544.3727004856</v>
      </c>
      <c r="N9" s="10">
        <f>'2017 Budget SD'!M9</f>
        <v>983927.83627927734</v>
      </c>
      <c r="O9" s="10">
        <f>'2017 Budget SD'!N9</f>
        <v>1041983.0839666394</v>
      </c>
      <c r="Q9" s="5">
        <f t="shared" ref="Q9:Q12" si="0">SUM(D9:P9)</f>
        <v>13366640.840855107</v>
      </c>
      <c r="S9" t="s">
        <v>143</v>
      </c>
    </row>
    <row r="10" spans="1:19" ht="14.45" x14ac:dyDescent="0.3">
      <c r="A10" s="9" t="s">
        <v>94</v>
      </c>
      <c r="B10" s="8"/>
      <c r="C10" s="8"/>
      <c r="D10" s="2">
        <v>980083.13733605982</v>
      </c>
      <c r="E10" s="2">
        <v>942411.52042030066</v>
      </c>
      <c r="F10" s="2">
        <v>986157.34462355764</v>
      </c>
      <c r="G10" s="2">
        <v>996661.67998663883</v>
      </c>
      <c r="H10" s="2">
        <v>1163018.4107902551</v>
      </c>
      <c r="I10" s="2">
        <v>1301836.9963335139</v>
      </c>
      <c r="J10" s="2">
        <v>1334898.0728108918</v>
      </c>
      <c r="K10" s="2">
        <v>1355315.0813509347</v>
      </c>
      <c r="L10" s="2">
        <v>1250294.8427204264</v>
      </c>
      <c r="M10" s="2">
        <v>1139569.7941980741</v>
      </c>
      <c r="N10" s="2">
        <v>970664.76515065681</v>
      </c>
      <c r="O10" s="2">
        <v>998059.83288101037</v>
      </c>
      <c r="Q10" s="5">
        <f t="shared" si="0"/>
        <v>13418971.478602322</v>
      </c>
      <c r="S10" t="s">
        <v>55</v>
      </c>
    </row>
    <row r="11" spans="1:19" ht="14.45" x14ac:dyDescent="0.3">
      <c r="A11" s="9" t="s">
        <v>95</v>
      </c>
      <c r="B11" s="8"/>
      <c r="C11" s="8"/>
      <c r="D11" s="2">
        <v>1180538.1429099999</v>
      </c>
      <c r="E11" s="2">
        <v>1059151.14286</v>
      </c>
      <c r="F11" s="2">
        <v>1073765.71431</v>
      </c>
      <c r="G11" s="2">
        <v>1070640.99997</v>
      </c>
      <c r="H11" s="2">
        <v>1208202.8571899999</v>
      </c>
      <c r="I11" s="2">
        <v>1274938.1428499999</v>
      </c>
      <c r="J11" s="2">
        <v>1415510.5713899999</v>
      </c>
      <c r="K11" s="2">
        <v>1324252.4285899999</v>
      </c>
      <c r="L11" s="2">
        <v>1220823.9999899999</v>
      </c>
      <c r="M11" s="2">
        <v>1143834</v>
      </c>
      <c r="N11" s="2">
        <v>1012082.99988</v>
      </c>
      <c r="O11" s="2">
        <v>996809.14286999998</v>
      </c>
      <c r="Q11" s="5">
        <f t="shared" si="0"/>
        <v>13980550.14281</v>
      </c>
      <c r="S11" t="s">
        <v>56</v>
      </c>
    </row>
    <row r="12" spans="1:19" ht="14.45" x14ac:dyDescent="0.3">
      <c r="A12" s="9" t="s">
        <v>96</v>
      </c>
      <c r="B12" s="8"/>
      <c r="C12" s="8"/>
      <c r="D12" s="2">
        <v>1019730.28572</v>
      </c>
      <c r="E12" s="2">
        <v>925074.42856000003</v>
      </c>
      <c r="F12" s="2">
        <v>1017064.57144</v>
      </c>
      <c r="G12" s="2">
        <v>1005991.71428</v>
      </c>
      <c r="H12" s="2">
        <v>1109121.28572</v>
      </c>
      <c r="I12" s="2">
        <v>1157294</v>
      </c>
      <c r="J12" s="2">
        <v>1183522.4285299999</v>
      </c>
      <c r="K12" s="2">
        <v>1245984.5713800001</v>
      </c>
      <c r="L12" s="2">
        <v>1247286.56996</v>
      </c>
      <c r="M12" s="2">
        <v>1133795.2856999999</v>
      </c>
      <c r="N12" s="2">
        <v>985766.42865000002</v>
      </c>
      <c r="O12" s="2">
        <v>1003560.71433</v>
      </c>
      <c r="Q12" s="5">
        <f t="shared" si="0"/>
        <v>13034192.284270002</v>
      </c>
      <c r="S12" t="s">
        <v>57</v>
      </c>
    </row>
    <row r="14" spans="1:19" ht="14.45" x14ac:dyDescent="0.3">
      <c r="A14" s="11" t="s">
        <v>116</v>
      </c>
    </row>
    <row r="15" spans="1:19" ht="14.45" x14ac:dyDescent="0.3">
      <c r="A15" s="4" t="s">
        <v>58</v>
      </c>
    </row>
    <row r="16" spans="1:19" ht="14.45" x14ac:dyDescent="0.3">
      <c r="A16" s="3" t="s">
        <v>19</v>
      </c>
      <c r="B16" s="12" t="str">
        <f>IFERROR(VLOOKUP($A16,'[1]Part Number Lookup'!$B$2:$C$1663,2,FALSE),0)</f>
        <v>1200566</v>
      </c>
      <c r="C16" s="12"/>
      <c r="D16" s="5">
        <v>11972</v>
      </c>
      <c r="E16" s="5">
        <v>10756</v>
      </c>
      <c r="F16" s="5">
        <v>7838</v>
      </c>
      <c r="G16" s="5">
        <v>3718</v>
      </c>
      <c r="H16" s="5">
        <v>3596</v>
      </c>
      <c r="I16" s="5">
        <v>11714</v>
      </c>
      <c r="J16" s="5">
        <v>14833</v>
      </c>
      <c r="K16" s="5">
        <v>18400</v>
      </c>
      <c r="L16" s="5">
        <v>14976</v>
      </c>
      <c r="M16" s="5">
        <v>10154</v>
      </c>
      <c r="N16" s="5">
        <v>12261</v>
      </c>
      <c r="O16" s="5">
        <v>9307</v>
      </c>
      <c r="Q16" s="5">
        <f>SUM(D16:P16)</f>
        <v>129525</v>
      </c>
      <c r="S16" t="s">
        <v>59</v>
      </c>
    </row>
    <row r="17" spans="1:19" ht="14.45" x14ac:dyDescent="0.3">
      <c r="A17" s="3" t="s">
        <v>22</v>
      </c>
      <c r="B17" s="12" t="str">
        <f>IFERROR(VLOOKUP($A17,'[1]Part Number Lookup'!$B$2:$C$1663,2,FALSE),0)</f>
        <v>1200597</v>
      </c>
      <c r="C17" s="12"/>
      <c r="D17" s="5">
        <v>10605</v>
      </c>
      <c r="E17" s="5">
        <v>9644</v>
      </c>
      <c r="F17" s="5">
        <v>8837</v>
      </c>
      <c r="G17" s="5">
        <v>8019</v>
      </c>
      <c r="H17" s="5">
        <v>3506</v>
      </c>
      <c r="I17" s="5">
        <v>14152</v>
      </c>
      <c r="J17" s="5">
        <v>20568</v>
      </c>
      <c r="K17" s="5">
        <v>14010</v>
      </c>
      <c r="L17" s="5">
        <v>14617</v>
      </c>
      <c r="M17" s="5">
        <v>9700</v>
      </c>
      <c r="N17" s="5">
        <v>9975</v>
      </c>
      <c r="O17" s="5">
        <v>9161</v>
      </c>
      <c r="Q17" s="5">
        <f t="shared" ref="Q17:Q30" si="1">SUM(D17:P17)</f>
        <v>132794</v>
      </c>
    </row>
    <row r="18" spans="1:19" ht="14.45" x14ac:dyDescent="0.3">
      <c r="A18" s="3" t="s">
        <v>24</v>
      </c>
      <c r="B18" s="12" t="str">
        <f>IFERROR(VLOOKUP($A18,'[1]Part Number Lookup'!$B$2:$C$1663,2,FALSE),0)</f>
        <v>1200647</v>
      </c>
      <c r="C18" s="12"/>
      <c r="D18" s="5">
        <v>12175</v>
      </c>
      <c r="E18" s="5">
        <v>11851</v>
      </c>
      <c r="F18" s="5">
        <v>12325</v>
      </c>
      <c r="G18" s="5">
        <v>7467</v>
      </c>
      <c r="H18" s="5">
        <v>2580</v>
      </c>
      <c r="I18" s="5">
        <v>8017</v>
      </c>
      <c r="J18" s="5">
        <v>10968</v>
      </c>
      <c r="K18" s="5">
        <v>11154</v>
      </c>
      <c r="L18" s="5">
        <v>11142</v>
      </c>
      <c r="M18" s="5">
        <v>7316</v>
      </c>
      <c r="N18" s="5">
        <v>8127</v>
      </c>
      <c r="O18" s="5">
        <v>7076</v>
      </c>
      <c r="Q18" s="5">
        <f t="shared" si="1"/>
        <v>110198</v>
      </c>
    </row>
    <row r="19" spans="1:19" ht="14.45" x14ac:dyDescent="0.3">
      <c r="A19" s="3" t="s">
        <v>27</v>
      </c>
      <c r="B19" s="12" t="str">
        <f>IFERROR(VLOOKUP($A19,'[1]Part Number Lookup'!$B$2:$C$1663,2,FALSE),0)</f>
        <v>1200702</v>
      </c>
      <c r="C19" s="12"/>
      <c r="D19" s="5">
        <v>136593</v>
      </c>
      <c r="E19" s="5">
        <v>127074</v>
      </c>
      <c r="F19" s="5">
        <v>81349</v>
      </c>
      <c r="G19" s="5">
        <v>68587</v>
      </c>
      <c r="H19" s="5">
        <v>39778</v>
      </c>
      <c r="I19" s="5">
        <v>65530</v>
      </c>
      <c r="J19" s="5">
        <v>100644</v>
      </c>
      <c r="K19" s="5">
        <v>110791</v>
      </c>
      <c r="L19" s="5">
        <v>131965</v>
      </c>
      <c r="M19" s="5">
        <v>77581</v>
      </c>
      <c r="N19" s="5">
        <v>57212</v>
      </c>
      <c r="O19" s="5">
        <v>56463</v>
      </c>
      <c r="Q19" s="5">
        <f t="shared" si="1"/>
        <v>1053567</v>
      </c>
    </row>
    <row r="20" spans="1:19" ht="14.45" x14ac:dyDescent="0.3">
      <c r="A20" s="3" t="s">
        <v>41</v>
      </c>
      <c r="B20" s="12" t="str">
        <f>IFERROR(VLOOKUP($A20,'[1]Part Number Lookup'!$B$2:$C$1663,2,FALSE),0)</f>
        <v>1201171</v>
      </c>
      <c r="C20" s="12"/>
      <c r="D20" s="5">
        <v>2965</v>
      </c>
      <c r="E20" s="5">
        <v>2661</v>
      </c>
      <c r="F20" s="5">
        <v>3107</v>
      </c>
      <c r="G20" s="5">
        <v>54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Q20" s="5">
        <f t="shared" si="1"/>
        <v>8787</v>
      </c>
    </row>
    <row r="21" spans="1:19" x14ac:dyDescent="0.25">
      <c r="A21" s="3" t="s">
        <v>26</v>
      </c>
      <c r="B21" s="12" t="str">
        <f>IFERROR(VLOOKUP($A21,'[1]Part Number Lookup'!$B$2:$C$1663,2,FALSE),0)</f>
        <v>1200667</v>
      </c>
      <c r="C21" s="12"/>
      <c r="D21" s="5">
        <v>0</v>
      </c>
      <c r="E21" s="5">
        <v>0</v>
      </c>
      <c r="F21" s="5">
        <v>0</v>
      </c>
      <c r="G21" s="5">
        <v>58</v>
      </c>
      <c r="H21" s="5">
        <v>6315</v>
      </c>
      <c r="I21" s="5">
        <v>5889</v>
      </c>
      <c r="J21" s="5">
        <v>7824</v>
      </c>
      <c r="K21" s="5">
        <v>8275</v>
      </c>
      <c r="L21" s="5">
        <v>8335</v>
      </c>
      <c r="M21" s="5">
        <v>6251</v>
      </c>
      <c r="N21" s="5">
        <v>6018</v>
      </c>
      <c r="O21" s="5">
        <v>6065</v>
      </c>
      <c r="Q21" s="5">
        <f t="shared" si="1"/>
        <v>55030</v>
      </c>
    </row>
    <row r="22" spans="1:19" x14ac:dyDescent="0.25">
      <c r="A22" s="3" t="s">
        <v>40</v>
      </c>
      <c r="B22" s="12" t="str">
        <f>IFERROR(VLOOKUP($A22,'[1]Part Number Lookup'!$B$2:$C$1663,2,FALSE),0)</f>
        <v>1201127</v>
      </c>
      <c r="C22" s="12"/>
      <c r="D22" s="5">
        <v>0</v>
      </c>
      <c r="E22" s="5">
        <v>0</v>
      </c>
      <c r="F22" s="5">
        <v>0</v>
      </c>
      <c r="G22" s="5">
        <v>122</v>
      </c>
      <c r="H22" s="5">
        <v>78</v>
      </c>
      <c r="I22" s="5">
        <v>38</v>
      </c>
      <c r="J22" s="5">
        <v>611</v>
      </c>
      <c r="K22" s="5">
        <v>383</v>
      </c>
      <c r="L22" s="5">
        <v>48</v>
      </c>
      <c r="M22" s="5">
        <v>0</v>
      </c>
      <c r="N22" s="5">
        <v>14</v>
      </c>
      <c r="O22" s="5">
        <v>0</v>
      </c>
      <c r="Q22" s="5">
        <f t="shared" si="1"/>
        <v>1294</v>
      </c>
    </row>
    <row r="23" spans="1:19" x14ac:dyDescent="0.25">
      <c r="A23" s="3" t="s">
        <v>30</v>
      </c>
      <c r="B23" s="12" t="str">
        <f>IFERROR(VLOOKUP($A23,'[1]Part Number Lookup'!$B$2:$C$1663,2,FALSE),0)</f>
        <v>1200855</v>
      </c>
      <c r="C23" s="12"/>
      <c r="D23" s="5">
        <v>900</v>
      </c>
      <c r="E23" s="5">
        <v>450</v>
      </c>
      <c r="F23" s="5">
        <v>1350</v>
      </c>
      <c r="G23" s="5">
        <v>900</v>
      </c>
      <c r="H23" s="5">
        <v>450</v>
      </c>
      <c r="I23" s="5">
        <v>900</v>
      </c>
      <c r="J23" s="5">
        <v>0</v>
      </c>
      <c r="K23" s="5">
        <v>450</v>
      </c>
      <c r="L23" s="5">
        <v>0</v>
      </c>
      <c r="M23" s="5">
        <v>1924</v>
      </c>
      <c r="N23" s="5">
        <v>900</v>
      </c>
      <c r="O23" s="5">
        <v>0</v>
      </c>
      <c r="Q23" s="5">
        <f t="shared" si="1"/>
        <v>8224</v>
      </c>
    </row>
    <row r="24" spans="1:19" x14ac:dyDescent="0.25">
      <c r="A24" s="3" t="s">
        <v>31</v>
      </c>
      <c r="B24" s="12" t="str">
        <f>IFERROR(VLOOKUP($A24,'[1]Part Number Lookup'!$B$2:$C$1663,2,FALSE),0)</f>
        <v>1200870</v>
      </c>
      <c r="C24" s="12"/>
      <c r="D24" s="5">
        <v>1376</v>
      </c>
      <c r="E24" s="5">
        <v>783</v>
      </c>
      <c r="F24" s="5">
        <v>588</v>
      </c>
      <c r="G24" s="5">
        <v>929</v>
      </c>
      <c r="H24" s="5">
        <v>459</v>
      </c>
      <c r="I24" s="5">
        <v>0</v>
      </c>
      <c r="J24" s="5">
        <v>302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Q24" s="5">
        <f t="shared" si="1"/>
        <v>4437</v>
      </c>
    </row>
    <row r="25" spans="1:19" x14ac:dyDescent="0.25">
      <c r="A25" s="3" t="s">
        <v>32</v>
      </c>
      <c r="B25" s="12" t="str">
        <f>IFERROR(VLOOKUP($A25,'[1]Part Number Lookup'!$B$2:$C$1663,2,FALSE),0)</f>
        <v>1200871</v>
      </c>
      <c r="C25" s="12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1540</v>
      </c>
      <c r="J25" s="5">
        <v>3135</v>
      </c>
      <c r="K25" s="5">
        <v>3685</v>
      </c>
      <c r="L25" s="5">
        <v>3685</v>
      </c>
      <c r="M25" s="5">
        <v>2145</v>
      </c>
      <c r="N25" s="5">
        <v>1155</v>
      </c>
      <c r="O25" s="5">
        <v>770</v>
      </c>
      <c r="Q25" s="5">
        <f t="shared" si="1"/>
        <v>16115</v>
      </c>
    </row>
    <row r="26" spans="1:19" x14ac:dyDescent="0.25">
      <c r="A26" s="3" t="s">
        <v>35</v>
      </c>
      <c r="B26" s="12" t="str">
        <f>IFERROR(VLOOKUP($A26,'[1]Part Number Lookup'!$B$2:$C$1663,2,FALSE),0)</f>
        <v>1200900</v>
      </c>
      <c r="C26" s="12"/>
      <c r="D26" s="5">
        <v>1628</v>
      </c>
      <c r="E26" s="5">
        <v>1388</v>
      </c>
      <c r="F26" s="5">
        <v>2088</v>
      </c>
      <c r="G26" s="5">
        <v>316</v>
      </c>
      <c r="H26" s="5">
        <v>512</v>
      </c>
      <c r="I26" s="5">
        <v>1517</v>
      </c>
      <c r="J26" s="5">
        <v>1240</v>
      </c>
      <c r="K26" s="5">
        <v>895</v>
      </c>
      <c r="L26" s="5">
        <v>900</v>
      </c>
      <c r="M26" s="5">
        <v>1286</v>
      </c>
      <c r="N26" s="5">
        <v>811</v>
      </c>
      <c r="O26" s="5">
        <v>902</v>
      </c>
      <c r="Q26" s="5">
        <f t="shared" si="1"/>
        <v>13483</v>
      </c>
    </row>
    <row r="27" spans="1:19" x14ac:dyDescent="0.25">
      <c r="A27" s="3" t="s">
        <v>36</v>
      </c>
      <c r="B27" s="12" t="str">
        <f>IFERROR(VLOOKUP($A27,'[1]Part Number Lookup'!$B$2:$C$1663,2,FALSE),0)</f>
        <v>1200916</v>
      </c>
      <c r="C27" s="12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3146</v>
      </c>
      <c r="L27" s="5">
        <v>23923</v>
      </c>
      <c r="M27" s="5">
        <v>1602</v>
      </c>
      <c r="N27" s="5">
        <v>0</v>
      </c>
      <c r="O27" s="5">
        <v>0</v>
      </c>
      <c r="Q27" s="5">
        <f t="shared" si="1"/>
        <v>28671</v>
      </c>
    </row>
    <row r="28" spans="1:19" x14ac:dyDescent="0.25">
      <c r="A28" s="3" t="s">
        <v>39</v>
      </c>
      <c r="B28" s="12" t="str">
        <f>IFERROR(VLOOKUP($A28,'[1]Part Number Lookup'!$B$2:$C$1663,2,FALSE),0)</f>
        <v>1200956</v>
      </c>
      <c r="C28" s="12"/>
      <c r="D28" s="5">
        <v>994</v>
      </c>
      <c r="E28" s="5">
        <v>820</v>
      </c>
      <c r="F28" s="5">
        <v>752</v>
      </c>
      <c r="G28" s="5">
        <v>926</v>
      </c>
      <c r="H28" s="5">
        <v>1331</v>
      </c>
      <c r="I28" s="5">
        <v>843</v>
      </c>
      <c r="J28" s="5">
        <v>1159</v>
      </c>
      <c r="K28" s="5">
        <v>777</v>
      </c>
      <c r="L28" s="5">
        <v>908</v>
      </c>
      <c r="M28" s="5">
        <v>943</v>
      </c>
      <c r="N28" s="5">
        <v>829</v>
      </c>
      <c r="O28" s="5">
        <v>493</v>
      </c>
      <c r="Q28" s="5">
        <f t="shared" si="1"/>
        <v>10775</v>
      </c>
    </row>
    <row r="29" spans="1:19" x14ac:dyDescent="0.25">
      <c r="A29" s="3"/>
      <c r="B29" s="12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</row>
    <row r="30" spans="1:19" x14ac:dyDescent="0.25">
      <c r="A30" s="13" t="s">
        <v>60</v>
      </c>
      <c r="B30" s="12"/>
      <c r="C30" s="14">
        <v>0.18779999999999999</v>
      </c>
      <c r="D30" s="5">
        <f t="shared" ref="D30:O30" si="2">D$11*$C$30</f>
        <v>221705.06323849797</v>
      </c>
      <c r="E30" s="5">
        <f t="shared" si="2"/>
        <v>198908.58462910799</v>
      </c>
      <c r="F30" s="5">
        <f t="shared" si="2"/>
        <v>201653.20114741797</v>
      </c>
      <c r="G30" s="5">
        <f t="shared" si="2"/>
        <v>201066.37979436599</v>
      </c>
      <c r="H30" s="5">
        <f t="shared" si="2"/>
        <v>226900.49658028196</v>
      </c>
      <c r="I30" s="5">
        <f t="shared" si="2"/>
        <v>239433.38322722999</v>
      </c>
      <c r="J30" s="5">
        <f t="shared" si="2"/>
        <v>265832.88530704199</v>
      </c>
      <c r="K30" s="5">
        <f t="shared" si="2"/>
        <v>248694.60608920199</v>
      </c>
      <c r="L30" s="5">
        <f t="shared" si="2"/>
        <v>229270.74719812197</v>
      </c>
      <c r="M30" s="5">
        <f t="shared" si="2"/>
        <v>214812.0252</v>
      </c>
      <c r="N30" s="5">
        <f t="shared" si="2"/>
        <v>190069.187377464</v>
      </c>
      <c r="O30" s="5">
        <f t="shared" si="2"/>
        <v>187200.75703098599</v>
      </c>
      <c r="Q30" s="5">
        <f t="shared" si="1"/>
        <v>2625547.3168197176</v>
      </c>
      <c r="S30" t="s">
        <v>98</v>
      </c>
    </row>
    <row r="32" spans="1:19" x14ac:dyDescent="0.25">
      <c r="A32" s="4" t="s">
        <v>61</v>
      </c>
    </row>
    <row r="33" spans="1:19" x14ac:dyDescent="0.25">
      <c r="A33" s="3" t="s">
        <v>19</v>
      </c>
      <c r="B33" s="12" t="str">
        <f>IFERROR(VLOOKUP($A33,'[1]Part Number Lookup'!$B$2:$C$1663,2,FALSE),0)</f>
        <v>1200566</v>
      </c>
      <c r="C33" s="12"/>
      <c r="D33" s="5">
        <v>9432</v>
      </c>
      <c r="E33" s="5">
        <v>6359</v>
      </c>
      <c r="F33" s="5">
        <v>5483</v>
      </c>
      <c r="G33" s="5">
        <v>5638</v>
      </c>
      <c r="H33" s="5">
        <v>10327</v>
      </c>
      <c r="I33" s="5">
        <v>11615</v>
      </c>
      <c r="J33" s="5">
        <v>15880</v>
      </c>
      <c r="K33" s="5">
        <v>14886</v>
      </c>
      <c r="L33" s="5">
        <v>16632</v>
      </c>
      <c r="M33" s="5">
        <v>13856</v>
      </c>
      <c r="N33" s="5">
        <v>10078</v>
      </c>
      <c r="O33" s="5">
        <v>12116</v>
      </c>
      <c r="Q33" s="5">
        <f t="shared" ref="Q33:Q47" si="3">SUM(D33:P33)</f>
        <v>132302</v>
      </c>
      <c r="S33" t="s">
        <v>62</v>
      </c>
    </row>
    <row r="34" spans="1:19" x14ac:dyDescent="0.25">
      <c r="A34" s="3" t="s">
        <v>22</v>
      </c>
      <c r="B34" s="12" t="str">
        <f>IFERROR(VLOOKUP($A34,'[1]Part Number Lookup'!$B$2:$C$1663,2,FALSE),0)</f>
        <v>1200597</v>
      </c>
      <c r="C34" s="12"/>
      <c r="D34" s="5">
        <v>8748</v>
      </c>
      <c r="E34" s="5">
        <v>5742</v>
      </c>
      <c r="F34" s="5">
        <v>6348</v>
      </c>
      <c r="G34" s="5">
        <v>8203</v>
      </c>
      <c r="H34" s="5">
        <v>10430</v>
      </c>
      <c r="I34" s="5">
        <v>9909</v>
      </c>
      <c r="J34" s="5">
        <v>18709</v>
      </c>
      <c r="K34" s="5">
        <v>17139</v>
      </c>
      <c r="L34" s="5">
        <v>16795</v>
      </c>
      <c r="M34" s="5">
        <v>15635</v>
      </c>
      <c r="N34" s="5">
        <v>12631</v>
      </c>
      <c r="O34" s="5">
        <v>12539</v>
      </c>
      <c r="Q34" s="5">
        <f t="shared" si="3"/>
        <v>142828</v>
      </c>
    </row>
    <row r="35" spans="1:19" x14ac:dyDescent="0.25">
      <c r="A35" s="3" t="s">
        <v>24</v>
      </c>
      <c r="B35" s="12" t="str">
        <f>IFERROR(VLOOKUP($A35,'[1]Part Number Lookup'!$B$2:$C$1663,2,FALSE),0)</f>
        <v>1200647</v>
      </c>
      <c r="C35" s="12"/>
      <c r="D35" s="5">
        <v>6427</v>
      </c>
      <c r="E35" s="5">
        <v>5347</v>
      </c>
      <c r="F35" s="5">
        <v>5827</v>
      </c>
      <c r="G35" s="5">
        <v>6256</v>
      </c>
      <c r="H35" s="5">
        <v>6748</v>
      </c>
      <c r="I35" s="5">
        <v>5600</v>
      </c>
      <c r="J35" s="5">
        <v>8810</v>
      </c>
      <c r="K35" s="5">
        <v>9239</v>
      </c>
      <c r="L35" s="5">
        <v>10117</v>
      </c>
      <c r="M35" s="5">
        <v>9515</v>
      </c>
      <c r="N35" s="5">
        <v>7708</v>
      </c>
      <c r="O35" s="5">
        <v>9393</v>
      </c>
      <c r="Q35" s="5">
        <f t="shared" si="3"/>
        <v>90987</v>
      </c>
    </row>
    <row r="36" spans="1:19" x14ac:dyDescent="0.25">
      <c r="A36" s="3" t="s">
        <v>27</v>
      </c>
      <c r="B36" s="12" t="str">
        <f>IFERROR(VLOOKUP($A36,'[1]Part Number Lookup'!$B$2:$C$1663,2,FALSE),0)</f>
        <v>1200702</v>
      </c>
      <c r="C36" s="12"/>
      <c r="D36" s="5">
        <v>93043</v>
      </c>
      <c r="E36" s="5">
        <v>70762</v>
      </c>
      <c r="F36" s="5">
        <v>50073</v>
      </c>
      <c r="G36" s="5">
        <v>58590</v>
      </c>
      <c r="H36" s="5">
        <v>68978</v>
      </c>
      <c r="I36" s="5">
        <v>43159</v>
      </c>
      <c r="J36" s="5">
        <v>125310</v>
      </c>
      <c r="K36" s="5">
        <v>108084</v>
      </c>
      <c r="L36" s="5">
        <v>118912</v>
      </c>
      <c r="M36" s="5">
        <v>83562</v>
      </c>
      <c r="N36" s="5">
        <v>83960</v>
      </c>
      <c r="O36" s="5">
        <v>112847</v>
      </c>
      <c r="Q36" s="5">
        <f t="shared" si="3"/>
        <v>1017280</v>
      </c>
    </row>
    <row r="37" spans="1:19" x14ac:dyDescent="0.25">
      <c r="A37" s="3" t="s">
        <v>41</v>
      </c>
      <c r="B37" s="12" t="str">
        <f>IFERROR(VLOOKUP($A37,'[1]Part Number Lookup'!$B$2:$C$1663,2,FALSE),0)</f>
        <v>1201171</v>
      </c>
      <c r="C37" s="12"/>
      <c r="D37" s="5">
        <v>1537</v>
      </c>
      <c r="E37" s="5">
        <v>1421</v>
      </c>
      <c r="F37" s="5">
        <v>1638</v>
      </c>
      <c r="G37" s="5">
        <v>1672</v>
      </c>
      <c r="H37" s="5">
        <v>2027</v>
      </c>
      <c r="I37" s="5">
        <v>1990</v>
      </c>
      <c r="J37" s="5">
        <v>2254</v>
      </c>
      <c r="K37" s="5">
        <v>1963</v>
      </c>
      <c r="L37" s="5">
        <v>2498</v>
      </c>
      <c r="M37" s="5">
        <v>2433</v>
      </c>
      <c r="N37" s="5">
        <v>1870</v>
      </c>
      <c r="O37" s="5">
        <v>2246</v>
      </c>
      <c r="Q37" s="5">
        <f t="shared" si="3"/>
        <v>23549</v>
      </c>
    </row>
    <row r="38" spans="1:19" x14ac:dyDescent="0.25">
      <c r="A38" s="3" t="s">
        <v>26</v>
      </c>
      <c r="B38" s="12" t="str">
        <f>IFERROR(VLOOKUP($A38,'[1]Part Number Lookup'!$B$2:$C$1663,2,FALSE),0)</f>
        <v>1200667</v>
      </c>
      <c r="C38" s="12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Q38" s="5">
        <f t="shared" si="3"/>
        <v>0</v>
      </c>
    </row>
    <row r="39" spans="1:19" x14ac:dyDescent="0.25">
      <c r="A39" s="3" t="s">
        <v>40</v>
      </c>
      <c r="B39" s="12" t="str">
        <f>IFERROR(VLOOKUP($A39,'[1]Part Number Lookup'!$B$2:$C$1663,2,FALSE),0)</f>
        <v>1201127</v>
      </c>
      <c r="C39" s="12"/>
      <c r="D39" s="5"/>
      <c r="E39" s="5">
        <v>27</v>
      </c>
      <c r="F39" s="5">
        <v>7</v>
      </c>
      <c r="G39" s="5">
        <v>6</v>
      </c>
      <c r="H39" s="5">
        <v>11</v>
      </c>
      <c r="I39" s="5">
        <v>55</v>
      </c>
      <c r="J39" s="5">
        <v>187</v>
      </c>
      <c r="K39" s="5">
        <v>93</v>
      </c>
      <c r="L39" s="5">
        <v>83</v>
      </c>
      <c r="M39" s="5">
        <v>9</v>
      </c>
      <c r="N39" s="5">
        <v>115</v>
      </c>
      <c r="O39" s="5">
        <v>4</v>
      </c>
      <c r="Q39" s="5">
        <f t="shared" si="3"/>
        <v>597</v>
      </c>
    </row>
    <row r="40" spans="1:19" x14ac:dyDescent="0.25">
      <c r="A40" s="3" t="s">
        <v>30</v>
      </c>
      <c r="B40" s="12" t="str">
        <f>IFERROR(VLOOKUP($A40,'[1]Part Number Lookup'!$B$2:$C$1663,2,FALSE),0)</f>
        <v>1200855</v>
      </c>
      <c r="C40" s="12"/>
      <c r="D40" s="5">
        <v>2250</v>
      </c>
      <c r="E40" s="5">
        <v>950</v>
      </c>
      <c r="F40" s="5">
        <v>477</v>
      </c>
      <c r="G40" s="5">
        <v>2154</v>
      </c>
      <c r="H40" s="5">
        <v>965</v>
      </c>
      <c r="I40" s="5">
        <v>897</v>
      </c>
      <c r="J40" s="5">
        <v>900</v>
      </c>
      <c r="K40" s="5">
        <v>1016</v>
      </c>
      <c r="L40" s="5">
        <v>837</v>
      </c>
      <c r="M40" s="5">
        <v>1254</v>
      </c>
      <c r="N40" s="5">
        <v>450</v>
      </c>
      <c r="O40" s="5">
        <v>900</v>
      </c>
      <c r="Q40" s="5">
        <f t="shared" si="3"/>
        <v>13050</v>
      </c>
    </row>
    <row r="41" spans="1:19" x14ac:dyDescent="0.25">
      <c r="A41" s="3" t="s">
        <v>31</v>
      </c>
      <c r="B41" s="12" t="str">
        <f>IFERROR(VLOOKUP($A41,'[1]Part Number Lookup'!$B$2:$C$1663,2,FALSE),0)</f>
        <v>1200870</v>
      </c>
      <c r="C41" s="12"/>
      <c r="D41" s="5">
        <v>770</v>
      </c>
      <c r="E41" s="5">
        <v>523</v>
      </c>
      <c r="F41" s="5">
        <v>557</v>
      </c>
      <c r="G41" s="5">
        <v>575</v>
      </c>
      <c r="H41" s="5">
        <v>1566</v>
      </c>
      <c r="I41" s="5">
        <v>1113</v>
      </c>
      <c r="J41" s="5">
        <v>2215</v>
      </c>
      <c r="K41" s="5">
        <v>2394</v>
      </c>
      <c r="L41" s="5">
        <v>3110</v>
      </c>
      <c r="M41" s="5">
        <v>1928</v>
      </c>
      <c r="N41" s="5">
        <v>1444</v>
      </c>
      <c r="O41" s="5">
        <v>1474</v>
      </c>
      <c r="Q41" s="5">
        <f t="shared" si="3"/>
        <v>17669</v>
      </c>
    </row>
    <row r="42" spans="1:19" x14ac:dyDescent="0.25">
      <c r="A42" s="3" t="s">
        <v>32</v>
      </c>
      <c r="B42" s="12" t="str">
        <f>IFERROR(VLOOKUP($A42,'[1]Part Number Lookup'!$B$2:$C$1663,2,FALSE),0)</f>
        <v>1200871</v>
      </c>
      <c r="C42" s="12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Q42" s="5">
        <f t="shared" si="3"/>
        <v>0</v>
      </c>
    </row>
    <row r="43" spans="1:19" x14ac:dyDescent="0.25">
      <c r="A43" s="3" t="s">
        <v>35</v>
      </c>
      <c r="B43" s="12" t="str">
        <f>IFERROR(VLOOKUP($A43,'[1]Part Number Lookup'!$B$2:$C$1663,2,FALSE),0)</f>
        <v>1200900</v>
      </c>
      <c r="C43" s="12"/>
      <c r="D43" s="5">
        <v>750</v>
      </c>
      <c r="E43" s="5">
        <v>633</v>
      </c>
      <c r="F43" s="5">
        <v>199</v>
      </c>
      <c r="G43" s="5">
        <v>773</v>
      </c>
      <c r="H43" s="5">
        <v>1727</v>
      </c>
      <c r="I43" s="5">
        <v>1384</v>
      </c>
      <c r="J43" s="5">
        <v>1873</v>
      </c>
      <c r="K43" s="5">
        <v>1317</v>
      </c>
      <c r="L43" s="5">
        <v>1518</v>
      </c>
      <c r="M43" s="5">
        <v>1518</v>
      </c>
      <c r="N43" s="5">
        <v>1510</v>
      </c>
      <c r="O43" s="5">
        <v>1598</v>
      </c>
      <c r="Q43" s="5">
        <f t="shared" si="3"/>
        <v>14800</v>
      </c>
    </row>
    <row r="44" spans="1:19" x14ac:dyDescent="0.25">
      <c r="A44" s="3" t="s">
        <v>36</v>
      </c>
      <c r="B44" s="12" t="str">
        <f>IFERROR(VLOOKUP($A44,'[1]Part Number Lookup'!$B$2:$C$1663,2,FALSE),0)</f>
        <v>1200916</v>
      </c>
      <c r="C44" s="12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Q44" s="5">
        <f t="shared" si="3"/>
        <v>0</v>
      </c>
    </row>
    <row r="45" spans="1:19" x14ac:dyDescent="0.25">
      <c r="A45" s="3" t="s">
        <v>39</v>
      </c>
      <c r="B45" s="12" t="str">
        <f>IFERROR(VLOOKUP($A45,'[1]Part Number Lookup'!$B$2:$C$1663,2,FALSE),0)</f>
        <v>1200956</v>
      </c>
      <c r="C45" s="12"/>
      <c r="D45" s="5">
        <v>899</v>
      </c>
      <c r="E45" s="5">
        <v>715</v>
      </c>
      <c r="F45" s="5">
        <v>843</v>
      </c>
      <c r="G45" s="5">
        <v>1047</v>
      </c>
      <c r="H45" s="5">
        <v>1025</v>
      </c>
      <c r="I45" s="5">
        <v>779</v>
      </c>
      <c r="J45" s="5">
        <v>593</v>
      </c>
      <c r="K45" s="5">
        <v>1026</v>
      </c>
      <c r="L45" s="5">
        <v>548</v>
      </c>
      <c r="M45" s="5">
        <v>831</v>
      </c>
      <c r="N45" s="5">
        <v>840</v>
      </c>
      <c r="O45" s="5">
        <v>764</v>
      </c>
      <c r="Q45" s="5">
        <f t="shared" si="3"/>
        <v>9910</v>
      </c>
    </row>
    <row r="46" spans="1:19" x14ac:dyDescent="0.25">
      <c r="A46" s="3"/>
      <c r="B46" s="12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5"/>
    </row>
    <row r="47" spans="1:19" x14ac:dyDescent="0.25">
      <c r="A47" s="13" t="s">
        <v>63</v>
      </c>
      <c r="B47" s="12"/>
      <c r="C47" s="14">
        <v>0.18779999999999999</v>
      </c>
      <c r="D47" s="5">
        <f t="shared" ref="D47:O47" si="4">D$12*$C$47</f>
        <v>191505.34765821599</v>
      </c>
      <c r="E47" s="5">
        <f t="shared" si="4"/>
        <v>173728.97768356799</v>
      </c>
      <c r="F47" s="5">
        <f t="shared" si="4"/>
        <v>191004.72651643198</v>
      </c>
      <c r="G47" s="5">
        <f t="shared" si="4"/>
        <v>188925.24394178399</v>
      </c>
      <c r="H47" s="5">
        <f t="shared" si="4"/>
        <v>208292.97745821599</v>
      </c>
      <c r="I47" s="5">
        <f t="shared" si="4"/>
        <v>217339.8132</v>
      </c>
      <c r="J47" s="5">
        <f t="shared" si="4"/>
        <v>222265.51207793399</v>
      </c>
      <c r="K47" s="5">
        <f t="shared" si="4"/>
        <v>233995.90250516401</v>
      </c>
      <c r="L47" s="5">
        <f t="shared" si="4"/>
        <v>234240.41783848798</v>
      </c>
      <c r="M47" s="5">
        <f t="shared" si="4"/>
        <v>212926.75465445998</v>
      </c>
      <c r="N47" s="5">
        <f t="shared" si="4"/>
        <v>185126.93530047001</v>
      </c>
      <c r="O47" s="5">
        <f t="shared" si="4"/>
        <v>188468.70215117399</v>
      </c>
      <c r="Q47" s="5">
        <f t="shared" si="3"/>
        <v>2447821.310985906</v>
      </c>
      <c r="S47" t="s">
        <v>98</v>
      </c>
    </row>
    <row r="49" spans="1:19" x14ac:dyDescent="0.25">
      <c r="A49" s="13" t="s">
        <v>64</v>
      </c>
    </row>
    <row r="50" spans="1:19" x14ac:dyDescent="0.25">
      <c r="A50" s="3" t="s">
        <v>19</v>
      </c>
      <c r="B50" s="12" t="str">
        <f>IFERROR(VLOOKUP($A50,'[1]Part Number Lookup'!$B$2:$C$1663,2,FALSE),0)</f>
        <v>1200566</v>
      </c>
      <c r="C50" s="12"/>
      <c r="D50" s="5">
        <f t="shared" ref="D50:O50" si="5">AVERAGE(D16,D33)</f>
        <v>10702</v>
      </c>
      <c r="E50" s="5">
        <f t="shared" si="5"/>
        <v>8557.5</v>
      </c>
      <c r="F50" s="5">
        <f t="shared" si="5"/>
        <v>6660.5</v>
      </c>
      <c r="G50" s="5">
        <f t="shared" si="5"/>
        <v>4678</v>
      </c>
      <c r="H50" s="5">
        <f t="shared" si="5"/>
        <v>6961.5</v>
      </c>
      <c r="I50" s="5">
        <f t="shared" si="5"/>
        <v>11664.5</v>
      </c>
      <c r="J50" s="5">
        <f t="shared" si="5"/>
        <v>15356.5</v>
      </c>
      <c r="K50" s="5">
        <f t="shared" si="5"/>
        <v>16643</v>
      </c>
      <c r="L50" s="5">
        <f t="shared" si="5"/>
        <v>15804</v>
      </c>
      <c r="M50" s="5">
        <f t="shared" si="5"/>
        <v>12005</v>
      </c>
      <c r="N50" s="5">
        <f t="shared" si="5"/>
        <v>11169.5</v>
      </c>
      <c r="O50" s="5">
        <f t="shared" si="5"/>
        <v>10711.5</v>
      </c>
      <c r="Q50" s="5">
        <f t="shared" ref="Q50:Q64" si="6">SUM(D50:P50)</f>
        <v>130913.5</v>
      </c>
      <c r="S50" t="s">
        <v>65</v>
      </c>
    </row>
    <row r="51" spans="1:19" x14ac:dyDescent="0.25">
      <c r="A51" s="3" t="s">
        <v>22</v>
      </c>
      <c r="B51" s="12" t="str">
        <f>IFERROR(VLOOKUP($A51,'[1]Part Number Lookup'!$B$2:$C$1663,2,FALSE),0)</f>
        <v>1200597</v>
      </c>
      <c r="C51" s="12"/>
      <c r="D51" s="5">
        <f t="shared" ref="D51:O51" si="7">AVERAGE(D17,D34)</f>
        <v>9676.5</v>
      </c>
      <c r="E51" s="5">
        <f t="shared" si="7"/>
        <v>7693</v>
      </c>
      <c r="F51" s="5">
        <f t="shared" si="7"/>
        <v>7592.5</v>
      </c>
      <c r="G51" s="5">
        <f t="shared" si="7"/>
        <v>8111</v>
      </c>
      <c r="H51" s="5">
        <f t="shared" si="7"/>
        <v>6968</v>
      </c>
      <c r="I51" s="5">
        <f t="shared" si="7"/>
        <v>12030.5</v>
      </c>
      <c r="J51" s="5">
        <f t="shared" si="7"/>
        <v>19638.5</v>
      </c>
      <c r="K51" s="5">
        <f t="shared" si="7"/>
        <v>15574.5</v>
      </c>
      <c r="L51" s="5">
        <f t="shared" si="7"/>
        <v>15706</v>
      </c>
      <c r="M51" s="5">
        <f t="shared" si="7"/>
        <v>12667.5</v>
      </c>
      <c r="N51" s="5">
        <f t="shared" si="7"/>
        <v>11303</v>
      </c>
      <c r="O51" s="5">
        <f t="shared" si="7"/>
        <v>10850</v>
      </c>
      <c r="Q51" s="5">
        <f t="shared" si="6"/>
        <v>137811</v>
      </c>
    </row>
    <row r="52" spans="1:19" x14ac:dyDescent="0.25">
      <c r="A52" s="3" t="s">
        <v>24</v>
      </c>
      <c r="B52" s="12" t="str">
        <f>IFERROR(VLOOKUP($A52,'[1]Part Number Lookup'!$B$2:$C$1663,2,FALSE),0)</f>
        <v>1200647</v>
      </c>
      <c r="C52" s="12"/>
      <c r="D52" s="5">
        <f t="shared" ref="D52:O52" si="8">AVERAGE(D18,D35)</f>
        <v>9301</v>
      </c>
      <c r="E52" s="5">
        <f t="shared" si="8"/>
        <v>8599</v>
      </c>
      <c r="F52" s="5">
        <f t="shared" si="8"/>
        <v>9076</v>
      </c>
      <c r="G52" s="5">
        <f t="shared" si="8"/>
        <v>6861.5</v>
      </c>
      <c r="H52" s="5">
        <f t="shared" si="8"/>
        <v>4664</v>
      </c>
      <c r="I52" s="5">
        <f t="shared" si="8"/>
        <v>6808.5</v>
      </c>
      <c r="J52" s="5">
        <f t="shared" si="8"/>
        <v>9889</v>
      </c>
      <c r="K52" s="5">
        <f t="shared" si="8"/>
        <v>10196.5</v>
      </c>
      <c r="L52" s="5">
        <f t="shared" si="8"/>
        <v>10629.5</v>
      </c>
      <c r="M52" s="5">
        <f t="shared" si="8"/>
        <v>8415.5</v>
      </c>
      <c r="N52" s="5">
        <f t="shared" si="8"/>
        <v>7917.5</v>
      </c>
      <c r="O52" s="5">
        <f t="shared" si="8"/>
        <v>8234.5</v>
      </c>
      <c r="Q52" s="5">
        <f t="shared" si="6"/>
        <v>100592.5</v>
      </c>
    </row>
    <row r="53" spans="1:19" x14ac:dyDescent="0.25">
      <c r="A53" s="3" t="s">
        <v>27</v>
      </c>
      <c r="B53" s="12" t="str">
        <f>IFERROR(VLOOKUP($A53,'[1]Part Number Lookup'!$B$2:$C$1663,2,FALSE),0)</f>
        <v>1200702</v>
      </c>
      <c r="C53" s="12"/>
      <c r="D53" s="5">
        <f t="shared" ref="D53:O53" si="9">AVERAGE(D19,D36)</f>
        <v>114818</v>
      </c>
      <c r="E53" s="5">
        <f t="shared" si="9"/>
        <v>98918</v>
      </c>
      <c r="F53" s="5">
        <f t="shared" si="9"/>
        <v>65711</v>
      </c>
      <c r="G53" s="5">
        <f t="shared" si="9"/>
        <v>63588.5</v>
      </c>
      <c r="H53" s="5">
        <f t="shared" si="9"/>
        <v>54378</v>
      </c>
      <c r="I53" s="5">
        <f t="shared" si="9"/>
        <v>54344.5</v>
      </c>
      <c r="J53" s="5">
        <f t="shared" si="9"/>
        <v>112977</v>
      </c>
      <c r="K53" s="5">
        <f t="shared" si="9"/>
        <v>109437.5</v>
      </c>
      <c r="L53" s="5">
        <f t="shared" si="9"/>
        <v>125438.5</v>
      </c>
      <c r="M53" s="5">
        <f t="shared" si="9"/>
        <v>80571.5</v>
      </c>
      <c r="N53" s="5">
        <f t="shared" si="9"/>
        <v>70586</v>
      </c>
      <c r="O53" s="5">
        <f t="shared" si="9"/>
        <v>84655</v>
      </c>
      <c r="Q53" s="5">
        <f t="shared" si="6"/>
        <v>1035423.5</v>
      </c>
    </row>
    <row r="54" spans="1:19" x14ac:dyDescent="0.25">
      <c r="A54" s="3" t="s">
        <v>41</v>
      </c>
      <c r="B54" s="12" t="str">
        <f>IFERROR(VLOOKUP($A54,'[1]Part Number Lookup'!$B$2:$C$1663,2,FALSE),0)</f>
        <v>1201171</v>
      </c>
      <c r="C54" s="12"/>
      <c r="D54" s="5">
        <f t="shared" ref="D54:O54" si="10">AVERAGE(D20,D37)</f>
        <v>2251</v>
      </c>
      <c r="E54" s="5">
        <f t="shared" si="10"/>
        <v>2041</v>
      </c>
      <c r="F54" s="5">
        <f t="shared" si="10"/>
        <v>2372.5</v>
      </c>
      <c r="G54" s="5">
        <f t="shared" si="10"/>
        <v>863</v>
      </c>
      <c r="H54" s="5">
        <f t="shared" si="10"/>
        <v>1013.5</v>
      </c>
      <c r="I54" s="5">
        <f t="shared" si="10"/>
        <v>995</v>
      </c>
      <c r="J54" s="5">
        <f t="shared" si="10"/>
        <v>1127</v>
      </c>
      <c r="K54" s="5">
        <f t="shared" si="10"/>
        <v>981.5</v>
      </c>
      <c r="L54" s="5">
        <f t="shared" si="10"/>
        <v>1249</v>
      </c>
      <c r="M54" s="5">
        <f t="shared" si="10"/>
        <v>1216.5</v>
      </c>
      <c r="N54" s="5">
        <f t="shared" si="10"/>
        <v>935</v>
      </c>
      <c r="O54" s="5">
        <f t="shared" si="10"/>
        <v>1123</v>
      </c>
      <c r="Q54" s="5">
        <f t="shared" si="6"/>
        <v>16168</v>
      </c>
    </row>
    <row r="55" spans="1:19" x14ac:dyDescent="0.25">
      <c r="A55" s="3" t="s">
        <v>26</v>
      </c>
      <c r="B55" s="12" t="str">
        <f>IFERROR(VLOOKUP($A55,'[1]Part Number Lookup'!$B$2:$C$1663,2,FALSE),0)</f>
        <v>1200667</v>
      </c>
      <c r="C55" s="12"/>
      <c r="D55" s="5">
        <f t="shared" ref="D55:O55" si="11">AVERAGE(D21,D38)</f>
        <v>0</v>
      </c>
      <c r="E55" s="5">
        <f t="shared" si="11"/>
        <v>0</v>
      </c>
      <c r="F55" s="5">
        <f t="shared" si="11"/>
        <v>0</v>
      </c>
      <c r="G55" s="5">
        <f t="shared" si="11"/>
        <v>29</v>
      </c>
      <c r="H55" s="5">
        <f t="shared" si="11"/>
        <v>3157.5</v>
      </c>
      <c r="I55" s="5">
        <f t="shared" si="11"/>
        <v>2944.5</v>
      </c>
      <c r="J55" s="5">
        <f t="shared" si="11"/>
        <v>3912</v>
      </c>
      <c r="K55" s="5">
        <f t="shared" si="11"/>
        <v>4137.5</v>
      </c>
      <c r="L55" s="5">
        <f t="shared" si="11"/>
        <v>4167.5</v>
      </c>
      <c r="M55" s="5">
        <f t="shared" si="11"/>
        <v>3125.5</v>
      </c>
      <c r="N55" s="5">
        <f t="shared" si="11"/>
        <v>3009</v>
      </c>
      <c r="O55" s="5">
        <f t="shared" si="11"/>
        <v>3032.5</v>
      </c>
      <c r="Q55" s="5">
        <f t="shared" si="6"/>
        <v>27515</v>
      </c>
    </row>
    <row r="56" spans="1:19" x14ac:dyDescent="0.25">
      <c r="A56" s="3" t="s">
        <v>40</v>
      </c>
      <c r="B56" s="12" t="str">
        <f>IFERROR(VLOOKUP($A56,'[1]Part Number Lookup'!$B$2:$C$1663,2,FALSE),0)</f>
        <v>1201127</v>
      </c>
      <c r="C56" s="12"/>
      <c r="D56" s="5">
        <f t="shared" ref="D56:O56" si="12">AVERAGE(D22,D39)</f>
        <v>0</v>
      </c>
      <c r="E56" s="5">
        <f t="shared" si="12"/>
        <v>13.5</v>
      </c>
      <c r="F56" s="5">
        <f t="shared" si="12"/>
        <v>3.5</v>
      </c>
      <c r="G56" s="5">
        <f t="shared" si="12"/>
        <v>64</v>
      </c>
      <c r="H56" s="5">
        <f t="shared" si="12"/>
        <v>44.5</v>
      </c>
      <c r="I56" s="5">
        <f t="shared" si="12"/>
        <v>46.5</v>
      </c>
      <c r="J56" s="5">
        <f t="shared" si="12"/>
        <v>399</v>
      </c>
      <c r="K56" s="5">
        <f t="shared" si="12"/>
        <v>238</v>
      </c>
      <c r="L56" s="5">
        <f t="shared" si="12"/>
        <v>65.5</v>
      </c>
      <c r="M56" s="5">
        <f t="shared" si="12"/>
        <v>4.5</v>
      </c>
      <c r="N56" s="5">
        <f t="shared" si="12"/>
        <v>64.5</v>
      </c>
      <c r="O56" s="5">
        <f t="shared" si="12"/>
        <v>2</v>
      </c>
      <c r="Q56" s="5">
        <f t="shared" si="6"/>
        <v>945.5</v>
      </c>
    </row>
    <row r="57" spans="1:19" x14ac:dyDescent="0.25">
      <c r="A57" s="3" t="s">
        <v>30</v>
      </c>
      <c r="B57" s="12" t="str">
        <f>IFERROR(VLOOKUP($A57,'[1]Part Number Lookup'!$B$2:$C$1663,2,FALSE),0)</f>
        <v>1200855</v>
      </c>
      <c r="C57" s="12"/>
      <c r="D57" s="5">
        <f t="shared" ref="D57:O57" si="13">AVERAGE(D23,D40)</f>
        <v>1575</v>
      </c>
      <c r="E57" s="5">
        <f t="shared" si="13"/>
        <v>700</v>
      </c>
      <c r="F57" s="5">
        <f t="shared" si="13"/>
        <v>913.5</v>
      </c>
      <c r="G57" s="5">
        <f t="shared" si="13"/>
        <v>1527</v>
      </c>
      <c r="H57" s="5">
        <f t="shared" si="13"/>
        <v>707.5</v>
      </c>
      <c r="I57" s="5">
        <f t="shared" si="13"/>
        <v>898.5</v>
      </c>
      <c r="J57" s="5">
        <f t="shared" si="13"/>
        <v>450</v>
      </c>
      <c r="K57" s="5">
        <f t="shared" si="13"/>
        <v>733</v>
      </c>
      <c r="L57" s="5">
        <f t="shared" si="13"/>
        <v>418.5</v>
      </c>
      <c r="M57" s="5">
        <f t="shared" si="13"/>
        <v>1589</v>
      </c>
      <c r="N57" s="5">
        <f t="shared" si="13"/>
        <v>675</v>
      </c>
      <c r="O57" s="5">
        <f t="shared" si="13"/>
        <v>450</v>
      </c>
      <c r="Q57" s="5">
        <f t="shared" si="6"/>
        <v>10637</v>
      </c>
    </row>
    <row r="58" spans="1:19" x14ac:dyDescent="0.25">
      <c r="A58" s="3" t="s">
        <v>31</v>
      </c>
      <c r="B58" s="12" t="str">
        <f>IFERROR(VLOOKUP($A58,'[1]Part Number Lookup'!$B$2:$C$1663,2,FALSE),0)</f>
        <v>1200870</v>
      </c>
      <c r="C58" s="12"/>
      <c r="D58" s="5">
        <f t="shared" ref="D58:O58" si="14">AVERAGE(D24,D41)</f>
        <v>1073</v>
      </c>
      <c r="E58" s="5">
        <f t="shared" si="14"/>
        <v>653</v>
      </c>
      <c r="F58" s="5">
        <f t="shared" si="14"/>
        <v>572.5</v>
      </c>
      <c r="G58" s="5">
        <f t="shared" si="14"/>
        <v>752</v>
      </c>
      <c r="H58" s="5">
        <f t="shared" si="14"/>
        <v>1012.5</v>
      </c>
      <c r="I58" s="5">
        <f t="shared" si="14"/>
        <v>556.5</v>
      </c>
      <c r="J58" s="5">
        <f t="shared" si="14"/>
        <v>1258.5</v>
      </c>
      <c r="K58" s="5">
        <f t="shared" si="14"/>
        <v>1197</v>
      </c>
      <c r="L58" s="5">
        <f t="shared" si="14"/>
        <v>1555</v>
      </c>
      <c r="M58" s="5">
        <f t="shared" si="14"/>
        <v>964</v>
      </c>
      <c r="N58" s="5">
        <f t="shared" si="14"/>
        <v>722</v>
      </c>
      <c r="O58" s="5">
        <f t="shared" si="14"/>
        <v>737</v>
      </c>
      <c r="Q58" s="5">
        <f t="shared" si="6"/>
        <v>11053</v>
      </c>
    </row>
    <row r="59" spans="1:19" x14ac:dyDescent="0.25">
      <c r="A59" s="3" t="s">
        <v>32</v>
      </c>
      <c r="B59" s="12" t="str">
        <f>IFERROR(VLOOKUP($A59,'[1]Part Number Lookup'!$B$2:$C$1663,2,FALSE),0)</f>
        <v>1200871</v>
      </c>
      <c r="C59" s="12"/>
      <c r="D59" s="5">
        <f t="shared" ref="D59:O59" si="15">AVERAGE(D25,D42)</f>
        <v>0</v>
      </c>
      <c r="E59" s="5">
        <f t="shared" si="15"/>
        <v>0</v>
      </c>
      <c r="F59" s="5">
        <f t="shared" si="15"/>
        <v>0</v>
      </c>
      <c r="G59" s="5">
        <f t="shared" si="15"/>
        <v>0</v>
      </c>
      <c r="H59" s="5">
        <f t="shared" si="15"/>
        <v>0</v>
      </c>
      <c r="I59" s="5">
        <f t="shared" si="15"/>
        <v>770</v>
      </c>
      <c r="J59" s="5">
        <f t="shared" si="15"/>
        <v>1567.5</v>
      </c>
      <c r="K59" s="5">
        <f t="shared" si="15"/>
        <v>1842.5</v>
      </c>
      <c r="L59" s="5">
        <f t="shared" si="15"/>
        <v>1842.5</v>
      </c>
      <c r="M59" s="5">
        <f t="shared" si="15"/>
        <v>1072.5</v>
      </c>
      <c r="N59" s="5">
        <f t="shared" si="15"/>
        <v>577.5</v>
      </c>
      <c r="O59" s="5">
        <f t="shared" si="15"/>
        <v>385</v>
      </c>
      <c r="Q59" s="5">
        <f t="shared" si="6"/>
        <v>8057.5</v>
      </c>
    </row>
    <row r="60" spans="1:19" x14ac:dyDescent="0.25">
      <c r="A60" s="3" t="s">
        <v>35</v>
      </c>
      <c r="B60" s="12" t="str">
        <f>IFERROR(VLOOKUP($A60,'[1]Part Number Lookup'!$B$2:$C$1663,2,FALSE),0)</f>
        <v>1200900</v>
      </c>
      <c r="C60" s="12"/>
      <c r="D60" s="5">
        <f t="shared" ref="D60:O60" si="16">AVERAGE(D26,D43)</f>
        <v>1189</v>
      </c>
      <c r="E60" s="5">
        <f t="shared" si="16"/>
        <v>1010.5</v>
      </c>
      <c r="F60" s="5">
        <f t="shared" si="16"/>
        <v>1143.5</v>
      </c>
      <c r="G60" s="5">
        <f t="shared" si="16"/>
        <v>544.5</v>
      </c>
      <c r="H60" s="5">
        <f t="shared" si="16"/>
        <v>1119.5</v>
      </c>
      <c r="I60" s="5">
        <f t="shared" si="16"/>
        <v>1450.5</v>
      </c>
      <c r="J60" s="5">
        <f t="shared" si="16"/>
        <v>1556.5</v>
      </c>
      <c r="K60" s="5">
        <f t="shared" si="16"/>
        <v>1106</v>
      </c>
      <c r="L60" s="5">
        <f t="shared" si="16"/>
        <v>1209</v>
      </c>
      <c r="M60" s="5">
        <f t="shared" si="16"/>
        <v>1402</v>
      </c>
      <c r="N60" s="5">
        <f t="shared" si="16"/>
        <v>1160.5</v>
      </c>
      <c r="O60" s="5">
        <f t="shared" si="16"/>
        <v>1250</v>
      </c>
      <c r="Q60" s="5">
        <f t="shared" si="6"/>
        <v>14141.5</v>
      </c>
    </row>
    <row r="61" spans="1:19" x14ac:dyDescent="0.25">
      <c r="A61" s="3" t="s">
        <v>36</v>
      </c>
      <c r="B61" s="12" t="str">
        <f>IFERROR(VLOOKUP($A61,'[1]Part Number Lookup'!$B$2:$C$1663,2,FALSE),0)</f>
        <v>1200916</v>
      </c>
      <c r="C61" s="12"/>
      <c r="D61" s="5">
        <f t="shared" ref="D61:O61" si="17">AVERAGE(D27,D44)</f>
        <v>0</v>
      </c>
      <c r="E61" s="5">
        <f t="shared" si="17"/>
        <v>0</v>
      </c>
      <c r="F61" s="5">
        <f t="shared" si="17"/>
        <v>0</v>
      </c>
      <c r="G61" s="5">
        <f t="shared" si="17"/>
        <v>0</v>
      </c>
      <c r="H61" s="5">
        <f t="shared" si="17"/>
        <v>0</v>
      </c>
      <c r="I61" s="5">
        <f t="shared" si="17"/>
        <v>0</v>
      </c>
      <c r="J61" s="5">
        <f t="shared" si="17"/>
        <v>0</v>
      </c>
      <c r="K61" s="5">
        <f t="shared" si="17"/>
        <v>1573</v>
      </c>
      <c r="L61" s="5">
        <f t="shared" si="17"/>
        <v>11961.5</v>
      </c>
      <c r="M61" s="5">
        <f t="shared" si="17"/>
        <v>801</v>
      </c>
      <c r="N61" s="5">
        <f t="shared" si="17"/>
        <v>0</v>
      </c>
      <c r="O61" s="5">
        <f t="shared" si="17"/>
        <v>0</v>
      </c>
      <c r="Q61" s="5">
        <f t="shared" si="6"/>
        <v>14335.5</v>
      </c>
    </row>
    <row r="62" spans="1:19" x14ac:dyDescent="0.25">
      <c r="A62" s="3" t="s">
        <v>39</v>
      </c>
      <c r="B62" s="12" t="str">
        <f>IFERROR(VLOOKUP($A62,'[1]Part Number Lookup'!$B$2:$C$1663,2,FALSE),0)</f>
        <v>1200956</v>
      </c>
      <c r="C62" s="12"/>
      <c r="D62" s="5">
        <f t="shared" ref="D62:O62" si="18">AVERAGE(D28,D45)</f>
        <v>946.5</v>
      </c>
      <c r="E62" s="5">
        <f t="shared" si="18"/>
        <v>767.5</v>
      </c>
      <c r="F62" s="5">
        <f t="shared" si="18"/>
        <v>797.5</v>
      </c>
      <c r="G62" s="5">
        <f t="shared" si="18"/>
        <v>986.5</v>
      </c>
      <c r="H62" s="5">
        <f t="shared" si="18"/>
        <v>1178</v>
      </c>
      <c r="I62" s="5">
        <f t="shared" si="18"/>
        <v>811</v>
      </c>
      <c r="J62" s="5">
        <f t="shared" si="18"/>
        <v>876</v>
      </c>
      <c r="K62" s="5">
        <f t="shared" si="18"/>
        <v>901.5</v>
      </c>
      <c r="L62" s="5">
        <f t="shared" si="18"/>
        <v>728</v>
      </c>
      <c r="M62" s="5">
        <f t="shared" si="18"/>
        <v>887</v>
      </c>
      <c r="N62" s="5">
        <f t="shared" si="18"/>
        <v>834.5</v>
      </c>
      <c r="O62" s="5">
        <f t="shared" si="18"/>
        <v>628.5</v>
      </c>
      <c r="Q62" s="5">
        <f t="shared" si="6"/>
        <v>10342.5</v>
      </c>
    </row>
    <row r="63" spans="1:19" x14ac:dyDescent="0.25">
      <c r="A63" s="3"/>
      <c r="B63" s="12"/>
      <c r="C63" s="1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</row>
    <row r="64" spans="1:19" x14ac:dyDescent="0.25">
      <c r="A64" s="13" t="s">
        <v>66</v>
      </c>
      <c r="B64" s="12"/>
      <c r="C64" s="12"/>
      <c r="D64" s="5">
        <f t="shared" ref="D64:O64" si="19">AVERAGE(D30,D47)</f>
        <v>206605.20544835698</v>
      </c>
      <c r="E64" s="5">
        <f t="shared" si="19"/>
        <v>186318.78115633799</v>
      </c>
      <c r="F64" s="5">
        <f t="shared" si="19"/>
        <v>196328.96383192498</v>
      </c>
      <c r="G64" s="5">
        <f t="shared" si="19"/>
        <v>194995.81186807499</v>
      </c>
      <c r="H64" s="5">
        <f t="shared" si="19"/>
        <v>217596.73701924898</v>
      </c>
      <c r="I64" s="5">
        <f t="shared" si="19"/>
        <v>228386.59821361501</v>
      </c>
      <c r="J64" s="5">
        <f t="shared" si="19"/>
        <v>244049.19869248799</v>
      </c>
      <c r="K64" s="5">
        <f t="shared" si="19"/>
        <v>241345.25429718301</v>
      </c>
      <c r="L64" s="5">
        <f t="shared" si="19"/>
        <v>231755.58251830499</v>
      </c>
      <c r="M64" s="5">
        <f t="shared" si="19"/>
        <v>213869.38992722999</v>
      </c>
      <c r="N64" s="5">
        <f t="shared" si="19"/>
        <v>187598.061338967</v>
      </c>
      <c r="O64" s="5">
        <f t="shared" si="19"/>
        <v>187834.72959107999</v>
      </c>
      <c r="Q64" s="5">
        <f t="shared" si="6"/>
        <v>2536684.3139028121</v>
      </c>
      <c r="S64" t="s">
        <v>67</v>
      </c>
    </row>
    <row r="66" spans="1:19" x14ac:dyDescent="0.25">
      <c r="A66" s="13" t="s">
        <v>68</v>
      </c>
    </row>
    <row r="67" spans="1:19" x14ac:dyDescent="0.25">
      <c r="A67" s="3" t="s">
        <v>19</v>
      </c>
      <c r="B67" s="12" t="str">
        <f>IFERROR(VLOOKUP($A67,'[1]Part Number Lookup'!$B$2:$C$1663,2,FALSE),0)</f>
        <v>1200566</v>
      </c>
      <c r="C67" s="12"/>
      <c r="D67" s="15">
        <f t="shared" ref="D67:D79" si="20">D50/$D$64</f>
        <v>5.1799275709319297E-2</v>
      </c>
      <c r="E67" s="15">
        <f t="shared" ref="E67:E79" si="21">E50/$E$64</f>
        <v>4.5929347255763218E-2</v>
      </c>
      <c r="F67" s="15">
        <f t="shared" ref="F67:F79" si="22">F50/$F$64</f>
        <v>3.3925203240526343E-2</v>
      </c>
      <c r="G67" s="15">
        <f t="shared" ref="G67:G79" si="23">G50/$G$64</f>
        <v>2.3990258842917687E-2</v>
      </c>
      <c r="H67" s="15">
        <f t="shared" ref="H67:H79" si="24">H50/$H$64</f>
        <v>3.1992667240153393E-2</v>
      </c>
      <c r="I67" s="15">
        <f t="shared" ref="I67:I79" si="25">I50/$I$64</f>
        <v>5.1073487197746764E-2</v>
      </c>
      <c r="J67" s="15">
        <f t="shared" ref="J67:J79" si="26">J50/$J$64</f>
        <v>6.2923787835705292E-2</v>
      </c>
      <c r="K67" s="15">
        <f t="shared" ref="K67:K79" si="27">K50/$K$64</f>
        <v>6.8959300850832003E-2</v>
      </c>
      <c r="L67" s="15">
        <f t="shared" ref="L67:L79" si="28">L50/$L$64</f>
        <v>6.8192532098991565E-2</v>
      </c>
      <c r="M67" s="15">
        <f t="shared" ref="M67:M79" si="29">M50/$M$64</f>
        <v>5.6132389979158565E-2</v>
      </c>
      <c r="N67" s="15">
        <f t="shared" ref="N67:N79" si="30">N50/$N$64</f>
        <v>5.9539527862273935E-2</v>
      </c>
      <c r="O67" s="15">
        <f t="shared" ref="O67:O79" si="31">O50/$O$64</f>
        <v>5.7026195439571548E-2</v>
      </c>
      <c r="S67" t="s">
        <v>69</v>
      </c>
    </row>
    <row r="68" spans="1:19" x14ac:dyDescent="0.25">
      <c r="A68" s="3" t="s">
        <v>22</v>
      </c>
      <c r="B68" s="12" t="str">
        <f>IFERROR(VLOOKUP($A68,'[1]Part Number Lookup'!$B$2:$C$1663,2,FALSE),0)</f>
        <v>1200597</v>
      </c>
      <c r="C68" s="12"/>
      <c r="D68" s="15">
        <f t="shared" si="20"/>
        <v>4.6835702803329111E-2</v>
      </c>
      <c r="E68" s="15">
        <f t="shared" si="21"/>
        <v>4.1289450007430492E-2</v>
      </c>
      <c r="F68" s="15">
        <f t="shared" si="22"/>
        <v>3.867233775297594E-2</v>
      </c>
      <c r="G68" s="15">
        <f t="shared" si="23"/>
        <v>4.1595765172061858E-2</v>
      </c>
      <c r="H68" s="15">
        <f t="shared" si="24"/>
        <v>3.2022539011619458E-2</v>
      </c>
      <c r="I68" s="15">
        <f t="shared" si="25"/>
        <v>5.2676033068926438E-2</v>
      </c>
      <c r="J68" s="15">
        <f t="shared" si="26"/>
        <v>8.0469430365740793E-2</v>
      </c>
      <c r="K68" s="15">
        <f t="shared" si="27"/>
        <v>6.4532033353438864E-2</v>
      </c>
      <c r="L68" s="15">
        <f t="shared" si="28"/>
        <v>6.7769672813639673E-2</v>
      </c>
      <c r="M68" s="15">
        <f t="shared" si="29"/>
        <v>5.9230074973843493E-2</v>
      </c>
      <c r="N68" s="15">
        <f t="shared" si="30"/>
        <v>6.0251155685328996E-2</v>
      </c>
      <c r="O68" s="15">
        <f t="shared" si="31"/>
        <v>5.7763545770373084E-2</v>
      </c>
    </row>
    <row r="69" spans="1:19" x14ac:dyDescent="0.25">
      <c r="A69" s="3" t="s">
        <v>24</v>
      </c>
      <c r="B69" s="12" t="str">
        <f>IFERROR(VLOOKUP($A69,'[1]Part Number Lookup'!$B$2:$C$1663,2,FALSE),0)</f>
        <v>1200647</v>
      </c>
      <c r="C69" s="12"/>
      <c r="D69" s="15">
        <f t="shared" si="20"/>
        <v>4.501822681483636E-2</v>
      </c>
      <c r="E69" s="15">
        <f t="shared" si="21"/>
        <v>4.6152083792265021E-2</v>
      </c>
      <c r="F69" s="15">
        <f t="shared" si="22"/>
        <v>4.6228533084755961E-2</v>
      </c>
      <c r="G69" s="15">
        <f t="shared" si="23"/>
        <v>3.5187935239563858E-2</v>
      </c>
      <c r="H69" s="15">
        <f t="shared" si="24"/>
        <v>2.1434144941187307E-2</v>
      </c>
      <c r="I69" s="15">
        <f t="shared" si="25"/>
        <v>2.9811293890510425E-2</v>
      </c>
      <c r="J69" s="15">
        <f t="shared" si="26"/>
        <v>4.0520518211004435E-2</v>
      </c>
      <c r="K69" s="15">
        <f t="shared" si="27"/>
        <v>4.2248603684762881E-2</v>
      </c>
      <c r="L69" s="15">
        <f t="shared" si="28"/>
        <v>4.5865130343345405E-2</v>
      </c>
      <c r="M69" s="15">
        <f t="shared" si="29"/>
        <v>3.9348781996635475E-2</v>
      </c>
      <c r="N69" s="15">
        <f t="shared" si="30"/>
        <v>4.2204593925381964E-2</v>
      </c>
      <c r="O69" s="15">
        <f t="shared" si="31"/>
        <v>4.3839070750796051E-2</v>
      </c>
    </row>
    <row r="70" spans="1:19" x14ac:dyDescent="0.25">
      <c r="A70" s="3" t="s">
        <v>27</v>
      </c>
      <c r="B70" s="12" t="str">
        <f>IFERROR(VLOOKUP($A70,'[1]Part Number Lookup'!$B$2:$C$1663,2,FALSE),0)</f>
        <v>1200702</v>
      </c>
      <c r="C70" s="12"/>
      <c r="D70" s="15">
        <f t="shared" si="20"/>
        <v>0.55573623980495446</v>
      </c>
      <c r="E70" s="15">
        <f t="shared" si="21"/>
        <v>0.53090729440205509</v>
      </c>
      <c r="F70" s="15">
        <f t="shared" si="22"/>
        <v>0.3346984505875274</v>
      </c>
      <c r="G70" s="15">
        <f t="shared" si="23"/>
        <v>0.32610187568039151</v>
      </c>
      <c r="H70" s="15">
        <f t="shared" si="24"/>
        <v>0.24990264442793381</v>
      </c>
      <c r="I70" s="15">
        <f t="shared" si="25"/>
        <v>0.23794960135607604</v>
      </c>
      <c r="J70" s="15">
        <f t="shared" si="26"/>
        <v>0.46292714995698742</v>
      </c>
      <c r="K70" s="15">
        <f t="shared" si="27"/>
        <v>0.45344790523721251</v>
      </c>
      <c r="L70" s="15">
        <f t="shared" si="28"/>
        <v>0.54125341291441109</v>
      </c>
      <c r="M70" s="15">
        <f t="shared" si="29"/>
        <v>0.37673226648944391</v>
      </c>
      <c r="N70" s="15">
        <f t="shared" si="30"/>
        <v>0.37626188403119815</v>
      </c>
      <c r="O70" s="15">
        <f t="shared" si="31"/>
        <v>0.45068875273649156</v>
      </c>
    </row>
    <row r="71" spans="1:19" x14ac:dyDescent="0.25">
      <c r="A71" s="3" t="s">
        <v>41</v>
      </c>
      <c r="B71" s="12" t="str">
        <f>IFERROR(VLOOKUP($A71,'[1]Part Number Lookup'!$B$2:$C$1663,2,FALSE),0)</f>
        <v>1201171</v>
      </c>
      <c r="C71" s="12"/>
      <c r="D71" s="15">
        <f t="shared" si="20"/>
        <v>1.0895175632748806E-2</v>
      </c>
      <c r="E71" s="15">
        <f t="shared" si="21"/>
        <v>1.0954343879522375E-2</v>
      </c>
      <c r="F71" s="15">
        <f t="shared" si="22"/>
        <v>1.208430968968527E-2</v>
      </c>
      <c r="G71" s="15">
        <f t="shared" si="23"/>
        <v>4.4257360798285522E-3</v>
      </c>
      <c r="H71" s="15">
        <f t="shared" si="24"/>
        <v>4.6576985201315039E-3</v>
      </c>
      <c r="I71" s="15">
        <f t="shared" si="25"/>
        <v>4.3566479284802631E-3</v>
      </c>
      <c r="J71" s="15">
        <f t="shared" si="26"/>
        <v>4.6179213291335829E-3</v>
      </c>
      <c r="K71" s="15">
        <f t="shared" si="27"/>
        <v>4.0667880661594434E-3</v>
      </c>
      <c r="L71" s="15">
        <f t="shared" si="28"/>
        <v>5.3892984429030916E-3</v>
      </c>
      <c r="M71" s="15">
        <f t="shared" si="29"/>
        <v>5.6880510128818323E-3</v>
      </c>
      <c r="N71" s="15">
        <f t="shared" si="30"/>
        <v>4.9840600341309934E-3</v>
      </c>
      <c r="O71" s="15">
        <f t="shared" si="31"/>
        <v>5.9786600829611954E-3</v>
      </c>
    </row>
    <row r="72" spans="1:19" x14ac:dyDescent="0.25">
      <c r="A72" s="3" t="s">
        <v>26</v>
      </c>
      <c r="B72" s="12" t="str">
        <f>IFERROR(VLOOKUP($A72,'[1]Part Number Lookup'!$B$2:$C$1663,2,FALSE),0)</f>
        <v>1200667</v>
      </c>
      <c r="C72" s="12"/>
      <c r="D72" s="15">
        <f t="shared" si="20"/>
        <v>0</v>
      </c>
      <c r="E72" s="15">
        <f t="shared" si="21"/>
        <v>0</v>
      </c>
      <c r="F72" s="15">
        <f t="shared" si="22"/>
        <v>0</v>
      </c>
      <c r="G72" s="15">
        <f t="shared" si="23"/>
        <v>1.4872114289111009E-4</v>
      </c>
      <c r="H72" s="15">
        <f t="shared" si="24"/>
        <v>1.4510787446783644E-2</v>
      </c>
      <c r="I72" s="15">
        <f t="shared" si="25"/>
        <v>1.2892612889859432E-2</v>
      </c>
      <c r="J72" s="15">
        <f t="shared" si="26"/>
        <v>1.6029554782227663E-2</v>
      </c>
      <c r="K72" s="15">
        <f t="shared" si="27"/>
        <v>1.71434901922921E-2</v>
      </c>
      <c r="L72" s="15">
        <f t="shared" si="28"/>
        <v>1.7982306854122204E-2</v>
      </c>
      <c r="M72" s="15">
        <f t="shared" si="29"/>
        <v>1.4614059548509795E-2</v>
      </c>
      <c r="N72" s="15">
        <f t="shared" si="30"/>
        <v>1.6039611382567015E-2</v>
      </c>
      <c r="O72" s="15">
        <f t="shared" si="31"/>
        <v>1.6144511755636533E-2</v>
      </c>
    </row>
    <row r="73" spans="1:19" x14ac:dyDescent="0.25">
      <c r="A73" s="3" t="s">
        <v>40</v>
      </c>
      <c r="B73" s="12" t="str">
        <f>IFERROR(VLOOKUP($A73,'[1]Part Number Lookup'!$B$2:$C$1663,2,FALSE),0)</f>
        <v>1201127</v>
      </c>
      <c r="C73" s="12"/>
      <c r="D73" s="15">
        <f t="shared" si="20"/>
        <v>0</v>
      </c>
      <c r="E73" s="15">
        <f t="shared" si="21"/>
        <v>7.2456463681309195E-5</v>
      </c>
      <c r="F73" s="15">
        <f t="shared" si="22"/>
        <v>1.7827221881516731E-5</v>
      </c>
      <c r="G73" s="15">
        <f t="shared" si="23"/>
        <v>3.2821217741486365E-4</v>
      </c>
      <c r="H73" s="15">
        <f t="shared" si="24"/>
        <v>2.0450674311381541E-4</v>
      </c>
      <c r="I73" s="15">
        <f t="shared" si="25"/>
        <v>2.0360213937118817E-4</v>
      </c>
      <c r="J73" s="15">
        <f t="shared" si="26"/>
        <v>1.6349162469603369E-3</v>
      </c>
      <c r="K73" s="15">
        <f t="shared" si="27"/>
        <v>9.8613913371976315E-4</v>
      </c>
      <c r="L73" s="15">
        <f t="shared" si="28"/>
        <v>2.8262533867906526E-4</v>
      </c>
      <c r="M73" s="15">
        <f t="shared" si="29"/>
        <v>2.1040879209180637E-5</v>
      </c>
      <c r="N73" s="15">
        <f t="shared" si="30"/>
        <v>3.4382018417267277E-4</v>
      </c>
      <c r="O73" s="15">
        <f t="shared" si="31"/>
        <v>1.0647658206520383E-5</v>
      </c>
    </row>
    <row r="74" spans="1:19" x14ac:dyDescent="0.25">
      <c r="A74" s="3" t="s">
        <v>30</v>
      </c>
      <c r="B74" s="12" t="str">
        <f>IFERROR(VLOOKUP($A74,'[1]Part Number Lookup'!$B$2:$C$1663,2,FALSE),0)</f>
        <v>1200855</v>
      </c>
      <c r="C74" s="12"/>
      <c r="D74" s="15">
        <f t="shared" si="20"/>
        <v>7.6232348385514752E-3</v>
      </c>
      <c r="E74" s="15">
        <f t="shared" si="21"/>
        <v>3.7570018205123285E-3</v>
      </c>
      <c r="F74" s="15">
        <f t="shared" si="22"/>
        <v>4.6529049110758669E-3</v>
      </c>
      <c r="G74" s="15">
        <f t="shared" si="23"/>
        <v>7.8309374205077619E-3</v>
      </c>
      <c r="H74" s="15">
        <f t="shared" si="24"/>
        <v>3.2514274326522338E-3</v>
      </c>
      <c r="I74" s="15">
        <f t="shared" si="25"/>
        <v>3.9341187575271525E-3</v>
      </c>
      <c r="J74" s="15">
        <f t="shared" si="26"/>
        <v>1.8438905040906054E-3</v>
      </c>
      <c r="K74" s="15">
        <f t="shared" si="27"/>
        <v>3.0371427941873379E-3</v>
      </c>
      <c r="L74" s="15">
        <f t="shared" si="28"/>
        <v>1.8057817440792184E-3</v>
      </c>
      <c r="M74" s="15">
        <f t="shared" si="29"/>
        <v>7.4297682363084509E-3</v>
      </c>
      <c r="N74" s="15">
        <f t="shared" si="30"/>
        <v>3.5981182064582034E-3</v>
      </c>
      <c r="O74" s="15">
        <f t="shared" si="31"/>
        <v>2.3957230964670863E-3</v>
      </c>
    </row>
    <row r="75" spans="1:19" x14ac:dyDescent="0.25">
      <c r="A75" s="3" t="s">
        <v>31</v>
      </c>
      <c r="B75" s="12" t="str">
        <f>IFERROR(VLOOKUP($A75,'[1]Part Number Lookup'!$B$2:$C$1663,2,FALSE),0)</f>
        <v>1200870</v>
      </c>
      <c r="C75" s="12"/>
      <c r="D75" s="15">
        <f t="shared" si="20"/>
        <v>5.1934799884226874E-3</v>
      </c>
      <c r="E75" s="15">
        <f t="shared" si="21"/>
        <v>3.504745983992215E-3</v>
      </c>
      <c r="F75" s="15">
        <f t="shared" si="22"/>
        <v>2.9160241506195226E-3</v>
      </c>
      <c r="G75" s="15">
        <f t="shared" si="23"/>
        <v>3.8564930846246475E-3</v>
      </c>
      <c r="H75" s="15">
        <f t="shared" si="24"/>
        <v>4.6531028629828788E-3</v>
      </c>
      <c r="I75" s="15">
        <f t="shared" si="25"/>
        <v>2.4366578615068004E-3</v>
      </c>
      <c r="J75" s="15">
        <f t="shared" si="26"/>
        <v>5.1567471097733932E-3</v>
      </c>
      <c r="K75" s="15">
        <f t="shared" si="27"/>
        <v>4.9596997607670437E-3</v>
      </c>
      <c r="L75" s="15">
        <f t="shared" si="28"/>
        <v>6.7096549869610144E-3</v>
      </c>
      <c r="M75" s="15">
        <f t="shared" si="29"/>
        <v>4.5074239017000297E-3</v>
      </c>
      <c r="N75" s="15">
        <f t="shared" si="30"/>
        <v>3.8486538445375155E-3</v>
      </c>
      <c r="O75" s="15">
        <f t="shared" si="31"/>
        <v>3.9236620491027614E-3</v>
      </c>
    </row>
    <row r="76" spans="1:19" x14ac:dyDescent="0.25">
      <c r="A76" s="3" t="s">
        <v>32</v>
      </c>
      <c r="B76" s="12" t="str">
        <f>IFERROR(VLOOKUP($A76,'[1]Part Number Lookup'!$B$2:$C$1663,2,FALSE),0)</f>
        <v>1200871</v>
      </c>
      <c r="C76" s="12"/>
      <c r="D76" s="15">
        <f t="shared" si="20"/>
        <v>0</v>
      </c>
      <c r="E76" s="15">
        <f t="shared" si="21"/>
        <v>0</v>
      </c>
      <c r="F76" s="15">
        <f t="shared" si="22"/>
        <v>0</v>
      </c>
      <c r="G76" s="15">
        <f t="shared" si="23"/>
        <v>0</v>
      </c>
      <c r="H76" s="15">
        <f t="shared" si="24"/>
        <v>0</v>
      </c>
      <c r="I76" s="15">
        <f t="shared" si="25"/>
        <v>3.3714762863616106E-3</v>
      </c>
      <c r="J76" s="15">
        <f t="shared" si="26"/>
        <v>6.4228852559156087E-3</v>
      </c>
      <c r="K76" s="15">
        <f t="shared" si="27"/>
        <v>7.6342914028515278E-3</v>
      </c>
      <c r="L76" s="15">
        <f t="shared" si="28"/>
        <v>7.9501860536821019E-3</v>
      </c>
      <c r="M76" s="15">
        <f t="shared" si="29"/>
        <v>5.0147428781880518E-3</v>
      </c>
      <c r="N76" s="15">
        <f t="shared" si="30"/>
        <v>3.0783900210809073E-3</v>
      </c>
      <c r="O76" s="15">
        <f t="shared" si="31"/>
        <v>2.0496742047551738E-3</v>
      </c>
    </row>
    <row r="77" spans="1:19" x14ac:dyDescent="0.25">
      <c r="A77" s="3" t="s">
        <v>35</v>
      </c>
      <c r="B77" s="12" t="str">
        <f>IFERROR(VLOOKUP($A77,'[1]Part Number Lookup'!$B$2:$C$1663,2,FALSE),0)</f>
        <v>1200900</v>
      </c>
      <c r="C77" s="12"/>
      <c r="D77" s="15">
        <f t="shared" si="20"/>
        <v>5.7549372844683836E-3</v>
      </c>
      <c r="E77" s="15">
        <f t="shared" si="21"/>
        <v>5.4235004851824397E-3</v>
      </c>
      <c r="F77" s="15">
        <f t="shared" si="22"/>
        <v>5.8244080632898236E-3</v>
      </c>
      <c r="G77" s="15">
        <f t="shared" si="23"/>
        <v>2.7923676656623946E-3</v>
      </c>
      <c r="H77" s="15">
        <f t="shared" si="24"/>
        <v>5.1448381778857605E-3</v>
      </c>
      <c r="I77" s="15">
        <f t="shared" si="25"/>
        <v>6.3510731861915791E-3</v>
      </c>
      <c r="J77" s="15">
        <f t="shared" si="26"/>
        <v>6.3778123769267277E-3</v>
      </c>
      <c r="K77" s="15">
        <f t="shared" si="27"/>
        <v>4.5826465625800755E-3</v>
      </c>
      <c r="L77" s="15">
        <f t="shared" si="28"/>
        <v>5.2167028162288529E-3</v>
      </c>
      <c r="M77" s="15">
        <f t="shared" si="29"/>
        <v>6.5554028113936113E-3</v>
      </c>
      <c r="N77" s="15">
        <f t="shared" si="30"/>
        <v>6.1860980423625858E-3</v>
      </c>
      <c r="O77" s="15">
        <f t="shared" si="31"/>
        <v>6.6547863790752402E-3</v>
      </c>
    </row>
    <row r="78" spans="1:19" x14ac:dyDescent="0.25">
      <c r="A78" s="3" t="s">
        <v>36</v>
      </c>
      <c r="B78" s="12" t="str">
        <f>IFERROR(VLOOKUP($A78,'[1]Part Number Lookup'!$B$2:$C$1663,2,FALSE),0)</f>
        <v>1200916</v>
      </c>
      <c r="C78" s="12"/>
      <c r="D78" s="15">
        <f t="shared" si="20"/>
        <v>0</v>
      </c>
      <c r="E78" s="15">
        <f t="shared" si="21"/>
        <v>0</v>
      </c>
      <c r="F78" s="15">
        <f t="shared" si="22"/>
        <v>0</v>
      </c>
      <c r="G78" s="15">
        <f t="shared" si="23"/>
        <v>0</v>
      </c>
      <c r="H78" s="15">
        <f t="shared" si="24"/>
        <v>0</v>
      </c>
      <c r="I78" s="15">
        <f t="shared" si="25"/>
        <v>0</v>
      </c>
      <c r="J78" s="15">
        <f t="shared" si="26"/>
        <v>0</v>
      </c>
      <c r="K78" s="15">
        <f t="shared" si="27"/>
        <v>6.5176338543747369E-3</v>
      </c>
      <c r="L78" s="15">
        <f t="shared" si="28"/>
        <v>5.1612564711597538E-2</v>
      </c>
      <c r="M78" s="15">
        <f t="shared" si="29"/>
        <v>3.7452764992341532E-3</v>
      </c>
      <c r="N78" s="15">
        <f t="shared" si="30"/>
        <v>0</v>
      </c>
      <c r="O78" s="15">
        <f t="shared" si="31"/>
        <v>0</v>
      </c>
    </row>
    <row r="79" spans="1:19" x14ac:dyDescent="0.25">
      <c r="A79" s="3" t="s">
        <v>39</v>
      </c>
      <c r="B79" s="12" t="str">
        <f>IFERROR(VLOOKUP($A79,'[1]Part Number Lookup'!$B$2:$C$1663,2,FALSE),0)</f>
        <v>1200956</v>
      </c>
      <c r="C79" s="12"/>
      <c r="D79" s="15">
        <f t="shared" si="20"/>
        <v>4.581201126786648E-3</v>
      </c>
      <c r="E79" s="15">
        <f t="shared" si="21"/>
        <v>4.1192841389188746E-3</v>
      </c>
      <c r="F79" s="15">
        <f t="shared" si="22"/>
        <v>4.0620598430027412E-3</v>
      </c>
      <c r="G79" s="15">
        <f t="shared" si="23"/>
        <v>5.0590830159337966E-3</v>
      </c>
      <c r="H79" s="15">
        <f t="shared" si="24"/>
        <v>5.4136841210803274E-3</v>
      </c>
      <c r="I79" s="15">
        <f t="shared" si="25"/>
        <v>3.5509964522587871E-3</v>
      </c>
      <c r="J79" s="15">
        <f t="shared" si="26"/>
        <v>3.5894401812963787E-3</v>
      </c>
      <c r="K79" s="15">
        <f t="shared" si="27"/>
        <v>3.7353127270939768E-3</v>
      </c>
      <c r="L79" s="15">
        <f t="shared" si="28"/>
        <v>3.1412404054711376E-3</v>
      </c>
      <c r="M79" s="15">
        <f t="shared" si="29"/>
        <v>4.1473910796762719E-3</v>
      </c>
      <c r="N79" s="15">
        <f t="shared" si="30"/>
        <v>4.4483402122805493E-3</v>
      </c>
      <c r="O79" s="15">
        <f t="shared" si="31"/>
        <v>3.3460265913990307E-3</v>
      </c>
    </row>
    <row r="81" spans="1:19" x14ac:dyDescent="0.25">
      <c r="A81" s="13" t="s">
        <v>154</v>
      </c>
      <c r="S81" t="s">
        <v>71</v>
      </c>
    </row>
    <row r="82" spans="1:19" x14ac:dyDescent="0.25">
      <c r="A82" s="3" t="s">
        <v>19</v>
      </c>
      <c r="B82" s="12" t="str">
        <f>IFERROR(VLOOKUP($A82,'[1]Part Number Lookup'!$B$2:$C$1663,2,FALSE),0)</f>
        <v>1200566</v>
      </c>
      <c r="C82" s="12"/>
      <c r="D82" s="16">
        <f t="shared" ref="D82:F82" si="32">D16/D$30</f>
        <v>5.39996688624165E-2</v>
      </c>
      <c r="E82" s="16">
        <f t="shared" si="32"/>
        <v>5.4075091932588124E-2</v>
      </c>
      <c r="F82" s="16">
        <f t="shared" si="32"/>
        <v>3.8868711011783311E-2</v>
      </c>
      <c r="G82" s="16">
        <f>G50/G$30</f>
        <v>2.3265948314105372E-2</v>
      </c>
      <c r="H82" s="16">
        <f t="shared" ref="H82:O82" si="33">H50/H$30</f>
        <v>3.0680849557051901E-2</v>
      </c>
      <c r="I82" s="16">
        <f t="shared" si="33"/>
        <v>4.8717099690856448E-2</v>
      </c>
      <c r="J82" s="16">
        <f t="shared" si="33"/>
        <v>5.7767495478458032E-2</v>
      </c>
      <c r="K82" s="16">
        <f t="shared" si="33"/>
        <v>6.6921435336761884E-2</v>
      </c>
      <c r="L82" s="16">
        <f t="shared" si="33"/>
        <v>6.8931602453160476E-2</v>
      </c>
      <c r="M82" s="16">
        <f t="shared" si="33"/>
        <v>5.5886070571807077E-2</v>
      </c>
      <c r="N82" s="16">
        <f t="shared" si="33"/>
        <v>5.8765443016379933E-2</v>
      </c>
      <c r="O82" s="16">
        <f t="shared" si="33"/>
        <v>5.7219319888898758E-2</v>
      </c>
      <c r="S82" t="s">
        <v>105</v>
      </c>
    </row>
    <row r="83" spans="1:19" x14ac:dyDescent="0.25">
      <c r="A83" s="3" t="s">
        <v>22</v>
      </c>
      <c r="B83" s="12" t="str">
        <f>IFERROR(VLOOKUP($A83,'[1]Part Number Lookup'!$B$2:$C$1663,2,FALSE),0)</f>
        <v>1200597</v>
      </c>
      <c r="C83" s="12"/>
      <c r="D83" s="16">
        <f t="shared" ref="D83:F83" si="34">D17/D$30</f>
        <v>4.7833819602900687E-2</v>
      </c>
      <c r="E83" s="16">
        <f t="shared" si="34"/>
        <v>4.8484584101699507E-2</v>
      </c>
      <c r="F83" s="16">
        <f t="shared" si="34"/>
        <v>4.3822760807748037E-2</v>
      </c>
      <c r="G83" s="16">
        <f t="shared" ref="G83:O83" si="35">G51/G$30</f>
        <v>4.0339911666461878E-2</v>
      </c>
      <c r="H83" s="16">
        <f t="shared" si="35"/>
        <v>3.0709496475405822E-2</v>
      </c>
      <c r="I83" s="16">
        <f t="shared" si="35"/>
        <v>5.0245708588524882E-2</v>
      </c>
      <c r="J83" s="16">
        <f t="shared" si="35"/>
        <v>7.3875359616689867E-2</v>
      </c>
      <c r="K83" s="16">
        <f t="shared" si="35"/>
        <v>6.262500118082065E-2</v>
      </c>
      <c r="L83" s="16">
        <f t="shared" si="35"/>
        <v>6.8504160220788313E-2</v>
      </c>
      <c r="M83" s="16">
        <f t="shared" si="35"/>
        <v>5.8970162346386183E-2</v>
      </c>
      <c r="N83" s="16">
        <f t="shared" si="35"/>
        <v>5.9467818829324712E-2</v>
      </c>
      <c r="O83" s="16">
        <f t="shared" si="35"/>
        <v>5.7959167324329132E-2</v>
      </c>
      <c r="S83" t="s">
        <v>105</v>
      </c>
    </row>
    <row r="84" spans="1:19" x14ac:dyDescent="0.25">
      <c r="A84" s="3" t="s">
        <v>24</v>
      </c>
      <c r="B84" s="12" t="str">
        <f>IFERROR(VLOOKUP($A84,'[1]Part Number Lookup'!$B$2:$C$1663,2,FALSE),0)</f>
        <v>1200647</v>
      </c>
      <c r="C84" s="12"/>
      <c r="D84" s="16">
        <f t="shared" ref="D84:F84" si="36">D18/D$30</f>
        <v>5.4915299732703052E-2</v>
      </c>
      <c r="E84" s="16">
        <f t="shared" si="36"/>
        <v>5.9580133366781508E-2</v>
      </c>
      <c r="F84" s="16">
        <f t="shared" si="36"/>
        <v>6.111978351878404E-2</v>
      </c>
      <c r="G84" s="16">
        <f t="shared" ref="G84:O84" si="37">G52/G$30</f>
        <v>3.4125546036176575E-2</v>
      </c>
      <c r="H84" s="16">
        <f t="shared" si="37"/>
        <v>2.0555265723492071E-2</v>
      </c>
      <c r="I84" s="16">
        <f t="shared" si="37"/>
        <v>2.8435884370971422E-2</v>
      </c>
      <c r="J84" s="16">
        <f t="shared" si="37"/>
        <v>3.7200062695697034E-2</v>
      </c>
      <c r="K84" s="16">
        <f t="shared" si="37"/>
        <v>4.1000085045442086E-2</v>
      </c>
      <c r="L84" s="16">
        <f t="shared" si="37"/>
        <v>4.6362216418366825E-2</v>
      </c>
      <c r="M84" s="16">
        <f t="shared" si="37"/>
        <v>3.9176112194672423E-2</v>
      </c>
      <c r="N84" s="16">
        <f t="shared" si="37"/>
        <v>4.165588388756776E-2</v>
      </c>
      <c r="O84" s="16">
        <f t="shared" si="37"/>
        <v>4.3987535790985091E-2</v>
      </c>
      <c r="S84" t="s">
        <v>105</v>
      </c>
    </row>
    <row r="85" spans="1:19" x14ac:dyDescent="0.25">
      <c r="A85" s="3" t="s">
        <v>27</v>
      </c>
      <c r="B85" s="12" t="str">
        <f>IFERROR(VLOOKUP($A85,'[1]Part Number Lookup'!$B$2:$C$1663,2,FALSE),0)</f>
        <v>1200702</v>
      </c>
      <c r="C85" s="12"/>
      <c r="D85" s="16">
        <f t="shared" ref="D85:F85" si="38">D19/D$30</f>
        <v>0.61610230278349964</v>
      </c>
      <c r="E85" s="16">
        <f t="shared" si="38"/>
        <v>0.63885628786181703</v>
      </c>
      <c r="F85" s="16">
        <f t="shared" si="38"/>
        <v>0.40341040725919375</v>
      </c>
      <c r="G85" s="16">
        <f t="shared" ref="G85:O85" si="39">G53/G$30</f>
        <v>0.3162562536065604</v>
      </c>
      <c r="H85" s="16">
        <f t="shared" si="39"/>
        <v>0.2396557117307144</v>
      </c>
      <c r="I85" s="16">
        <f t="shared" si="39"/>
        <v>0.22697127387798433</v>
      </c>
      <c r="J85" s="16">
        <f t="shared" si="39"/>
        <v>0.42499256579752892</v>
      </c>
      <c r="K85" s="16">
        <f t="shared" si="39"/>
        <v>0.44004774257446849</v>
      </c>
      <c r="L85" s="16">
        <f t="shared" si="39"/>
        <v>0.54711951495322519</v>
      </c>
      <c r="M85" s="16">
        <f t="shared" si="39"/>
        <v>0.37507909496679331</v>
      </c>
      <c r="N85" s="16">
        <f t="shared" si="39"/>
        <v>0.37137003095520782</v>
      </c>
      <c r="O85" s="16">
        <f t="shared" si="39"/>
        <v>0.45221505159825648</v>
      </c>
      <c r="S85" t="s">
        <v>105</v>
      </c>
    </row>
    <row r="86" spans="1:19" x14ac:dyDescent="0.25">
      <c r="A86" s="3" t="s">
        <v>41</v>
      </c>
      <c r="B86" s="12" t="str">
        <f>IFERROR(VLOOKUP($A86,'[1]Part Number Lookup'!$B$2:$C$1663,2,FALSE),0)</f>
        <v>1201171</v>
      </c>
      <c r="C86" s="12"/>
      <c r="D86" s="16">
        <f t="shared" ref="D86:O86" si="40">D20/D$30</f>
        <v>1.3373623302461153E-2</v>
      </c>
      <c r="E86" s="16">
        <f t="shared" si="40"/>
        <v>1.3378004800354872E-2</v>
      </c>
      <c r="F86" s="16">
        <f t="shared" si="40"/>
        <v>1.5407640356418825E-2</v>
      </c>
      <c r="G86" s="16">
        <f t="shared" si="40"/>
        <v>2.6856802243730018E-4</v>
      </c>
      <c r="H86" s="16">
        <f t="shared" si="40"/>
        <v>0</v>
      </c>
      <c r="I86" s="16">
        <f t="shared" si="40"/>
        <v>0</v>
      </c>
      <c r="J86" s="16">
        <f t="shared" si="40"/>
        <v>0</v>
      </c>
      <c r="K86" s="16">
        <f t="shared" si="40"/>
        <v>0</v>
      </c>
      <c r="L86" s="16">
        <f t="shared" si="40"/>
        <v>0</v>
      </c>
      <c r="M86" s="16">
        <f t="shared" si="40"/>
        <v>0</v>
      </c>
      <c r="N86" s="16">
        <f t="shared" si="40"/>
        <v>0</v>
      </c>
      <c r="O86" s="16">
        <f t="shared" si="40"/>
        <v>0</v>
      </c>
      <c r="S86" t="s">
        <v>105</v>
      </c>
    </row>
    <row r="87" spans="1:19" x14ac:dyDescent="0.25">
      <c r="A87" s="3" t="s">
        <v>26</v>
      </c>
      <c r="B87" s="12" t="str">
        <f>IFERROR(VLOOKUP($A87,'[1]Part Number Lookup'!$B$2:$C$1663,2,FALSE),0)</f>
        <v>1200667</v>
      </c>
      <c r="C87" s="12"/>
      <c r="D87" s="16">
        <f t="shared" ref="D87:O87" si="41">D21/D$30</f>
        <v>0</v>
      </c>
      <c r="E87" s="16">
        <f t="shared" si="41"/>
        <v>0</v>
      </c>
      <c r="F87" s="16">
        <f t="shared" si="41"/>
        <v>0</v>
      </c>
      <c r="G87" s="16">
        <f t="shared" si="41"/>
        <v>2.884619500252483E-4</v>
      </c>
      <c r="H87" s="16">
        <f t="shared" si="41"/>
        <v>2.7831582985388601E-2</v>
      </c>
      <c r="I87" s="16">
        <f t="shared" si="41"/>
        <v>2.4595567755107687E-2</v>
      </c>
      <c r="J87" s="16">
        <f t="shared" si="41"/>
        <v>2.9432024525344682E-2</v>
      </c>
      <c r="K87" s="16">
        <f t="shared" si="41"/>
        <v>3.3273741357429824E-2</v>
      </c>
      <c r="L87" s="16">
        <f t="shared" si="41"/>
        <v>3.6354398028796038E-2</v>
      </c>
      <c r="M87" s="16">
        <f t="shared" si="41"/>
        <v>2.909986065342491E-2</v>
      </c>
      <c r="N87" s="16">
        <f t="shared" si="41"/>
        <v>3.1662154623982669E-2</v>
      </c>
      <c r="O87" s="16">
        <f t="shared" si="41"/>
        <v>3.2398373255489048E-2</v>
      </c>
      <c r="Q87" s="15">
        <f>AVERAGE(H87:O87)</f>
        <v>3.0580962898120432E-2</v>
      </c>
      <c r="S87" t="s">
        <v>105</v>
      </c>
    </row>
    <row r="88" spans="1:19" x14ac:dyDescent="0.25">
      <c r="A88" s="3" t="s">
        <v>40</v>
      </c>
      <c r="B88" s="12" t="str">
        <f>IFERROR(VLOOKUP($A88,'[1]Part Number Lookup'!$B$2:$C$1663,2,FALSE),0)</f>
        <v>1201127</v>
      </c>
      <c r="C88" s="12"/>
      <c r="D88" s="16">
        <f t="shared" ref="D88:O88" si="42">D22/D$30</f>
        <v>0</v>
      </c>
      <c r="E88" s="16">
        <f t="shared" si="42"/>
        <v>0</v>
      </c>
      <c r="F88" s="16">
        <f t="shared" si="42"/>
        <v>0</v>
      </c>
      <c r="G88" s="16">
        <f t="shared" si="42"/>
        <v>6.0676479143241893E-4</v>
      </c>
      <c r="H88" s="16">
        <f t="shared" si="42"/>
        <v>3.4376302024708013E-4</v>
      </c>
      <c r="I88" s="16">
        <f t="shared" si="42"/>
        <v>1.5870802762677741E-4</v>
      </c>
      <c r="J88" s="16">
        <f t="shared" si="42"/>
        <v>2.2984364755860944E-3</v>
      </c>
      <c r="K88" s="16">
        <f t="shared" si="42"/>
        <v>1.5400414428876888E-3</v>
      </c>
      <c r="L88" s="16">
        <f t="shared" si="42"/>
        <v>2.0935946075371442E-4</v>
      </c>
      <c r="M88" s="16">
        <f t="shared" si="42"/>
        <v>0</v>
      </c>
      <c r="N88" s="16">
        <f t="shared" si="42"/>
        <v>7.365738862342263E-5</v>
      </c>
      <c r="O88" s="16">
        <f t="shared" si="42"/>
        <v>0</v>
      </c>
      <c r="S88" t="s">
        <v>105</v>
      </c>
    </row>
    <row r="89" spans="1:19" x14ac:dyDescent="0.25">
      <c r="A89" s="3" t="s">
        <v>30</v>
      </c>
      <c r="B89" s="12" t="str">
        <f>IFERROR(VLOOKUP($A89,'[1]Part Number Lookup'!$B$2:$C$1663,2,FALSE),0)</f>
        <v>1200855</v>
      </c>
      <c r="C89" s="12"/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S89" t="s">
        <v>117</v>
      </c>
    </row>
    <row r="90" spans="1:19" x14ac:dyDescent="0.25">
      <c r="A90" s="3" t="s">
        <v>31</v>
      </c>
      <c r="B90" s="12" t="str">
        <f>IFERROR(VLOOKUP($A90,'[1]Part Number Lookup'!$B$2:$C$1663,2,FALSE),0)</f>
        <v>1200870</v>
      </c>
      <c r="C90" s="12"/>
      <c r="D90" s="16">
        <f t="shared" ref="D90:F90" si="43">D24/D$30</f>
        <v>6.2064437315974864E-3</v>
      </c>
      <c r="E90" s="16">
        <f t="shared" si="43"/>
        <v>3.936481683080746E-3</v>
      </c>
      <c r="F90" s="16">
        <f t="shared" si="43"/>
        <v>2.9158971772044635E-3</v>
      </c>
      <c r="G90" s="16">
        <f t="shared" ref="G90:O90" si="44">G58/G$30</f>
        <v>3.7400583865342539E-3</v>
      </c>
      <c r="H90" s="16">
        <f t="shared" si="44"/>
        <v>4.4623084358995976E-3</v>
      </c>
      <c r="I90" s="16">
        <f t="shared" si="44"/>
        <v>2.3242372993237271E-3</v>
      </c>
      <c r="J90" s="16">
        <f t="shared" si="44"/>
        <v>4.7341772578152206E-3</v>
      </c>
      <c r="K90" s="16">
        <f t="shared" si="44"/>
        <v>4.8131321335158316E-3</v>
      </c>
      <c r="L90" s="16">
        <f t="shared" si="44"/>
        <v>6.7823741973338739E-3</v>
      </c>
      <c r="M90" s="16">
        <f t="shared" si="44"/>
        <v>4.4876444840668073E-3</v>
      </c>
      <c r="N90" s="16">
        <f t="shared" si="44"/>
        <v>3.7986167561507955E-3</v>
      </c>
      <c r="O90" s="16">
        <f t="shared" si="44"/>
        <v>3.9369498910627257E-3</v>
      </c>
      <c r="S90" t="s">
        <v>105</v>
      </c>
    </row>
    <row r="91" spans="1:19" x14ac:dyDescent="0.25">
      <c r="A91" s="3" t="s">
        <v>32</v>
      </c>
      <c r="B91" s="12" t="str">
        <f>IFERROR(VLOOKUP($A91,'[1]Part Number Lookup'!$B$2:$C$1663,2,FALSE),0)</f>
        <v>1200871</v>
      </c>
      <c r="C91" s="12"/>
      <c r="D91" s="16">
        <f t="shared" ref="D91:F91" si="45">D25/D$30</f>
        <v>0</v>
      </c>
      <c r="E91" s="16">
        <f t="shared" si="45"/>
        <v>0</v>
      </c>
      <c r="F91" s="16">
        <f t="shared" si="45"/>
        <v>0</v>
      </c>
      <c r="G91" s="16">
        <f t="shared" ref="G91:O91" si="46">G59/G$30</f>
        <v>0</v>
      </c>
      <c r="H91" s="16">
        <f t="shared" si="46"/>
        <v>0</v>
      </c>
      <c r="I91" s="16">
        <f t="shared" si="46"/>
        <v>3.2159258229636474E-3</v>
      </c>
      <c r="J91" s="16">
        <f t="shared" si="46"/>
        <v>5.8965616619986953E-3</v>
      </c>
      <c r="K91" s="16">
        <f t="shared" si="46"/>
        <v>7.4086850091920793E-3</v>
      </c>
      <c r="L91" s="16">
        <f t="shared" si="46"/>
        <v>8.0363501341399763E-3</v>
      </c>
      <c r="M91" s="16">
        <f t="shared" si="46"/>
        <v>4.9927372501676875E-3</v>
      </c>
      <c r="N91" s="16">
        <f t="shared" si="46"/>
        <v>3.0383672807161835E-3</v>
      </c>
      <c r="O91" s="16">
        <f t="shared" si="46"/>
        <v>2.0566156147342595E-3</v>
      </c>
      <c r="S91" t="s">
        <v>105</v>
      </c>
    </row>
    <row r="92" spans="1:19" x14ac:dyDescent="0.25">
      <c r="A92" s="3" t="s">
        <v>35</v>
      </c>
      <c r="B92" s="12" t="str">
        <f>IFERROR(VLOOKUP($A92,'[1]Part Number Lookup'!$B$2:$C$1663,2,FALSE),0)</f>
        <v>1200900</v>
      </c>
      <c r="C92" s="12"/>
      <c r="D92" s="16">
        <f t="shared" ref="D92:F92" si="47">D26/D$30</f>
        <v>7.3430889498842349E-3</v>
      </c>
      <c r="E92" s="16">
        <f t="shared" si="47"/>
        <v>6.9780799184113347E-3</v>
      </c>
      <c r="F92" s="16">
        <f t="shared" si="47"/>
        <v>1.0354410384358708E-2</v>
      </c>
      <c r="G92" s="16">
        <f t="shared" ref="G92:O92" si="48">G60/G$30</f>
        <v>2.7080608929094434E-3</v>
      </c>
      <c r="H92" s="16">
        <f t="shared" si="48"/>
        <v>4.9338807841872584E-3</v>
      </c>
      <c r="I92" s="16">
        <f t="shared" si="48"/>
        <v>6.0580524755958062E-3</v>
      </c>
      <c r="J92" s="16">
        <f t="shared" si="48"/>
        <v>5.8551822819144939E-3</v>
      </c>
      <c r="K92" s="16">
        <f t="shared" si="48"/>
        <v>4.4472215034824635E-3</v>
      </c>
      <c r="L92" s="16">
        <f t="shared" si="48"/>
        <v>5.273241417734182E-3</v>
      </c>
      <c r="M92" s="16">
        <f t="shared" si="48"/>
        <v>6.5266364799394854E-3</v>
      </c>
      <c r="N92" s="16">
        <f t="shared" si="48"/>
        <v>6.1056713926772831E-3</v>
      </c>
      <c r="O92" s="16">
        <f t="shared" si="48"/>
        <v>6.6773234244618812E-3</v>
      </c>
      <c r="S92" t="s">
        <v>105</v>
      </c>
    </row>
    <row r="93" spans="1:19" x14ac:dyDescent="0.25">
      <c r="A93" s="3" t="s">
        <v>36</v>
      </c>
      <c r="B93" s="12" t="str">
        <f>IFERROR(VLOOKUP($A93,'[1]Part Number Lookup'!$B$2:$C$1663,2,FALSE),0)</f>
        <v>1200916</v>
      </c>
      <c r="C93" s="12"/>
      <c r="D93" s="16">
        <f t="shared" ref="D93:O93" si="49">D27/D$30</f>
        <v>0</v>
      </c>
      <c r="E93" s="16">
        <f t="shared" si="49"/>
        <v>0</v>
      </c>
      <c r="F93" s="16">
        <f t="shared" si="49"/>
        <v>0</v>
      </c>
      <c r="G93" s="16">
        <f t="shared" si="49"/>
        <v>0</v>
      </c>
      <c r="H93" s="16">
        <f t="shared" si="49"/>
        <v>0</v>
      </c>
      <c r="I93" s="16">
        <f t="shared" si="49"/>
        <v>0</v>
      </c>
      <c r="J93" s="16">
        <f t="shared" si="49"/>
        <v>0</v>
      </c>
      <c r="K93" s="16">
        <f t="shared" si="49"/>
        <v>1.2650053209724984E-2</v>
      </c>
      <c r="L93" s="16">
        <f t="shared" si="49"/>
        <v>0.10434388290856481</v>
      </c>
      <c r="M93" s="16">
        <f t="shared" si="49"/>
        <v>7.4576830533973288E-3</v>
      </c>
      <c r="N93" s="16">
        <f t="shared" si="49"/>
        <v>0</v>
      </c>
      <c r="O93" s="16">
        <f t="shared" si="49"/>
        <v>0</v>
      </c>
      <c r="S93" t="s">
        <v>105</v>
      </c>
    </row>
    <row r="94" spans="1:19" x14ac:dyDescent="0.25">
      <c r="A94" s="3" t="s">
        <v>39</v>
      </c>
      <c r="B94" s="12" t="str">
        <f>IFERROR(VLOOKUP($A94,'[1]Part Number Lookup'!$B$2:$C$1663,2,FALSE),0)</f>
        <v>1200956</v>
      </c>
      <c r="C94" s="12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S94" t="s">
        <v>117</v>
      </c>
    </row>
    <row r="95" spans="1:19" x14ac:dyDescent="0.25">
      <c r="A95" s="3"/>
      <c r="B95" s="12"/>
      <c r="C95" s="1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9" x14ac:dyDescent="0.25">
      <c r="A96" s="13" t="s">
        <v>153</v>
      </c>
      <c r="C96" s="1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S96" t="s">
        <v>119</v>
      </c>
    </row>
    <row r="97" spans="1:19" x14ac:dyDescent="0.25">
      <c r="A97" s="3" t="s">
        <v>19</v>
      </c>
      <c r="B97" s="12" t="str">
        <f>IFERROR(VLOOKUP($A97,'[1]Part Number Lookup'!$B$2:$C$1663,2,FALSE),0)</f>
        <v>1200566</v>
      </c>
      <c r="C97" s="1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9" x14ac:dyDescent="0.25">
      <c r="A98" s="3" t="s">
        <v>22</v>
      </c>
      <c r="B98" s="12" t="str">
        <f>IFERROR(VLOOKUP($A98,'[1]Part Number Lookup'!$B$2:$C$1663,2,FALSE),0)</f>
        <v>1200597</v>
      </c>
      <c r="C98" s="1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9" x14ac:dyDescent="0.25">
      <c r="A99" s="3" t="s">
        <v>24</v>
      </c>
      <c r="B99" s="12" t="str">
        <f>IFERROR(VLOOKUP($A99,'[1]Part Number Lookup'!$B$2:$C$1663,2,FALSE),0)</f>
        <v>1200647</v>
      </c>
      <c r="C99" s="1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9" x14ac:dyDescent="0.25">
      <c r="A100" s="3" t="s">
        <v>27</v>
      </c>
      <c r="B100" s="12" t="str">
        <f>IFERROR(VLOOKUP($A100,'[1]Part Number Lookup'!$B$2:$C$1663,2,FALSE),0)</f>
        <v>1200702</v>
      </c>
      <c r="C100" s="1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9" x14ac:dyDescent="0.25">
      <c r="A101" s="3" t="s">
        <v>41</v>
      </c>
      <c r="B101" s="12" t="str">
        <f>IFERROR(VLOOKUP($A101,'[1]Part Number Lookup'!$B$2:$C$1663,2,FALSE),0)</f>
        <v>1201171</v>
      </c>
      <c r="C101" s="12"/>
      <c r="D101" s="18">
        <f>-D86</f>
        <v>-1.3373623302461153E-2</v>
      </c>
      <c r="E101" s="18">
        <f t="shared" ref="E101:G102" si="50">-E86</f>
        <v>-1.3378004800354872E-2</v>
      </c>
      <c r="F101" s="18">
        <f t="shared" si="50"/>
        <v>-1.5407640356418825E-2</v>
      </c>
      <c r="G101" s="18">
        <f t="shared" si="50"/>
        <v>-2.6856802243730018E-4</v>
      </c>
      <c r="H101" s="18">
        <f t="shared" ref="H101:O101" si="51">-H86</f>
        <v>0</v>
      </c>
      <c r="I101" s="18">
        <f t="shared" si="51"/>
        <v>0</v>
      </c>
      <c r="J101" s="18">
        <f t="shared" si="51"/>
        <v>0</v>
      </c>
      <c r="K101" s="18">
        <f t="shared" si="51"/>
        <v>0</v>
      </c>
      <c r="L101" s="18">
        <f t="shared" si="51"/>
        <v>0</v>
      </c>
      <c r="M101" s="18">
        <f t="shared" si="51"/>
        <v>0</v>
      </c>
      <c r="N101" s="18">
        <f t="shared" si="51"/>
        <v>0</v>
      </c>
      <c r="O101" s="18">
        <f t="shared" si="51"/>
        <v>0</v>
      </c>
    </row>
    <row r="102" spans="1:19" x14ac:dyDescent="0.25">
      <c r="A102" s="3" t="s">
        <v>26</v>
      </c>
      <c r="B102" s="12" t="str">
        <f>IFERROR(VLOOKUP($A102,'[1]Part Number Lookup'!$B$2:$C$1663,2,FALSE),0)</f>
        <v>1200667</v>
      </c>
      <c r="C102" s="12"/>
      <c r="D102" s="18">
        <f>-D87</f>
        <v>0</v>
      </c>
      <c r="E102" s="18">
        <f t="shared" ref="E102:O102" si="52">-E87</f>
        <v>0</v>
      </c>
      <c r="F102" s="18">
        <f t="shared" si="52"/>
        <v>0</v>
      </c>
      <c r="G102" s="18">
        <f t="shared" si="50"/>
        <v>-2.884619500252483E-4</v>
      </c>
      <c r="H102" s="18">
        <f t="shared" si="52"/>
        <v>-2.7831582985388601E-2</v>
      </c>
      <c r="I102" s="18">
        <f t="shared" si="52"/>
        <v>-2.4595567755107687E-2</v>
      </c>
      <c r="J102" s="18">
        <f t="shared" si="52"/>
        <v>-2.9432024525344682E-2</v>
      </c>
      <c r="K102" s="18">
        <f t="shared" si="52"/>
        <v>-3.3273741357429824E-2</v>
      </c>
      <c r="L102" s="18">
        <f t="shared" si="52"/>
        <v>-3.6354398028796038E-2</v>
      </c>
      <c r="M102" s="18">
        <f t="shared" si="52"/>
        <v>-2.909986065342491E-2</v>
      </c>
      <c r="N102" s="18">
        <f t="shared" si="52"/>
        <v>-3.1662154623982669E-2</v>
      </c>
      <c r="O102" s="18">
        <f t="shared" si="52"/>
        <v>-3.2398373255489048E-2</v>
      </c>
    </row>
    <row r="103" spans="1:19" x14ac:dyDescent="0.25">
      <c r="A103" s="3" t="s">
        <v>40</v>
      </c>
      <c r="B103" s="12" t="str">
        <f>IFERROR(VLOOKUP($A103,'[1]Part Number Lookup'!$B$2:$C$1663,2,FALSE),0)</f>
        <v>1201127</v>
      </c>
      <c r="C103" s="1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9" x14ac:dyDescent="0.25">
      <c r="A104" s="3" t="s">
        <v>30</v>
      </c>
      <c r="B104" s="12" t="str">
        <f>IFERROR(VLOOKUP($A104,'[1]Part Number Lookup'!$B$2:$C$1663,2,FALSE),0)</f>
        <v>1200855</v>
      </c>
      <c r="C104" s="1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9" x14ac:dyDescent="0.25">
      <c r="A105" s="3" t="s">
        <v>31</v>
      </c>
      <c r="B105" s="12" t="str">
        <f>IFERROR(VLOOKUP($A105,'[1]Part Number Lookup'!$B$2:$C$1663,2,FALSE),0)</f>
        <v>1200870</v>
      </c>
      <c r="C105" s="1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9" x14ac:dyDescent="0.25">
      <c r="A106" s="3" t="s">
        <v>32</v>
      </c>
      <c r="B106" s="12" t="str">
        <f>IFERROR(VLOOKUP($A106,'[1]Part Number Lookup'!$B$2:$C$1663,2,FALSE),0)</f>
        <v>1200871</v>
      </c>
      <c r="C106" s="12"/>
      <c r="D106" s="18"/>
      <c r="E106" s="18"/>
      <c r="F106" s="18"/>
      <c r="G106" s="18">
        <f>G90</f>
        <v>3.7400583865342539E-3</v>
      </c>
      <c r="H106" s="18">
        <f>H90</f>
        <v>4.4623084358995976E-3</v>
      </c>
      <c r="I106" s="18"/>
      <c r="J106" s="18"/>
      <c r="K106" s="18"/>
      <c r="L106" s="18"/>
      <c r="M106" s="18"/>
      <c r="N106" s="18"/>
      <c r="O106" s="18"/>
    </row>
    <row r="107" spans="1:19" x14ac:dyDescent="0.25">
      <c r="A107" s="3" t="s">
        <v>35</v>
      </c>
      <c r="B107" s="12" t="str">
        <f>IFERROR(VLOOKUP($A107,'[1]Part Number Lookup'!$B$2:$C$1663,2,FALSE),0)</f>
        <v>1200900</v>
      </c>
      <c r="C107" s="1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9" x14ac:dyDescent="0.25">
      <c r="A108" s="3" t="s">
        <v>36</v>
      </c>
      <c r="B108" s="12" t="str">
        <f>IFERROR(VLOOKUP($A108,'[1]Part Number Lookup'!$B$2:$C$1663,2,FALSE),0)</f>
        <v>1200916</v>
      </c>
      <c r="C108" s="1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9" x14ac:dyDescent="0.25">
      <c r="A109" s="3" t="s">
        <v>39</v>
      </c>
      <c r="B109" s="12" t="str">
        <f>IFERROR(VLOOKUP($A109,'[1]Part Number Lookup'!$B$2:$C$1663,2,FALSE),0)</f>
        <v>1200956</v>
      </c>
      <c r="C109" s="12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9" x14ac:dyDescent="0.25">
      <c r="A110" s="19" t="s">
        <v>136</v>
      </c>
      <c r="B110" s="20" t="s">
        <v>137</v>
      </c>
      <c r="C110" s="12"/>
      <c r="D110" s="21">
        <f>$Q$87*1.25</f>
        <v>3.8226203622650543E-2</v>
      </c>
      <c r="E110" s="21">
        <f t="shared" ref="E110:O110" si="53">$Q$87*1.25</f>
        <v>3.8226203622650543E-2</v>
      </c>
      <c r="F110" s="21">
        <f t="shared" si="53"/>
        <v>3.8226203622650543E-2</v>
      </c>
      <c r="G110" s="29">
        <f t="shared" si="53"/>
        <v>3.8226203622650543E-2</v>
      </c>
      <c r="H110" s="29">
        <f t="shared" si="53"/>
        <v>3.8226203622650543E-2</v>
      </c>
      <c r="I110" s="29">
        <f t="shared" si="53"/>
        <v>3.8226203622650543E-2</v>
      </c>
      <c r="J110" s="29">
        <f t="shared" si="53"/>
        <v>3.8226203622650543E-2</v>
      </c>
      <c r="K110" s="29">
        <f t="shared" si="53"/>
        <v>3.8226203622650543E-2</v>
      </c>
      <c r="L110" s="29">
        <f t="shared" si="53"/>
        <v>3.8226203622650543E-2</v>
      </c>
      <c r="M110" s="29">
        <f t="shared" si="53"/>
        <v>3.8226203622650543E-2</v>
      </c>
      <c r="N110" s="29">
        <f t="shared" si="53"/>
        <v>3.8226203622650543E-2</v>
      </c>
      <c r="O110" s="29">
        <f t="shared" si="53"/>
        <v>3.8226203622650543E-2</v>
      </c>
      <c r="Q110" s="5"/>
      <c r="S110" t="s">
        <v>74</v>
      </c>
    </row>
    <row r="111" spans="1:19" x14ac:dyDescent="0.25">
      <c r="A111" s="19" t="s">
        <v>75</v>
      </c>
      <c r="B111" s="20"/>
      <c r="C111" s="1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Q111" s="5"/>
      <c r="S111" t="s">
        <v>74</v>
      </c>
    </row>
    <row r="112" spans="1:19" x14ac:dyDescent="0.25">
      <c r="A112" s="19" t="s">
        <v>76</v>
      </c>
      <c r="B112" s="20"/>
      <c r="C112" s="1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Q112" s="5"/>
      <c r="S112" t="s">
        <v>74</v>
      </c>
    </row>
    <row r="113" spans="1:19" x14ac:dyDescent="0.25">
      <c r="A113" s="3"/>
      <c r="B113" s="12"/>
      <c r="C113" s="1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Q113" s="5"/>
    </row>
    <row r="114" spans="1:19" x14ac:dyDescent="0.25">
      <c r="A114" s="13" t="s">
        <v>152</v>
      </c>
      <c r="C114" s="1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Q114" s="5"/>
      <c r="S114" t="s">
        <v>78</v>
      </c>
    </row>
    <row r="115" spans="1:19" x14ac:dyDescent="0.25">
      <c r="A115" s="3" t="s">
        <v>19</v>
      </c>
      <c r="B115" s="12" t="str">
        <f>IFERROR(VLOOKUP($A115,'[1]Part Number Lookup'!$B$2:$C$1663,2,FALSE),0)</f>
        <v>1200566</v>
      </c>
      <c r="C115" s="12"/>
      <c r="D115" s="17">
        <f t="shared" ref="D115:O115" si="54">D82+D97</f>
        <v>5.39996688624165E-2</v>
      </c>
      <c r="E115" s="17">
        <f t="shared" si="54"/>
        <v>5.4075091932588124E-2</v>
      </c>
      <c r="F115" s="17">
        <f t="shared" si="54"/>
        <v>3.8868711011783311E-2</v>
      </c>
      <c r="G115" s="17">
        <f t="shared" si="54"/>
        <v>2.3265948314105372E-2</v>
      </c>
      <c r="H115" s="17">
        <f t="shared" si="54"/>
        <v>3.0680849557051901E-2</v>
      </c>
      <c r="I115" s="17">
        <f t="shared" si="54"/>
        <v>4.8717099690856448E-2</v>
      </c>
      <c r="J115" s="17">
        <f t="shared" si="54"/>
        <v>5.7767495478458032E-2</v>
      </c>
      <c r="K115" s="17">
        <f t="shared" si="54"/>
        <v>6.6921435336761884E-2</v>
      </c>
      <c r="L115" s="17">
        <f t="shared" si="54"/>
        <v>6.8931602453160476E-2</v>
      </c>
      <c r="M115" s="17">
        <f t="shared" si="54"/>
        <v>5.5886070571807077E-2</v>
      </c>
      <c r="N115" s="17">
        <f t="shared" si="54"/>
        <v>5.8765443016379933E-2</v>
      </c>
      <c r="O115" s="17">
        <f t="shared" si="54"/>
        <v>5.7219319888898758E-2</v>
      </c>
      <c r="Q115" s="5"/>
    </row>
    <row r="116" spans="1:19" x14ac:dyDescent="0.25">
      <c r="A116" s="3" t="s">
        <v>22</v>
      </c>
      <c r="B116" s="12" t="str">
        <f>IFERROR(VLOOKUP($A116,'[1]Part Number Lookup'!$B$2:$C$1663,2,FALSE),0)</f>
        <v>1200597</v>
      </c>
      <c r="C116" s="12"/>
      <c r="D116" s="17">
        <f t="shared" ref="D116:O116" si="55">D83+D98</f>
        <v>4.7833819602900687E-2</v>
      </c>
      <c r="E116" s="17">
        <f t="shared" si="55"/>
        <v>4.8484584101699507E-2</v>
      </c>
      <c r="F116" s="17">
        <f t="shared" si="55"/>
        <v>4.3822760807748037E-2</v>
      </c>
      <c r="G116" s="17">
        <f t="shared" si="55"/>
        <v>4.0339911666461878E-2</v>
      </c>
      <c r="H116" s="17">
        <f t="shared" si="55"/>
        <v>3.0709496475405822E-2</v>
      </c>
      <c r="I116" s="17">
        <f t="shared" si="55"/>
        <v>5.0245708588524882E-2</v>
      </c>
      <c r="J116" s="17">
        <f t="shared" si="55"/>
        <v>7.3875359616689867E-2</v>
      </c>
      <c r="K116" s="17">
        <f t="shared" si="55"/>
        <v>6.262500118082065E-2</v>
      </c>
      <c r="L116" s="17">
        <f t="shared" si="55"/>
        <v>6.8504160220788313E-2</v>
      </c>
      <c r="M116" s="17">
        <f t="shared" si="55"/>
        <v>5.8970162346386183E-2</v>
      </c>
      <c r="N116" s="17">
        <f t="shared" si="55"/>
        <v>5.9467818829324712E-2</v>
      </c>
      <c r="O116" s="17">
        <f t="shared" si="55"/>
        <v>5.7959167324329132E-2</v>
      </c>
      <c r="Q116" s="5"/>
    </row>
    <row r="117" spans="1:19" x14ac:dyDescent="0.25">
      <c r="A117" s="3" t="s">
        <v>24</v>
      </c>
      <c r="B117" s="12" t="str">
        <f>IFERROR(VLOOKUP($A117,'[1]Part Number Lookup'!$B$2:$C$1663,2,FALSE),0)</f>
        <v>1200647</v>
      </c>
      <c r="C117" s="12"/>
      <c r="D117" s="17">
        <f t="shared" ref="D117:O117" si="56">D84+D99</f>
        <v>5.4915299732703052E-2</v>
      </c>
      <c r="E117" s="17">
        <f t="shared" si="56"/>
        <v>5.9580133366781508E-2</v>
      </c>
      <c r="F117" s="17">
        <f t="shared" si="56"/>
        <v>6.111978351878404E-2</v>
      </c>
      <c r="G117" s="17">
        <f t="shared" si="56"/>
        <v>3.4125546036176575E-2</v>
      </c>
      <c r="H117" s="17">
        <f t="shared" si="56"/>
        <v>2.0555265723492071E-2</v>
      </c>
      <c r="I117" s="17">
        <f t="shared" si="56"/>
        <v>2.8435884370971422E-2</v>
      </c>
      <c r="J117" s="17">
        <f t="shared" si="56"/>
        <v>3.7200062695697034E-2</v>
      </c>
      <c r="K117" s="17">
        <f t="shared" si="56"/>
        <v>4.1000085045442086E-2</v>
      </c>
      <c r="L117" s="17">
        <f t="shared" si="56"/>
        <v>4.6362216418366825E-2</v>
      </c>
      <c r="M117" s="17">
        <f t="shared" si="56"/>
        <v>3.9176112194672423E-2</v>
      </c>
      <c r="N117" s="17">
        <f t="shared" si="56"/>
        <v>4.165588388756776E-2</v>
      </c>
      <c r="O117" s="17">
        <f t="shared" si="56"/>
        <v>4.3987535790985091E-2</v>
      </c>
      <c r="Q117" s="5"/>
    </row>
    <row r="118" spans="1:19" x14ac:dyDescent="0.25">
      <c r="A118" s="3" t="s">
        <v>27</v>
      </c>
      <c r="B118" s="12" t="str">
        <f>IFERROR(VLOOKUP($A118,'[1]Part Number Lookup'!$B$2:$C$1663,2,FALSE),0)</f>
        <v>1200702</v>
      </c>
      <c r="C118" s="12"/>
      <c r="D118" s="17">
        <f t="shared" ref="D118:O118" si="57">D85+D100</f>
        <v>0.61610230278349964</v>
      </c>
      <c r="E118" s="17">
        <f t="shared" si="57"/>
        <v>0.63885628786181703</v>
      </c>
      <c r="F118" s="17">
        <f t="shared" si="57"/>
        <v>0.40341040725919375</v>
      </c>
      <c r="G118" s="17">
        <f t="shared" si="57"/>
        <v>0.3162562536065604</v>
      </c>
      <c r="H118" s="17">
        <f t="shared" si="57"/>
        <v>0.2396557117307144</v>
      </c>
      <c r="I118" s="17">
        <f t="shared" si="57"/>
        <v>0.22697127387798433</v>
      </c>
      <c r="J118" s="17">
        <f t="shared" si="57"/>
        <v>0.42499256579752892</v>
      </c>
      <c r="K118" s="17">
        <f t="shared" si="57"/>
        <v>0.44004774257446849</v>
      </c>
      <c r="L118" s="17">
        <f t="shared" si="57"/>
        <v>0.54711951495322519</v>
      </c>
      <c r="M118" s="17">
        <f t="shared" si="57"/>
        <v>0.37507909496679331</v>
      </c>
      <c r="N118" s="17">
        <f t="shared" si="57"/>
        <v>0.37137003095520782</v>
      </c>
      <c r="O118" s="17">
        <f t="shared" si="57"/>
        <v>0.45221505159825648</v>
      </c>
      <c r="Q118" s="5"/>
    </row>
    <row r="119" spans="1:19" x14ac:dyDescent="0.25">
      <c r="A119" s="3" t="s">
        <v>41</v>
      </c>
      <c r="B119" s="12" t="str">
        <f>IFERROR(VLOOKUP($A119,'[1]Part Number Lookup'!$B$2:$C$1663,2,FALSE),0)</f>
        <v>1201171</v>
      </c>
      <c r="C119" s="12"/>
      <c r="D119" s="17">
        <f t="shared" ref="D119:O119" si="58">D86+D101</f>
        <v>0</v>
      </c>
      <c r="E119" s="17">
        <f t="shared" si="58"/>
        <v>0</v>
      </c>
      <c r="F119" s="17">
        <f t="shared" si="58"/>
        <v>0</v>
      </c>
      <c r="G119" s="17">
        <f t="shared" si="58"/>
        <v>0</v>
      </c>
      <c r="H119" s="17">
        <f t="shared" si="58"/>
        <v>0</v>
      </c>
      <c r="I119" s="17">
        <f t="shared" si="58"/>
        <v>0</v>
      </c>
      <c r="J119" s="17">
        <f t="shared" si="58"/>
        <v>0</v>
      </c>
      <c r="K119" s="17">
        <f t="shared" si="58"/>
        <v>0</v>
      </c>
      <c r="L119" s="17">
        <f t="shared" si="58"/>
        <v>0</v>
      </c>
      <c r="M119" s="17">
        <f t="shared" si="58"/>
        <v>0</v>
      </c>
      <c r="N119" s="17">
        <f t="shared" si="58"/>
        <v>0</v>
      </c>
      <c r="O119" s="17">
        <f t="shared" si="58"/>
        <v>0</v>
      </c>
      <c r="Q119" s="5"/>
    </row>
    <row r="120" spans="1:19" x14ac:dyDescent="0.25">
      <c r="A120" s="3" t="s">
        <v>26</v>
      </c>
      <c r="B120" s="12" t="str">
        <f>IFERROR(VLOOKUP($A120,'[1]Part Number Lookup'!$B$2:$C$1663,2,FALSE),0)</f>
        <v>1200667</v>
      </c>
      <c r="C120" s="12"/>
      <c r="D120" s="17">
        <f t="shared" ref="D120:O120" si="59">D87+D102</f>
        <v>0</v>
      </c>
      <c r="E120" s="17">
        <f t="shared" si="59"/>
        <v>0</v>
      </c>
      <c r="F120" s="17">
        <f t="shared" si="59"/>
        <v>0</v>
      </c>
      <c r="G120" s="17">
        <f t="shared" si="59"/>
        <v>0</v>
      </c>
      <c r="H120" s="17">
        <f t="shared" si="59"/>
        <v>0</v>
      </c>
      <c r="I120" s="17">
        <f t="shared" si="59"/>
        <v>0</v>
      </c>
      <c r="J120" s="17">
        <f t="shared" si="59"/>
        <v>0</v>
      </c>
      <c r="K120" s="17">
        <f t="shared" si="59"/>
        <v>0</v>
      </c>
      <c r="L120" s="17">
        <f t="shared" si="59"/>
        <v>0</v>
      </c>
      <c r="M120" s="17">
        <f t="shared" si="59"/>
        <v>0</v>
      </c>
      <c r="N120" s="17">
        <f t="shared" si="59"/>
        <v>0</v>
      </c>
      <c r="O120" s="17">
        <f t="shared" si="59"/>
        <v>0</v>
      </c>
      <c r="Q120" s="5"/>
    </row>
    <row r="121" spans="1:19" x14ac:dyDescent="0.25">
      <c r="A121" s="3" t="s">
        <v>40</v>
      </c>
      <c r="B121" s="12" t="str">
        <f>IFERROR(VLOOKUP($A121,'[1]Part Number Lookup'!$B$2:$C$1663,2,FALSE),0)</f>
        <v>1201127</v>
      </c>
      <c r="C121" s="12"/>
      <c r="D121" s="17">
        <f t="shared" ref="D121:O121" si="60">D88+D103</f>
        <v>0</v>
      </c>
      <c r="E121" s="17">
        <f t="shared" si="60"/>
        <v>0</v>
      </c>
      <c r="F121" s="17">
        <f t="shared" si="60"/>
        <v>0</v>
      </c>
      <c r="G121" s="17">
        <f t="shared" si="60"/>
        <v>6.0676479143241893E-4</v>
      </c>
      <c r="H121" s="17">
        <f t="shared" si="60"/>
        <v>3.4376302024708013E-4</v>
      </c>
      <c r="I121" s="17">
        <f t="shared" si="60"/>
        <v>1.5870802762677741E-4</v>
      </c>
      <c r="J121" s="17">
        <f t="shared" si="60"/>
        <v>2.2984364755860944E-3</v>
      </c>
      <c r="K121" s="17">
        <f t="shared" si="60"/>
        <v>1.5400414428876888E-3</v>
      </c>
      <c r="L121" s="17">
        <f t="shared" si="60"/>
        <v>2.0935946075371442E-4</v>
      </c>
      <c r="M121" s="17">
        <f t="shared" si="60"/>
        <v>0</v>
      </c>
      <c r="N121" s="17">
        <f t="shared" si="60"/>
        <v>7.365738862342263E-5</v>
      </c>
      <c r="O121" s="17">
        <f t="shared" si="60"/>
        <v>0</v>
      </c>
      <c r="Q121" s="5"/>
    </row>
    <row r="122" spans="1:19" x14ac:dyDescent="0.25">
      <c r="A122" s="3" t="s">
        <v>30</v>
      </c>
      <c r="B122" s="12" t="str">
        <f>IFERROR(VLOOKUP($A122,'[1]Part Number Lookup'!$B$2:$C$1663,2,FALSE),0)</f>
        <v>1200855</v>
      </c>
      <c r="C122" s="12"/>
      <c r="D122" s="17">
        <f t="shared" ref="D122:O122" si="61">D89+D104</f>
        <v>0</v>
      </c>
      <c r="E122" s="17">
        <f t="shared" si="61"/>
        <v>0</v>
      </c>
      <c r="F122" s="17">
        <f t="shared" si="61"/>
        <v>0</v>
      </c>
      <c r="G122" s="17">
        <f t="shared" si="61"/>
        <v>0</v>
      </c>
      <c r="H122" s="17">
        <f t="shared" si="61"/>
        <v>0</v>
      </c>
      <c r="I122" s="17">
        <f t="shared" si="61"/>
        <v>0</v>
      </c>
      <c r="J122" s="17">
        <f t="shared" si="61"/>
        <v>0</v>
      </c>
      <c r="K122" s="17">
        <f t="shared" si="61"/>
        <v>0</v>
      </c>
      <c r="L122" s="17">
        <f t="shared" si="61"/>
        <v>0</v>
      </c>
      <c r="M122" s="17">
        <f t="shared" si="61"/>
        <v>0</v>
      </c>
      <c r="N122" s="17">
        <f t="shared" si="61"/>
        <v>0</v>
      </c>
      <c r="O122" s="17">
        <f t="shared" si="61"/>
        <v>0</v>
      </c>
      <c r="Q122" s="5"/>
    </row>
    <row r="123" spans="1:19" x14ac:dyDescent="0.25">
      <c r="A123" s="3" t="s">
        <v>31</v>
      </c>
      <c r="B123" s="12" t="str">
        <f>IFERROR(VLOOKUP($A123,'[1]Part Number Lookup'!$B$2:$C$1663,2,FALSE),0)</f>
        <v>1200870</v>
      </c>
      <c r="C123" s="12"/>
      <c r="D123" s="17">
        <f t="shared" ref="D123:O123" si="62">D90+D105</f>
        <v>6.2064437315974864E-3</v>
      </c>
      <c r="E123" s="17">
        <f t="shared" si="62"/>
        <v>3.936481683080746E-3</v>
      </c>
      <c r="F123" s="17">
        <f t="shared" si="62"/>
        <v>2.9158971772044635E-3</v>
      </c>
      <c r="G123" s="17">
        <f t="shared" si="62"/>
        <v>3.7400583865342539E-3</v>
      </c>
      <c r="H123" s="17">
        <f t="shared" si="62"/>
        <v>4.4623084358995976E-3</v>
      </c>
      <c r="I123" s="17">
        <f t="shared" si="62"/>
        <v>2.3242372993237271E-3</v>
      </c>
      <c r="J123" s="17">
        <f t="shared" si="62"/>
        <v>4.7341772578152206E-3</v>
      </c>
      <c r="K123" s="17">
        <f t="shared" si="62"/>
        <v>4.8131321335158316E-3</v>
      </c>
      <c r="L123" s="17">
        <f t="shared" si="62"/>
        <v>6.7823741973338739E-3</v>
      </c>
      <c r="M123" s="17">
        <f t="shared" si="62"/>
        <v>4.4876444840668073E-3</v>
      </c>
      <c r="N123" s="17">
        <f t="shared" si="62"/>
        <v>3.7986167561507955E-3</v>
      </c>
      <c r="O123" s="17">
        <f t="shared" si="62"/>
        <v>3.9369498910627257E-3</v>
      </c>
      <c r="Q123" s="5"/>
    </row>
    <row r="124" spans="1:19" x14ac:dyDescent="0.25">
      <c r="A124" s="3" t="s">
        <v>32</v>
      </c>
      <c r="B124" s="12" t="str">
        <f>IFERROR(VLOOKUP($A124,'[1]Part Number Lookup'!$B$2:$C$1663,2,FALSE),0)</f>
        <v>1200871</v>
      </c>
      <c r="C124" s="12"/>
      <c r="D124" s="17">
        <f t="shared" ref="D124:O124" si="63">D91+D106</f>
        <v>0</v>
      </c>
      <c r="E124" s="17">
        <f t="shared" si="63"/>
        <v>0</v>
      </c>
      <c r="F124" s="17">
        <f t="shared" si="63"/>
        <v>0</v>
      </c>
      <c r="G124" s="17">
        <f t="shared" si="63"/>
        <v>3.7400583865342539E-3</v>
      </c>
      <c r="H124" s="17">
        <f t="shared" si="63"/>
        <v>4.4623084358995976E-3</v>
      </c>
      <c r="I124" s="17">
        <f t="shared" si="63"/>
        <v>3.2159258229636474E-3</v>
      </c>
      <c r="J124" s="17">
        <f t="shared" si="63"/>
        <v>5.8965616619986953E-3</v>
      </c>
      <c r="K124" s="17">
        <f t="shared" si="63"/>
        <v>7.4086850091920793E-3</v>
      </c>
      <c r="L124" s="17">
        <f t="shared" si="63"/>
        <v>8.0363501341399763E-3</v>
      </c>
      <c r="M124" s="17">
        <f t="shared" si="63"/>
        <v>4.9927372501676875E-3</v>
      </c>
      <c r="N124" s="17">
        <f t="shared" si="63"/>
        <v>3.0383672807161835E-3</v>
      </c>
      <c r="O124" s="17">
        <f t="shared" si="63"/>
        <v>2.0566156147342595E-3</v>
      </c>
      <c r="Q124" s="5"/>
    </row>
    <row r="125" spans="1:19" x14ac:dyDescent="0.25">
      <c r="A125" s="3" t="s">
        <v>35</v>
      </c>
      <c r="B125" s="12" t="str">
        <f>IFERROR(VLOOKUP($A125,'[1]Part Number Lookup'!$B$2:$C$1663,2,FALSE),0)</f>
        <v>1200900</v>
      </c>
      <c r="C125" s="12"/>
      <c r="D125" s="17">
        <f t="shared" ref="D125:O125" si="64">D92+D107</f>
        <v>7.3430889498842349E-3</v>
      </c>
      <c r="E125" s="17">
        <f t="shared" si="64"/>
        <v>6.9780799184113347E-3</v>
      </c>
      <c r="F125" s="17">
        <f t="shared" si="64"/>
        <v>1.0354410384358708E-2</v>
      </c>
      <c r="G125" s="17">
        <f t="shared" si="64"/>
        <v>2.7080608929094434E-3</v>
      </c>
      <c r="H125" s="17">
        <f t="shared" si="64"/>
        <v>4.9338807841872584E-3</v>
      </c>
      <c r="I125" s="17">
        <f t="shared" si="64"/>
        <v>6.0580524755958062E-3</v>
      </c>
      <c r="J125" s="17">
        <f t="shared" si="64"/>
        <v>5.8551822819144939E-3</v>
      </c>
      <c r="K125" s="17">
        <f t="shared" si="64"/>
        <v>4.4472215034824635E-3</v>
      </c>
      <c r="L125" s="17">
        <f t="shared" si="64"/>
        <v>5.273241417734182E-3</v>
      </c>
      <c r="M125" s="17">
        <f t="shared" si="64"/>
        <v>6.5266364799394854E-3</v>
      </c>
      <c r="N125" s="17">
        <f t="shared" si="64"/>
        <v>6.1056713926772831E-3</v>
      </c>
      <c r="O125" s="17">
        <f t="shared" si="64"/>
        <v>6.6773234244618812E-3</v>
      </c>
      <c r="Q125" s="5"/>
    </row>
    <row r="126" spans="1:19" x14ac:dyDescent="0.25">
      <c r="A126" s="3" t="s">
        <v>36</v>
      </c>
      <c r="B126" s="12" t="str">
        <f>IFERROR(VLOOKUP($A126,'[1]Part Number Lookup'!$B$2:$C$1663,2,FALSE),0)</f>
        <v>1200916</v>
      </c>
      <c r="C126" s="12"/>
      <c r="D126" s="17">
        <f t="shared" ref="D126:O126" si="65">D93+D108</f>
        <v>0</v>
      </c>
      <c r="E126" s="17">
        <f t="shared" si="65"/>
        <v>0</v>
      </c>
      <c r="F126" s="17">
        <f t="shared" si="65"/>
        <v>0</v>
      </c>
      <c r="G126" s="17">
        <f t="shared" si="65"/>
        <v>0</v>
      </c>
      <c r="H126" s="17">
        <f t="shared" si="65"/>
        <v>0</v>
      </c>
      <c r="I126" s="17">
        <f t="shared" si="65"/>
        <v>0</v>
      </c>
      <c r="J126" s="17">
        <f t="shared" si="65"/>
        <v>0</v>
      </c>
      <c r="K126" s="17">
        <f t="shared" si="65"/>
        <v>1.2650053209724984E-2</v>
      </c>
      <c r="L126" s="17">
        <f t="shared" si="65"/>
        <v>0.10434388290856481</v>
      </c>
      <c r="M126" s="17">
        <f t="shared" si="65"/>
        <v>7.4576830533973288E-3</v>
      </c>
      <c r="N126" s="17">
        <f t="shared" si="65"/>
        <v>0</v>
      </c>
      <c r="O126" s="17">
        <f t="shared" si="65"/>
        <v>0</v>
      </c>
      <c r="Q126" s="5"/>
    </row>
    <row r="127" spans="1:19" x14ac:dyDescent="0.25">
      <c r="A127" s="3" t="s">
        <v>39</v>
      </c>
      <c r="B127" s="12" t="str">
        <f>IFERROR(VLOOKUP($A127,'[1]Part Number Lookup'!$B$2:$C$1663,2,FALSE),0)</f>
        <v>1200956</v>
      </c>
      <c r="C127" s="12"/>
      <c r="D127" s="17">
        <f t="shared" ref="D127:O127" si="66">D94+D109</f>
        <v>0</v>
      </c>
      <c r="E127" s="17">
        <f t="shared" si="66"/>
        <v>0</v>
      </c>
      <c r="F127" s="17">
        <f t="shared" si="66"/>
        <v>0</v>
      </c>
      <c r="G127" s="17">
        <f t="shared" si="66"/>
        <v>0</v>
      </c>
      <c r="H127" s="17">
        <f t="shared" si="66"/>
        <v>0</v>
      </c>
      <c r="I127" s="17">
        <f t="shared" si="66"/>
        <v>0</v>
      </c>
      <c r="J127" s="17">
        <f t="shared" si="66"/>
        <v>0</v>
      </c>
      <c r="K127" s="17">
        <f t="shared" si="66"/>
        <v>0</v>
      </c>
      <c r="L127" s="17">
        <f t="shared" si="66"/>
        <v>0</v>
      </c>
      <c r="M127" s="17">
        <f t="shared" si="66"/>
        <v>0</v>
      </c>
      <c r="N127" s="17">
        <f t="shared" si="66"/>
        <v>0</v>
      </c>
      <c r="O127" s="17">
        <f t="shared" si="66"/>
        <v>0</v>
      </c>
      <c r="Q127" s="5"/>
    </row>
    <row r="128" spans="1:19" x14ac:dyDescent="0.25">
      <c r="A128" s="19" t="s">
        <v>136</v>
      </c>
      <c r="B128" s="20"/>
      <c r="C128" s="12"/>
      <c r="D128" s="17">
        <f t="shared" ref="D128:O128" si="67">D110</f>
        <v>3.8226203622650543E-2</v>
      </c>
      <c r="E128" s="17">
        <f t="shared" si="67"/>
        <v>3.8226203622650543E-2</v>
      </c>
      <c r="F128" s="17">
        <f t="shared" si="67"/>
        <v>3.8226203622650543E-2</v>
      </c>
      <c r="G128" s="17">
        <f t="shared" si="67"/>
        <v>3.8226203622650543E-2</v>
      </c>
      <c r="H128" s="17">
        <f t="shared" si="67"/>
        <v>3.8226203622650543E-2</v>
      </c>
      <c r="I128" s="17">
        <f t="shared" si="67"/>
        <v>3.8226203622650543E-2</v>
      </c>
      <c r="J128" s="17">
        <f t="shared" si="67"/>
        <v>3.8226203622650543E-2</v>
      </c>
      <c r="K128" s="17">
        <f t="shared" si="67"/>
        <v>3.8226203622650543E-2</v>
      </c>
      <c r="L128" s="17">
        <f t="shared" si="67"/>
        <v>3.8226203622650543E-2</v>
      </c>
      <c r="M128" s="17">
        <f t="shared" si="67"/>
        <v>3.8226203622650543E-2</v>
      </c>
      <c r="N128" s="17">
        <f t="shared" si="67"/>
        <v>3.8226203622650543E-2</v>
      </c>
      <c r="O128" s="17">
        <f t="shared" si="67"/>
        <v>3.8226203622650543E-2</v>
      </c>
      <c r="Q128" s="5"/>
      <c r="S128" t="s">
        <v>74</v>
      </c>
    </row>
    <row r="129" spans="1:19" x14ac:dyDescent="0.25">
      <c r="A129" s="19" t="s">
        <v>75</v>
      </c>
      <c r="B129" s="20"/>
      <c r="C129" s="12"/>
      <c r="D129" s="17">
        <f t="shared" ref="D129:O129" si="68">D111</f>
        <v>0</v>
      </c>
      <c r="E129" s="17">
        <f t="shared" si="68"/>
        <v>0</v>
      </c>
      <c r="F129" s="17">
        <f t="shared" si="68"/>
        <v>0</v>
      </c>
      <c r="G129" s="17">
        <f t="shared" si="68"/>
        <v>0</v>
      </c>
      <c r="H129" s="17">
        <f t="shared" si="68"/>
        <v>0</v>
      </c>
      <c r="I129" s="17">
        <f t="shared" si="68"/>
        <v>0</v>
      </c>
      <c r="J129" s="17">
        <f t="shared" si="68"/>
        <v>0</v>
      </c>
      <c r="K129" s="17">
        <f t="shared" si="68"/>
        <v>0</v>
      </c>
      <c r="L129" s="17">
        <f t="shared" si="68"/>
        <v>0</v>
      </c>
      <c r="M129" s="17">
        <f t="shared" si="68"/>
        <v>0</v>
      </c>
      <c r="N129" s="17">
        <f t="shared" si="68"/>
        <v>0</v>
      </c>
      <c r="O129" s="17">
        <f t="shared" si="68"/>
        <v>0</v>
      </c>
      <c r="Q129" s="5"/>
      <c r="S129" t="s">
        <v>74</v>
      </c>
    </row>
    <row r="130" spans="1:19" x14ac:dyDescent="0.25">
      <c r="A130" s="19" t="s">
        <v>76</v>
      </c>
      <c r="B130" s="20"/>
      <c r="C130" s="12"/>
      <c r="D130" s="17">
        <f t="shared" ref="D130:O130" si="69">D112</f>
        <v>0</v>
      </c>
      <c r="E130" s="17">
        <f t="shared" si="69"/>
        <v>0</v>
      </c>
      <c r="F130" s="17">
        <f t="shared" si="69"/>
        <v>0</v>
      </c>
      <c r="G130" s="17">
        <f t="shared" si="69"/>
        <v>0</v>
      </c>
      <c r="H130" s="17">
        <f t="shared" si="69"/>
        <v>0</v>
      </c>
      <c r="I130" s="17">
        <f t="shared" si="69"/>
        <v>0</v>
      </c>
      <c r="J130" s="17">
        <f t="shared" si="69"/>
        <v>0</v>
      </c>
      <c r="K130" s="17">
        <f t="shared" si="69"/>
        <v>0</v>
      </c>
      <c r="L130" s="17">
        <f t="shared" si="69"/>
        <v>0</v>
      </c>
      <c r="M130" s="17">
        <f t="shared" si="69"/>
        <v>0</v>
      </c>
      <c r="N130" s="17">
        <f t="shared" si="69"/>
        <v>0</v>
      </c>
      <c r="O130" s="17">
        <f t="shared" si="69"/>
        <v>0</v>
      </c>
      <c r="Q130" s="5"/>
      <c r="S130" t="s">
        <v>74</v>
      </c>
    </row>
    <row r="131" spans="1:19" x14ac:dyDescent="0.25">
      <c r="A131" s="3"/>
      <c r="B131" s="12"/>
      <c r="C131" s="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Q131" s="5"/>
    </row>
    <row r="132" spans="1:19" x14ac:dyDescent="0.25">
      <c r="A132" s="13" t="s">
        <v>146</v>
      </c>
      <c r="B132" s="12"/>
      <c r="C132" s="14">
        <v>0.18779999999999999</v>
      </c>
      <c r="D132" s="23">
        <f t="shared" ref="D132:O132" si="70">D9*$C$132</f>
        <v>187750.43826506173</v>
      </c>
      <c r="E132" s="23">
        <f t="shared" si="70"/>
        <v>180069.68386807464</v>
      </c>
      <c r="F132" s="23">
        <f t="shared" si="70"/>
        <v>202445.35756631434</v>
      </c>
      <c r="G132" s="23">
        <f t="shared" si="70"/>
        <v>190971.25375519306</v>
      </c>
      <c r="H132" s="23">
        <f t="shared" si="70"/>
        <v>216098.77631061253</v>
      </c>
      <c r="I132" s="23">
        <f t="shared" si="70"/>
        <v>231977.10024134014</v>
      </c>
      <c r="J132" s="23">
        <f t="shared" si="70"/>
        <v>256669.1963359607</v>
      </c>
      <c r="K132" s="23">
        <f t="shared" si="70"/>
        <v>236774.94729367993</v>
      </c>
      <c r="L132" s="23">
        <f t="shared" si="70"/>
        <v>213213.69226101757</v>
      </c>
      <c r="M132" s="23">
        <f t="shared" si="70"/>
        <v>213818.63319315121</v>
      </c>
      <c r="N132" s="23">
        <f t="shared" si="70"/>
        <v>184781.64765324828</v>
      </c>
      <c r="O132" s="23">
        <f t="shared" si="70"/>
        <v>195684.42316893485</v>
      </c>
      <c r="Q132" s="5">
        <f t="shared" ref="Q132" si="71">SUM(D132:P132)</f>
        <v>2510255.1499125892</v>
      </c>
      <c r="S132" t="s">
        <v>79</v>
      </c>
    </row>
    <row r="134" spans="1:19" x14ac:dyDescent="0.25">
      <c r="A134" s="13" t="s">
        <v>147</v>
      </c>
    </row>
    <row r="135" spans="1:19" x14ac:dyDescent="0.25">
      <c r="A135" s="3" t="s">
        <v>19</v>
      </c>
      <c r="B135" s="12" t="str">
        <f>IFERROR(VLOOKUP($A135,'[1]Part Number Lookup'!$B$2:$C$1663,2,FALSE),0)</f>
        <v>1200566</v>
      </c>
      <c r="C135" s="12"/>
      <c r="D135" s="5">
        <f t="shared" ref="D135:O135" si="72">D115*D$132</f>
        <v>10138.461495086905</v>
      </c>
      <c r="E135" s="5">
        <f t="shared" si="72"/>
        <v>9737.2847094382178</v>
      </c>
      <c r="F135" s="5">
        <f t="shared" si="72"/>
        <v>7868.7900989222117</v>
      </c>
      <c r="G135" s="5">
        <f t="shared" si="72"/>
        <v>4443.127319348223</v>
      </c>
      <c r="H135" s="5">
        <f t="shared" si="72"/>
        <v>6630.0940454489146</v>
      </c>
      <c r="I135" s="5">
        <f t="shared" si="72"/>
        <v>11301.251518453168</v>
      </c>
      <c r="J135" s="5">
        <f t="shared" si="72"/>
        <v>14827.136638797067</v>
      </c>
      <c r="K135" s="5">
        <f t="shared" si="72"/>
        <v>15845.319324679205</v>
      </c>
      <c r="L135" s="5">
        <f t="shared" si="72"/>
        <v>14697.161472506961</v>
      </c>
      <c r="M135" s="5">
        <f t="shared" si="72"/>
        <v>11949.483224199779</v>
      </c>
      <c r="N135" s="5">
        <f t="shared" si="72"/>
        <v>10858.775385639756</v>
      </c>
      <c r="O135" s="5">
        <f t="shared" si="72"/>
        <v>11196.929606577914</v>
      </c>
      <c r="Q135" s="5">
        <f t="shared" ref="Q135:Q150" si="73">SUM(D135:P135)</f>
        <v>129493.81483909834</v>
      </c>
      <c r="S135" t="s">
        <v>81</v>
      </c>
    </row>
    <row r="136" spans="1:19" x14ac:dyDescent="0.25">
      <c r="A136" s="3" t="s">
        <v>22</v>
      </c>
      <c r="B136" s="12" t="str">
        <f>IFERROR(VLOOKUP($A136,'[1]Part Number Lookup'!$B$2:$C$1663,2,FALSE),0)</f>
        <v>1200597</v>
      </c>
      <c r="C136" s="12"/>
      <c r="D136" s="5">
        <f t="shared" ref="D136:O136" si="74">D116*D$132</f>
        <v>8980.8205943365047</v>
      </c>
      <c r="E136" s="5">
        <f t="shared" si="74"/>
        <v>8730.6037316681086</v>
      </c>
      <c r="F136" s="5">
        <f t="shared" si="74"/>
        <v>8871.7144812676179</v>
      </c>
      <c r="G136" s="5">
        <f t="shared" si="74"/>
        <v>7703.7635073179645</v>
      </c>
      <c r="H136" s="5">
        <f t="shared" si="74"/>
        <v>6636.2846094502665</v>
      </c>
      <c r="I136" s="5">
        <f t="shared" si="74"/>
        <v>11655.853777937402</v>
      </c>
      <c r="J136" s="5">
        <f t="shared" si="74"/>
        <v>18961.529181845875</v>
      </c>
      <c r="K136" s="5">
        <f t="shared" si="74"/>
        <v>14828.031353855453</v>
      </c>
      <c r="L136" s="5">
        <f t="shared" si="74"/>
        <v>14606.0249359146</v>
      </c>
      <c r="M136" s="5">
        <f t="shared" si="74"/>
        <v>12608.919512082524</v>
      </c>
      <c r="N136" s="5">
        <f t="shared" si="74"/>
        <v>10988.561545627483</v>
      </c>
      <c r="O136" s="5">
        <f t="shared" si="74"/>
        <v>11341.706225213124</v>
      </c>
      <c r="Q136" s="5">
        <f t="shared" si="73"/>
        <v>135913.81345651692</v>
      </c>
    </row>
    <row r="137" spans="1:19" x14ac:dyDescent="0.25">
      <c r="A137" s="3" t="s">
        <v>24</v>
      </c>
      <c r="B137" s="12" t="str">
        <f>IFERROR(VLOOKUP($A137,'[1]Part Number Lookup'!$B$2:$C$1663,2,FALSE),0)</f>
        <v>1200647</v>
      </c>
      <c r="C137" s="12"/>
      <c r="D137" s="5">
        <f t="shared" ref="D137:O137" si="75">D117*D$132</f>
        <v>10310.371592272226</v>
      </c>
      <c r="E137" s="5">
        <f t="shared" si="75"/>
        <v>10728.575780174073</v>
      </c>
      <c r="F137" s="5">
        <f t="shared" si="75"/>
        <v>12373.416428835961</v>
      </c>
      <c r="G137" s="5">
        <f t="shared" si="75"/>
        <v>6516.9983116091989</v>
      </c>
      <c r="H137" s="5">
        <f t="shared" si="75"/>
        <v>4441.9677695861146</v>
      </c>
      <c r="I137" s="5">
        <f t="shared" si="75"/>
        <v>6596.4739991759952</v>
      </c>
      <c r="J137" s="5">
        <f t="shared" si="75"/>
        <v>9548.1101957519095</v>
      </c>
      <c r="K137" s="5">
        <f t="shared" si="75"/>
        <v>9707.7929756709455</v>
      </c>
      <c r="L137" s="5">
        <f t="shared" si="75"/>
        <v>9885.0593439643599</v>
      </c>
      <c r="M137" s="5">
        <f t="shared" si="75"/>
        <v>8376.5827632864002</v>
      </c>
      <c r="N137" s="5">
        <f t="shared" si="75"/>
        <v>7697.2428591971675</v>
      </c>
      <c r="O137" s="5">
        <f t="shared" si="75"/>
        <v>8607.6755678817935</v>
      </c>
      <c r="Q137" s="5">
        <f t="shared" si="73"/>
        <v>104790.26758740615</v>
      </c>
    </row>
    <row r="138" spans="1:19" x14ac:dyDescent="0.25">
      <c r="A138" s="3" t="s">
        <v>27</v>
      </c>
      <c r="B138" s="12" t="str">
        <f>IFERROR(VLOOKUP($A138,'[1]Part Number Lookup'!$B$2:$C$1663,2,FALSE),0)</f>
        <v>1200702</v>
      </c>
      <c r="C138" s="12"/>
      <c r="D138" s="5">
        <f t="shared" ref="D138:O138" si="76">D118*D$132</f>
        <v>115673.47736371582</v>
      </c>
      <c r="E138" s="5">
        <f t="shared" si="76"/>
        <v>115038.64979240908</v>
      </c>
      <c r="F138" s="5">
        <f t="shared" si="76"/>
        <v>81668.564143559968</v>
      </c>
      <c r="G138" s="5">
        <f t="shared" si="76"/>
        <v>60395.853259165138</v>
      </c>
      <c r="H138" s="5">
        <f t="shared" si="76"/>
        <v>51789.306040856289</v>
      </c>
      <c r="I138" s="5">
        <f t="shared" si="76"/>
        <v>52652.137952297839</v>
      </c>
      <c r="J138" s="5">
        <f t="shared" si="76"/>
        <v>109082.50031200965</v>
      </c>
      <c r="K138" s="5">
        <f t="shared" si="76"/>
        <v>104192.28105477261</v>
      </c>
      <c r="L138" s="5">
        <f t="shared" si="76"/>
        <v>116653.37189123416</v>
      </c>
      <c r="M138" s="5">
        <f t="shared" si="76"/>
        <v>80198.899425123906</v>
      </c>
      <c r="N138" s="5">
        <f t="shared" si="76"/>
        <v>68622.366208941123</v>
      </c>
      <c r="O138" s="5">
        <f t="shared" si="76"/>
        <v>88491.441520314926</v>
      </c>
      <c r="Q138" s="5">
        <f t="shared" si="73"/>
        <v>1044458.8489644005</v>
      </c>
    </row>
    <row r="139" spans="1:19" x14ac:dyDescent="0.25">
      <c r="A139" s="3" t="s">
        <v>41</v>
      </c>
      <c r="B139" s="12" t="str">
        <f>IFERROR(VLOOKUP($A139,'[1]Part Number Lookup'!$B$2:$C$1663,2,FALSE),0)</f>
        <v>1201171</v>
      </c>
      <c r="C139" s="12"/>
      <c r="D139" s="5">
        <f t="shared" ref="D139:O139" si="77">D119*D$132</f>
        <v>0</v>
      </c>
      <c r="E139" s="5">
        <f t="shared" si="77"/>
        <v>0</v>
      </c>
      <c r="F139" s="5">
        <f t="shared" si="77"/>
        <v>0</v>
      </c>
      <c r="G139" s="5">
        <f t="shared" si="77"/>
        <v>0</v>
      </c>
      <c r="H139" s="5">
        <f t="shared" si="77"/>
        <v>0</v>
      </c>
      <c r="I139" s="5">
        <f t="shared" si="77"/>
        <v>0</v>
      </c>
      <c r="J139" s="5">
        <f t="shared" si="77"/>
        <v>0</v>
      </c>
      <c r="K139" s="5">
        <f t="shared" si="77"/>
        <v>0</v>
      </c>
      <c r="L139" s="5">
        <f t="shared" si="77"/>
        <v>0</v>
      </c>
      <c r="M139" s="5">
        <f t="shared" si="77"/>
        <v>0</v>
      </c>
      <c r="N139" s="5">
        <f t="shared" si="77"/>
        <v>0</v>
      </c>
      <c r="O139" s="5">
        <f t="shared" si="77"/>
        <v>0</v>
      </c>
      <c r="Q139" s="5">
        <f t="shared" si="73"/>
        <v>0</v>
      </c>
    </row>
    <row r="140" spans="1:19" x14ac:dyDescent="0.25">
      <c r="A140" s="3" t="s">
        <v>26</v>
      </c>
      <c r="B140" s="12" t="str">
        <f>IFERROR(VLOOKUP($A140,'[1]Part Number Lookup'!$B$2:$C$1663,2,FALSE),0)</f>
        <v>1200667</v>
      </c>
      <c r="C140" s="12"/>
      <c r="D140" s="5">
        <f t="shared" ref="D140:O140" si="78">D120*D$132</f>
        <v>0</v>
      </c>
      <c r="E140" s="5">
        <f t="shared" si="78"/>
        <v>0</v>
      </c>
      <c r="F140" s="5">
        <f t="shared" si="78"/>
        <v>0</v>
      </c>
      <c r="G140" s="5">
        <f t="shared" si="78"/>
        <v>0</v>
      </c>
      <c r="H140" s="5">
        <f t="shared" si="78"/>
        <v>0</v>
      </c>
      <c r="I140" s="5">
        <f t="shared" si="78"/>
        <v>0</v>
      </c>
      <c r="J140" s="5">
        <f t="shared" si="78"/>
        <v>0</v>
      </c>
      <c r="K140" s="5">
        <f t="shared" si="78"/>
        <v>0</v>
      </c>
      <c r="L140" s="5">
        <f t="shared" si="78"/>
        <v>0</v>
      </c>
      <c r="M140" s="5">
        <f t="shared" si="78"/>
        <v>0</v>
      </c>
      <c r="N140" s="5">
        <f t="shared" si="78"/>
        <v>0</v>
      </c>
      <c r="O140" s="5">
        <f t="shared" si="78"/>
        <v>0</v>
      </c>
      <c r="Q140" s="5">
        <f t="shared" si="73"/>
        <v>0</v>
      </c>
    </row>
    <row r="141" spans="1:19" x14ac:dyDescent="0.25">
      <c r="A141" s="3" t="s">
        <v>40</v>
      </c>
      <c r="B141" s="12" t="str">
        <f>IFERROR(VLOOKUP($A141,'[1]Part Number Lookup'!$B$2:$C$1663,2,FALSE),0)</f>
        <v>1201127</v>
      </c>
      <c r="C141" s="12"/>
      <c r="D141" s="5">
        <f t="shared" ref="D141:O141" si="79">D121*D$132</f>
        <v>0</v>
      </c>
      <c r="E141" s="5">
        <f t="shared" si="79"/>
        <v>0</v>
      </c>
      <c r="F141" s="5">
        <f t="shared" si="79"/>
        <v>0</v>
      </c>
      <c r="G141" s="5">
        <f t="shared" si="79"/>
        <v>115.87463295435727</v>
      </c>
      <c r="H141" s="5">
        <f t="shared" si="79"/>
        <v>74.286768016234333</v>
      </c>
      <c r="I141" s="5">
        <f t="shared" si="79"/>
        <v>36.816628033882324</v>
      </c>
      <c r="J141" s="5">
        <f t="shared" si="79"/>
        <v>589.93784301794085</v>
      </c>
      <c r="K141" s="5">
        <f t="shared" si="79"/>
        <v>364.6432314698153</v>
      </c>
      <c r="L141" s="5">
        <f t="shared" si="79"/>
        <v>44.638303637075055</v>
      </c>
      <c r="M141" s="5">
        <f t="shared" si="79"/>
        <v>0</v>
      </c>
      <c r="N141" s="5">
        <f t="shared" si="79"/>
        <v>13.610533631671659</v>
      </c>
      <c r="O141" s="5">
        <f t="shared" si="79"/>
        <v>0</v>
      </c>
      <c r="Q141" s="5">
        <f t="shared" si="73"/>
        <v>1239.8079407609766</v>
      </c>
    </row>
    <row r="142" spans="1:19" x14ac:dyDescent="0.25">
      <c r="A142" s="3" t="s">
        <v>30</v>
      </c>
      <c r="B142" s="12" t="str">
        <f>IFERROR(VLOOKUP($A142,'[1]Part Number Lookup'!$B$2:$C$1663,2,FALSE),0)</f>
        <v>1200855</v>
      </c>
      <c r="C142" s="12"/>
      <c r="D142" s="5">
        <f t="shared" ref="D142:O142" si="80">D122*D$132</f>
        <v>0</v>
      </c>
      <c r="E142" s="5">
        <f t="shared" si="80"/>
        <v>0</v>
      </c>
      <c r="F142" s="5">
        <f t="shared" si="80"/>
        <v>0</v>
      </c>
      <c r="G142" s="5">
        <f t="shared" si="80"/>
        <v>0</v>
      </c>
      <c r="H142" s="5">
        <f t="shared" si="80"/>
        <v>0</v>
      </c>
      <c r="I142" s="5">
        <f t="shared" si="80"/>
        <v>0</v>
      </c>
      <c r="J142" s="5">
        <f t="shared" si="80"/>
        <v>0</v>
      </c>
      <c r="K142" s="5">
        <f t="shared" si="80"/>
        <v>0</v>
      </c>
      <c r="L142" s="5">
        <f t="shared" si="80"/>
        <v>0</v>
      </c>
      <c r="M142" s="5">
        <f t="shared" si="80"/>
        <v>0</v>
      </c>
      <c r="N142" s="5">
        <f t="shared" si="80"/>
        <v>0</v>
      </c>
      <c r="O142" s="5">
        <f t="shared" si="80"/>
        <v>0</v>
      </c>
      <c r="Q142" s="5">
        <f t="shared" si="73"/>
        <v>0</v>
      </c>
    </row>
    <row r="143" spans="1:19" x14ac:dyDescent="0.25">
      <c r="A143" s="3" t="s">
        <v>31</v>
      </c>
      <c r="B143" s="12" t="str">
        <f>IFERROR(VLOOKUP($A143,'[1]Part Number Lookup'!$B$2:$C$1663,2,FALSE),0)</f>
        <v>1200870</v>
      </c>
      <c r="C143" s="12"/>
      <c r="D143" s="5">
        <f t="shared" ref="D143:O143" si="81">D123*D$132</f>
        <v>1165.2625306748732</v>
      </c>
      <c r="E143" s="5">
        <f t="shared" si="81"/>
        <v>708.84101222481638</v>
      </c>
      <c r="F143" s="5">
        <f t="shared" si="81"/>
        <v>590.30984666576433</v>
      </c>
      <c r="G143" s="5">
        <f t="shared" si="81"/>
        <v>714.24363919407097</v>
      </c>
      <c r="H143" s="5">
        <f t="shared" si="81"/>
        <v>964.29939251842643</v>
      </c>
      <c r="I143" s="5">
        <f t="shared" si="81"/>
        <v>539.16982896988191</v>
      </c>
      <c r="J143" s="5">
        <f t="shared" si="81"/>
        <v>1215.117472075415</v>
      </c>
      <c r="K143" s="5">
        <f t="shared" si="81"/>
        <v>1139.6291072307283</v>
      </c>
      <c r="L143" s="5">
        <f t="shared" si="81"/>
        <v>1446.0950449094107</v>
      </c>
      <c r="M143" s="5">
        <f t="shared" si="81"/>
        <v>959.54200983994895</v>
      </c>
      <c r="N143" s="5">
        <f t="shared" si="81"/>
        <v>701.91466300478123</v>
      </c>
      <c r="O143" s="5">
        <f t="shared" si="81"/>
        <v>770.39976847761034</v>
      </c>
      <c r="Q143" s="5">
        <f t="shared" si="73"/>
        <v>10914.824315785727</v>
      </c>
    </row>
    <row r="144" spans="1:19" x14ac:dyDescent="0.25">
      <c r="A144" s="3" t="s">
        <v>32</v>
      </c>
      <c r="B144" s="12" t="str">
        <f>IFERROR(VLOOKUP($A144,'[1]Part Number Lookup'!$B$2:$C$1663,2,FALSE),0)</f>
        <v>1200871</v>
      </c>
      <c r="C144" s="12"/>
      <c r="D144" s="5">
        <f t="shared" ref="D144:O144" si="82">D124*D$132</f>
        <v>0</v>
      </c>
      <c r="E144" s="5">
        <f t="shared" si="82"/>
        <v>0</v>
      </c>
      <c r="F144" s="5">
        <f t="shared" si="82"/>
        <v>0</v>
      </c>
      <c r="G144" s="5">
        <f t="shared" si="82"/>
        <v>714.24363919407097</v>
      </c>
      <c r="H144" s="5">
        <f t="shared" si="82"/>
        <v>964.29939251842643</v>
      </c>
      <c r="I144" s="5">
        <f t="shared" si="82"/>
        <v>746.02114700235234</v>
      </c>
      <c r="J144" s="5">
        <f t="shared" si="82"/>
        <v>1513.4657429306419</v>
      </c>
      <c r="K144" s="5">
        <f t="shared" si="82"/>
        <v>1754.1910025669313</v>
      </c>
      <c r="L144" s="5">
        <f t="shared" si="82"/>
        <v>1713.4598844023083</v>
      </c>
      <c r="M144" s="5">
        <f t="shared" si="82"/>
        <v>1067.5402547233873</v>
      </c>
      <c r="N144" s="5">
        <f t="shared" si="82"/>
        <v>561.43451230645587</v>
      </c>
      <c r="O144" s="5">
        <f t="shared" si="82"/>
        <v>402.44764024949791</v>
      </c>
      <c r="Q144" s="5">
        <f t="shared" si="73"/>
        <v>9437.1032158940725</v>
      </c>
    </row>
    <row r="145" spans="1:19" x14ac:dyDescent="0.25">
      <c r="A145" s="3" t="s">
        <v>35</v>
      </c>
      <c r="B145" s="12" t="str">
        <f>IFERROR(VLOOKUP($A145,'[1]Part Number Lookup'!$B$2:$C$1663,2,FALSE),0)</f>
        <v>1200900</v>
      </c>
      <c r="C145" s="12"/>
      <c r="D145" s="5">
        <f t="shared" ref="D145:O145" si="83">D125*D$132</f>
        <v>1378.668168560097</v>
      </c>
      <c r="E145" s="5">
        <f t="shared" si="83"/>
        <v>1256.5406449144891</v>
      </c>
      <c r="F145" s="5">
        <f t="shared" si="83"/>
        <v>2096.202312649857</v>
      </c>
      <c r="G145" s="5">
        <f t="shared" si="83"/>
        <v>517.16178396432406</v>
      </c>
      <c r="H145" s="5">
        <f t="shared" si="83"/>
        <v>1066.2055999253118</v>
      </c>
      <c r="I145" s="5">
        <f t="shared" si="83"/>
        <v>1405.3294463985872</v>
      </c>
      <c r="J145" s="5">
        <f t="shared" si="83"/>
        <v>1502.8449306995496</v>
      </c>
      <c r="K145" s="5">
        <f t="shared" si="83"/>
        <v>1052.9906370903802</v>
      </c>
      <c r="L145" s="5">
        <f t="shared" si="83"/>
        <v>1124.3272728588279</v>
      </c>
      <c r="M145" s="5">
        <f t="shared" si="83"/>
        <v>1395.5164914892205</v>
      </c>
      <c r="N145" s="5">
        <f t="shared" si="83"/>
        <v>1128.2160199682114</v>
      </c>
      <c r="O145" s="5">
        <f t="shared" si="83"/>
        <v>1306.64818262824</v>
      </c>
      <c r="Q145" s="5">
        <f t="shared" si="73"/>
        <v>15230.651491147097</v>
      </c>
    </row>
    <row r="146" spans="1:19" x14ac:dyDescent="0.25">
      <c r="A146" s="3" t="s">
        <v>36</v>
      </c>
      <c r="B146" s="12" t="str">
        <f>IFERROR(VLOOKUP($A146,'[1]Part Number Lookup'!$B$2:$C$1663,2,FALSE),0)</f>
        <v>1200916</v>
      </c>
      <c r="C146" s="12"/>
      <c r="D146" s="5">
        <f t="shared" ref="D146:O146" si="84">D126*D$132</f>
        <v>0</v>
      </c>
      <c r="E146" s="5">
        <f t="shared" si="84"/>
        <v>0</v>
      </c>
      <c r="F146" s="5">
        <f t="shared" si="84"/>
        <v>0</v>
      </c>
      <c r="G146" s="5">
        <f t="shared" si="84"/>
        <v>0</v>
      </c>
      <c r="H146" s="5">
        <f t="shared" si="84"/>
        <v>0</v>
      </c>
      <c r="I146" s="5">
        <f t="shared" si="84"/>
        <v>0</v>
      </c>
      <c r="J146" s="5">
        <f t="shared" si="84"/>
        <v>0</v>
      </c>
      <c r="K146" s="5">
        <f t="shared" si="84"/>
        <v>2995.2156819948796</v>
      </c>
      <c r="L146" s="5">
        <f t="shared" si="84"/>
        <v>22247.544539786388</v>
      </c>
      <c r="M146" s="5">
        <f t="shared" si="84"/>
        <v>1594.5915972651433</v>
      </c>
      <c r="N146" s="5">
        <f t="shared" si="84"/>
        <v>0</v>
      </c>
      <c r="O146" s="5">
        <f t="shared" si="84"/>
        <v>0</v>
      </c>
      <c r="Q146" s="5">
        <f t="shared" si="73"/>
        <v>26837.351819046409</v>
      </c>
    </row>
    <row r="147" spans="1:19" x14ac:dyDescent="0.25">
      <c r="A147" s="3" t="s">
        <v>39</v>
      </c>
      <c r="B147" s="12" t="str">
        <f>IFERROR(VLOOKUP($A147,'[1]Part Number Lookup'!$B$2:$C$1663,2,FALSE),0)</f>
        <v>1200956</v>
      </c>
      <c r="C147" s="12"/>
      <c r="D147" s="5">
        <f t="shared" ref="D147:O147" si="85">D127*D$132</f>
        <v>0</v>
      </c>
      <c r="E147" s="5">
        <f t="shared" si="85"/>
        <v>0</v>
      </c>
      <c r="F147" s="5">
        <f t="shared" si="85"/>
        <v>0</v>
      </c>
      <c r="G147" s="5">
        <f t="shared" si="85"/>
        <v>0</v>
      </c>
      <c r="H147" s="5">
        <f t="shared" si="85"/>
        <v>0</v>
      </c>
      <c r="I147" s="5">
        <f t="shared" si="85"/>
        <v>0</v>
      </c>
      <c r="J147" s="5">
        <f t="shared" si="85"/>
        <v>0</v>
      </c>
      <c r="K147" s="5">
        <f t="shared" si="85"/>
        <v>0</v>
      </c>
      <c r="L147" s="5">
        <f t="shared" si="85"/>
        <v>0</v>
      </c>
      <c r="M147" s="5">
        <f t="shared" si="85"/>
        <v>0</v>
      </c>
      <c r="N147" s="5">
        <f t="shared" si="85"/>
        <v>0</v>
      </c>
      <c r="O147" s="5">
        <f t="shared" si="85"/>
        <v>0</v>
      </c>
      <c r="Q147" s="5">
        <f t="shared" si="73"/>
        <v>0</v>
      </c>
    </row>
    <row r="148" spans="1:19" x14ac:dyDescent="0.25">
      <c r="A148" s="19" t="s">
        <v>136</v>
      </c>
      <c r="B148" s="20"/>
      <c r="C148" s="12"/>
      <c r="D148" s="5">
        <f t="shared" ref="D148:O148" si="86">D128*D$132</f>
        <v>7176.9864833621295</v>
      </c>
      <c r="E148" s="5">
        <f t="shared" si="86"/>
        <v>6883.3804018073333</v>
      </c>
      <c r="F148" s="5">
        <f t="shared" si="86"/>
        <v>7738.7174607902298</v>
      </c>
      <c r="G148" s="5">
        <f t="shared" si="86"/>
        <v>7300.106032118877</v>
      </c>
      <c r="H148" s="5">
        <f t="shared" si="86"/>
        <v>8260.6358258550863</v>
      </c>
      <c r="I148" s="5">
        <f t="shared" si="86"/>
        <v>8867.6038696174855</v>
      </c>
      <c r="J148" s="5">
        <f t="shared" si="86"/>
        <v>9811.4889628005039</v>
      </c>
      <c r="K148" s="5">
        <f t="shared" si="86"/>
        <v>9051.0073479905586</v>
      </c>
      <c r="L148" s="5">
        <f t="shared" si="86"/>
        <v>8150.3500155068077</v>
      </c>
      <c r="M148" s="5">
        <f t="shared" si="86"/>
        <v>8173.4746107582241</v>
      </c>
      <c r="N148" s="5">
        <f t="shared" si="86"/>
        <v>7063.5008889219353</v>
      </c>
      <c r="O148" s="5">
        <f t="shared" si="86"/>
        <v>7480.2726058366188</v>
      </c>
      <c r="Q148" s="5">
        <f t="shared" si="73"/>
        <v>95957.524505365785</v>
      </c>
      <c r="S148" t="s">
        <v>74</v>
      </c>
    </row>
    <row r="149" spans="1:19" x14ac:dyDescent="0.25">
      <c r="A149" s="19" t="s">
        <v>75</v>
      </c>
      <c r="B149" s="20"/>
      <c r="C149" s="12"/>
      <c r="D149" s="5">
        <f t="shared" ref="D149:O149" si="87">D129*D$132</f>
        <v>0</v>
      </c>
      <c r="E149" s="5">
        <f t="shared" si="87"/>
        <v>0</v>
      </c>
      <c r="F149" s="5">
        <f t="shared" si="87"/>
        <v>0</v>
      </c>
      <c r="G149" s="5">
        <f t="shared" si="87"/>
        <v>0</v>
      </c>
      <c r="H149" s="5">
        <f t="shared" si="87"/>
        <v>0</v>
      </c>
      <c r="I149" s="5">
        <f t="shared" si="87"/>
        <v>0</v>
      </c>
      <c r="J149" s="5">
        <f t="shared" si="87"/>
        <v>0</v>
      </c>
      <c r="K149" s="5">
        <f t="shared" si="87"/>
        <v>0</v>
      </c>
      <c r="L149" s="5">
        <f t="shared" si="87"/>
        <v>0</v>
      </c>
      <c r="M149" s="5">
        <f t="shared" si="87"/>
        <v>0</v>
      </c>
      <c r="N149" s="5">
        <f t="shared" si="87"/>
        <v>0</v>
      </c>
      <c r="O149" s="5">
        <f t="shared" si="87"/>
        <v>0</v>
      </c>
      <c r="Q149" s="5">
        <f t="shared" si="73"/>
        <v>0</v>
      </c>
      <c r="S149" t="s">
        <v>74</v>
      </c>
    </row>
    <row r="150" spans="1:19" x14ac:dyDescent="0.25">
      <c r="A150" s="19" t="s">
        <v>76</v>
      </c>
      <c r="B150" s="20"/>
      <c r="C150" s="12"/>
      <c r="D150" s="5">
        <f t="shared" ref="D150:O150" si="88">D130*D$132</f>
        <v>0</v>
      </c>
      <c r="E150" s="5">
        <f t="shared" si="88"/>
        <v>0</v>
      </c>
      <c r="F150" s="5">
        <f t="shared" si="88"/>
        <v>0</v>
      </c>
      <c r="G150" s="5">
        <f t="shared" si="88"/>
        <v>0</v>
      </c>
      <c r="H150" s="5">
        <f t="shared" si="88"/>
        <v>0</v>
      </c>
      <c r="I150" s="5">
        <f t="shared" si="88"/>
        <v>0</v>
      </c>
      <c r="J150" s="5">
        <f t="shared" si="88"/>
        <v>0</v>
      </c>
      <c r="K150" s="5">
        <f t="shared" si="88"/>
        <v>0</v>
      </c>
      <c r="L150" s="5">
        <f t="shared" si="88"/>
        <v>0</v>
      </c>
      <c r="M150" s="5">
        <f t="shared" si="88"/>
        <v>0</v>
      </c>
      <c r="N150" s="5">
        <f t="shared" si="88"/>
        <v>0</v>
      </c>
      <c r="O150" s="5">
        <f t="shared" si="88"/>
        <v>0</v>
      </c>
      <c r="Q150" s="5">
        <f t="shared" si="73"/>
        <v>0</v>
      </c>
      <c r="S150" t="s">
        <v>74</v>
      </c>
    </row>
    <row r="152" spans="1:19" x14ac:dyDescent="0.25">
      <c r="A152" s="13" t="s">
        <v>82</v>
      </c>
    </row>
    <row r="153" spans="1:19" x14ac:dyDescent="0.25">
      <c r="A153" s="3" t="s">
        <v>19</v>
      </c>
      <c r="B153" s="12" t="str">
        <f>IFERROR(VLOOKUP($A153,'[1]Part Number Lookup'!$B$2:$C$1663,2,FALSE),0)</f>
        <v>1200566</v>
      </c>
      <c r="C153" s="12"/>
      <c r="D153" s="15">
        <v>0.12499942993957244</v>
      </c>
      <c r="E153" s="15">
        <v>0.12499942993957244</v>
      </c>
      <c r="F153" s="15">
        <v>0.12499942993957244</v>
      </c>
      <c r="G153" s="15">
        <v>0.12499942993957244</v>
      </c>
      <c r="H153" s="15">
        <v>0.12499942993957244</v>
      </c>
      <c r="I153" s="15">
        <v>0.12499942993957244</v>
      </c>
      <c r="J153" s="15">
        <v>0.12499942993957244</v>
      </c>
      <c r="K153" s="15">
        <v>0.12499942993957244</v>
      </c>
      <c r="L153" s="15">
        <v>0.12499942993957244</v>
      </c>
      <c r="M153" s="15">
        <v>0.12499942993957244</v>
      </c>
      <c r="N153" s="15">
        <v>0.12499942993957244</v>
      </c>
      <c r="O153" s="15">
        <v>0.12499942993957244</v>
      </c>
      <c r="S153" t="s">
        <v>83</v>
      </c>
    </row>
    <row r="154" spans="1:19" x14ac:dyDescent="0.25">
      <c r="A154" s="3" t="s">
        <v>22</v>
      </c>
      <c r="B154" s="12" t="str">
        <f>IFERROR(VLOOKUP($A154,'[1]Part Number Lookup'!$B$2:$C$1663,2,FALSE),0)</f>
        <v>1200597</v>
      </c>
      <c r="C154" s="12"/>
      <c r="D154" s="15">
        <v>0.17494467760396668</v>
      </c>
      <c r="E154" s="15">
        <v>0.17494467760396668</v>
      </c>
      <c r="F154" s="15">
        <v>0.17494467760396668</v>
      </c>
      <c r="G154" s="15">
        <v>0.17494467760396668</v>
      </c>
      <c r="H154" s="15">
        <v>0.17494467760396668</v>
      </c>
      <c r="I154" s="15">
        <v>0.17494467760396668</v>
      </c>
      <c r="J154" s="15">
        <v>0.17494467760396668</v>
      </c>
      <c r="K154" s="15">
        <v>0.17494467760396668</v>
      </c>
      <c r="L154" s="15">
        <v>0.17494467760396668</v>
      </c>
      <c r="M154" s="15">
        <v>0.17494467760396668</v>
      </c>
      <c r="N154" s="15">
        <v>0.17494467760396668</v>
      </c>
      <c r="O154" s="15">
        <v>0.17494467760396668</v>
      </c>
    </row>
    <row r="155" spans="1:19" x14ac:dyDescent="0.25">
      <c r="A155" s="3" t="s">
        <v>24</v>
      </c>
      <c r="B155" s="12" t="str">
        <f>IFERROR(VLOOKUP($A155,'[1]Part Number Lookup'!$B$2:$C$1663,2,FALSE),0)</f>
        <v>1200647</v>
      </c>
      <c r="C155" s="12"/>
      <c r="D155" s="15">
        <v>0.22650565535595477</v>
      </c>
      <c r="E155" s="15">
        <v>0.22650565535595477</v>
      </c>
      <c r="F155" s="15">
        <v>0.22650565535595477</v>
      </c>
      <c r="G155" s="15">
        <v>0.22650565535595477</v>
      </c>
      <c r="H155" s="15">
        <v>0.22650565535595477</v>
      </c>
      <c r="I155" s="15">
        <v>0.22650565535595477</v>
      </c>
      <c r="J155" s="15">
        <v>0.22650565535595477</v>
      </c>
      <c r="K155" s="15">
        <v>0.22650565535595477</v>
      </c>
      <c r="L155" s="15">
        <v>0.22650565535595477</v>
      </c>
      <c r="M155" s="15">
        <v>0.22650565535595477</v>
      </c>
      <c r="N155" s="15">
        <v>0.22650565535595477</v>
      </c>
      <c r="O155" s="15">
        <v>0.22650565535595477</v>
      </c>
    </row>
    <row r="156" spans="1:19" x14ac:dyDescent="0.25">
      <c r="A156" s="3" t="s">
        <v>27</v>
      </c>
      <c r="B156" s="12" t="str">
        <f>IFERROR(VLOOKUP($A156,'[1]Part Number Lookup'!$B$2:$C$1663,2,FALSE),0)</f>
        <v>1200702</v>
      </c>
      <c r="C156" s="12"/>
      <c r="D156" s="15">
        <v>0.12970383193749099</v>
      </c>
      <c r="E156" s="15">
        <v>0.12970383193749099</v>
      </c>
      <c r="F156" s="15">
        <v>0.12970383193749099</v>
      </c>
      <c r="G156" s="15">
        <v>0.12970383193749099</v>
      </c>
      <c r="H156" s="15">
        <v>0.12970383193749099</v>
      </c>
      <c r="I156" s="15">
        <v>0.12970383193749099</v>
      </c>
      <c r="J156" s="15">
        <v>0.12970383193749099</v>
      </c>
      <c r="K156" s="15">
        <v>0.12970383193749099</v>
      </c>
      <c r="L156" s="15">
        <v>0.12970383193749099</v>
      </c>
      <c r="M156" s="15">
        <v>0.12970383193749099</v>
      </c>
      <c r="N156" s="15">
        <v>0.12970383193749099</v>
      </c>
      <c r="O156" s="15">
        <v>0.12970383193749099</v>
      </c>
    </row>
    <row r="157" spans="1:19" x14ac:dyDescent="0.25">
      <c r="A157" s="3" t="s">
        <v>41</v>
      </c>
      <c r="B157" s="12" t="str">
        <f>IFERROR(VLOOKUP($A157,'[1]Part Number Lookup'!$B$2:$C$1663,2,FALSE),0)</f>
        <v>1201171</v>
      </c>
      <c r="C157" s="12"/>
      <c r="D157" s="15">
        <v>0.68</v>
      </c>
      <c r="E157" s="15">
        <v>0.68</v>
      </c>
      <c r="F157" s="15">
        <v>0.68</v>
      </c>
      <c r="G157" s="15">
        <v>0.68</v>
      </c>
      <c r="H157" s="15">
        <v>0.68</v>
      </c>
      <c r="I157" s="15">
        <v>0.68</v>
      </c>
      <c r="J157" s="15">
        <v>0.68</v>
      </c>
      <c r="K157" s="15">
        <v>0.68</v>
      </c>
      <c r="L157" s="15">
        <v>0.68</v>
      </c>
      <c r="M157" s="15">
        <v>0.68</v>
      </c>
      <c r="N157" s="15">
        <v>0.68</v>
      </c>
      <c r="O157" s="15">
        <v>0.68</v>
      </c>
    </row>
    <row r="158" spans="1:19" x14ac:dyDescent="0.25">
      <c r="A158" s="3" t="s">
        <v>26</v>
      </c>
      <c r="B158" s="12" t="str">
        <f>IFERROR(VLOOKUP($A158,'[1]Part Number Lookup'!$B$2:$C$1663,2,FALSE),0)</f>
        <v>1200667</v>
      </c>
      <c r="C158" s="12"/>
      <c r="D158" s="15">
        <v>0.34</v>
      </c>
      <c r="E158" s="15">
        <v>0.34</v>
      </c>
      <c r="F158" s="15">
        <v>0.34</v>
      </c>
      <c r="G158" s="15">
        <v>0.34</v>
      </c>
      <c r="H158" s="15">
        <v>0.34</v>
      </c>
      <c r="I158" s="15">
        <v>0.34</v>
      </c>
      <c r="J158" s="15">
        <v>0.34</v>
      </c>
      <c r="K158" s="15">
        <v>0.34</v>
      </c>
      <c r="L158" s="15">
        <v>0.34</v>
      </c>
      <c r="M158" s="15">
        <v>0.34</v>
      </c>
      <c r="N158" s="15">
        <v>0.34</v>
      </c>
      <c r="O158" s="15">
        <v>0.34</v>
      </c>
    </row>
    <row r="159" spans="1:19" x14ac:dyDescent="0.25">
      <c r="A159" s="3" t="s">
        <v>40</v>
      </c>
      <c r="B159" s="12" t="str">
        <f>IFERROR(VLOOKUP($A159,'[1]Part Number Lookup'!$B$2:$C$1663,2,FALSE),0)</f>
        <v>1201127</v>
      </c>
      <c r="C159" s="12"/>
      <c r="D159" s="15">
        <v>1.28</v>
      </c>
      <c r="E159" s="15">
        <v>1.28</v>
      </c>
      <c r="F159" s="15">
        <v>1.28</v>
      </c>
      <c r="G159" s="15">
        <v>1.28</v>
      </c>
      <c r="H159" s="15">
        <v>1.28</v>
      </c>
      <c r="I159" s="15">
        <v>1.28</v>
      </c>
      <c r="J159" s="15">
        <v>1.28</v>
      </c>
      <c r="K159" s="15">
        <v>1.28</v>
      </c>
      <c r="L159" s="15">
        <v>1.28</v>
      </c>
      <c r="M159" s="15">
        <v>1.28</v>
      </c>
      <c r="N159" s="15">
        <v>1.28</v>
      </c>
      <c r="O159" s="15">
        <v>1.28</v>
      </c>
    </row>
    <row r="160" spans="1:19" x14ac:dyDescent="0.25">
      <c r="A160" s="3" t="s">
        <v>30</v>
      </c>
      <c r="B160" s="12" t="str">
        <f>IFERROR(VLOOKUP($A160,'[1]Part Number Lookup'!$B$2:$C$1663,2,FALSE),0)</f>
        <v>1200855</v>
      </c>
      <c r="C160" s="12"/>
      <c r="D160" s="15">
        <v>1.62</v>
      </c>
      <c r="E160" s="15">
        <v>1.62</v>
      </c>
      <c r="F160" s="15">
        <v>1.62</v>
      </c>
      <c r="G160" s="15">
        <v>1.62</v>
      </c>
      <c r="H160" s="15">
        <v>1.62</v>
      </c>
      <c r="I160" s="15">
        <v>1.62</v>
      </c>
      <c r="J160" s="15">
        <v>1.62</v>
      </c>
      <c r="K160" s="15">
        <v>1.62</v>
      </c>
      <c r="L160" s="15">
        <v>1.62</v>
      </c>
      <c r="M160" s="15">
        <v>1.62</v>
      </c>
      <c r="N160" s="15">
        <v>1.62</v>
      </c>
      <c r="O160" s="15">
        <v>1.62</v>
      </c>
    </row>
    <row r="161" spans="1:19" x14ac:dyDescent="0.25">
      <c r="A161" s="3" t="s">
        <v>31</v>
      </c>
      <c r="B161" s="12" t="str">
        <f>IFERROR(VLOOKUP($A161,'[1]Part Number Lookup'!$B$2:$C$1663,2,FALSE),0)</f>
        <v>1200870</v>
      </c>
      <c r="C161" s="12"/>
      <c r="D161" s="15">
        <v>2.27</v>
      </c>
      <c r="E161" s="15">
        <v>2.27</v>
      </c>
      <c r="F161" s="15">
        <v>2.27</v>
      </c>
      <c r="G161" s="15">
        <v>2.27</v>
      </c>
      <c r="H161" s="15">
        <v>2.27</v>
      </c>
      <c r="I161" s="15">
        <v>2.27</v>
      </c>
      <c r="J161" s="15">
        <v>2.27</v>
      </c>
      <c r="K161" s="15">
        <v>2.27</v>
      </c>
      <c r="L161" s="15">
        <v>2.27</v>
      </c>
      <c r="M161" s="15">
        <v>2.27</v>
      </c>
      <c r="N161" s="15">
        <v>2.27</v>
      </c>
      <c r="O161" s="15">
        <v>2.27</v>
      </c>
    </row>
    <row r="162" spans="1:19" x14ac:dyDescent="0.25">
      <c r="A162" s="3" t="s">
        <v>32</v>
      </c>
      <c r="B162" s="12" t="str">
        <f>IFERROR(VLOOKUP($A162,'[1]Part Number Lookup'!$B$2:$C$1663,2,FALSE),0)</f>
        <v>1200871</v>
      </c>
      <c r="C162" s="12"/>
      <c r="D162" s="15">
        <v>2.3594380165289257</v>
      </c>
      <c r="E162" s="15">
        <v>2.3594380165289257</v>
      </c>
      <c r="F162" s="15">
        <v>2.3594380165289257</v>
      </c>
      <c r="G162" s="15">
        <v>2.3594380165289257</v>
      </c>
      <c r="H162" s="15">
        <v>2.3594380165289257</v>
      </c>
      <c r="I162" s="15">
        <v>2.3594380165289257</v>
      </c>
      <c r="J162" s="15">
        <v>2.3594380165289257</v>
      </c>
      <c r="K162" s="15">
        <v>2.3594380165289257</v>
      </c>
      <c r="L162" s="15">
        <v>2.3594380165289257</v>
      </c>
      <c r="M162" s="15">
        <v>2.3594380165289257</v>
      </c>
      <c r="N162" s="15">
        <v>2.3594380165289257</v>
      </c>
      <c r="O162" s="15">
        <v>2.3594380165289257</v>
      </c>
    </row>
    <row r="163" spans="1:19" x14ac:dyDescent="0.25">
      <c r="A163" s="3" t="s">
        <v>35</v>
      </c>
      <c r="B163" s="12" t="str">
        <f>IFERROR(VLOOKUP($A163,'[1]Part Number Lookup'!$B$2:$C$1663,2,FALSE),0)</f>
        <v>1200900</v>
      </c>
      <c r="C163" s="12"/>
      <c r="D163" s="15">
        <v>0.15453252032520326</v>
      </c>
      <c r="E163" s="15">
        <v>0.15453252032520326</v>
      </c>
      <c r="F163" s="15">
        <v>0.15453252032520326</v>
      </c>
      <c r="G163" s="15">
        <v>0.15453252032520326</v>
      </c>
      <c r="H163" s="15">
        <v>0.15453252032520326</v>
      </c>
      <c r="I163" s="15">
        <v>0.15453252032520326</v>
      </c>
      <c r="J163" s="15">
        <v>0.15453252032520326</v>
      </c>
      <c r="K163" s="15">
        <v>0.15453252032520326</v>
      </c>
      <c r="L163" s="15">
        <v>0.15453252032520326</v>
      </c>
      <c r="M163" s="15">
        <v>0.15453252032520326</v>
      </c>
      <c r="N163" s="15">
        <v>0.15453252032520326</v>
      </c>
      <c r="O163" s="15">
        <v>0.15453252032520326</v>
      </c>
    </row>
    <row r="164" spans="1:19" x14ac:dyDescent="0.25">
      <c r="A164" s="3" t="s">
        <v>36</v>
      </c>
      <c r="B164" s="12" t="str">
        <f>IFERROR(VLOOKUP($A164,'[1]Part Number Lookup'!$B$2:$C$1663,2,FALSE),0)</f>
        <v>1200916</v>
      </c>
      <c r="C164" s="12"/>
      <c r="D164" s="15">
        <v>0.09</v>
      </c>
      <c r="E164" s="15">
        <v>0.09</v>
      </c>
      <c r="F164" s="15">
        <v>0.09</v>
      </c>
      <c r="G164" s="15">
        <v>0.09</v>
      </c>
      <c r="H164" s="15">
        <v>0.09</v>
      </c>
      <c r="I164" s="15">
        <v>0.09</v>
      </c>
      <c r="J164" s="15">
        <v>0.09</v>
      </c>
      <c r="K164" s="15">
        <v>0.09</v>
      </c>
      <c r="L164" s="15">
        <v>0.09</v>
      </c>
      <c r="M164" s="15">
        <v>0.09</v>
      </c>
      <c r="N164" s="15">
        <v>0.09</v>
      </c>
      <c r="O164" s="15">
        <v>0.09</v>
      </c>
    </row>
    <row r="165" spans="1:19" x14ac:dyDescent="0.25">
      <c r="A165" s="3" t="s">
        <v>39</v>
      </c>
      <c r="B165" s="12" t="str">
        <f>IFERROR(VLOOKUP($A165,'[1]Part Number Lookup'!$B$2:$C$1663,2,FALSE),0)</f>
        <v>1200956</v>
      </c>
      <c r="C165" s="12"/>
      <c r="D165" s="15">
        <v>0.21275334608030591</v>
      </c>
      <c r="E165" s="15">
        <v>0.21275334608030591</v>
      </c>
      <c r="F165" s="15">
        <v>0.21275334608030591</v>
      </c>
      <c r="G165" s="15">
        <v>0.21275334608030591</v>
      </c>
      <c r="H165" s="15">
        <v>0.21275334608030591</v>
      </c>
      <c r="I165" s="15">
        <v>0.21275334608030591</v>
      </c>
      <c r="J165" s="15">
        <v>0.21275334608030591</v>
      </c>
      <c r="K165" s="15">
        <v>0.21275334608030591</v>
      </c>
      <c r="L165" s="15">
        <v>0.21275334608030591</v>
      </c>
      <c r="M165" s="15">
        <v>0.21275334608030591</v>
      </c>
      <c r="N165" s="15">
        <v>0.21275334608030591</v>
      </c>
      <c r="O165" s="15">
        <v>0.21275334608030591</v>
      </c>
    </row>
    <row r="166" spans="1:19" x14ac:dyDescent="0.25">
      <c r="A166" s="19" t="s">
        <v>73</v>
      </c>
      <c r="B166" s="20"/>
      <c r="C166" s="12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S166" t="s">
        <v>84</v>
      </c>
    </row>
    <row r="167" spans="1:19" x14ac:dyDescent="0.25">
      <c r="A167" s="19" t="s">
        <v>75</v>
      </c>
      <c r="B167" s="20"/>
      <c r="C167" s="12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S167" t="s">
        <v>84</v>
      </c>
    </row>
    <row r="168" spans="1:19" x14ac:dyDescent="0.25">
      <c r="A168" s="19" t="s">
        <v>76</v>
      </c>
      <c r="B168" s="20"/>
      <c r="C168" s="12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S168" t="s">
        <v>84</v>
      </c>
    </row>
    <row r="170" spans="1:19" x14ac:dyDescent="0.25">
      <c r="A170" s="13" t="s">
        <v>85</v>
      </c>
    </row>
    <row r="171" spans="1:19" x14ac:dyDescent="0.25">
      <c r="A171" s="3" t="s">
        <v>19</v>
      </c>
      <c r="B171" s="12" t="str">
        <f>IFERROR(VLOOKUP($A171,'[1]Part Number Lookup'!$B$2:$C$1663,2,FALSE),0)</f>
        <v>1200566</v>
      </c>
      <c r="C171" s="12"/>
      <c r="D171" s="24">
        <v>0.03</v>
      </c>
      <c r="E171" s="24">
        <v>0.03</v>
      </c>
      <c r="F171" s="24">
        <v>0.03</v>
      </c>
      <c r="G171" s="24">
        <v>0.03</v>
      </c>
      <c r="H171" s="24">
        <v>0.03</v>
      </c>
      <c r="I171" s="24">
        <v>0.03</v>
      </c>
      <c r="J171" s="24">
        <v>0.03</v>
      </c>
      <c r="K171" s="24">
        <v>0.03</v>
      </c>
      <c r="L171" s="24">
        <v>0.03</v>
      </c>
      <c r="M171" s="24">
        <v>0.03</v>
      </c>
      <c r="N171" s="24">
        <v>0.03</v>
      </c>
      <c r="O171" s="24">
        <v>0.03</v>
      </c>
      <c r="S171" t="s">
        <v>86</v>
      </c>
    </row>
    <row r="172" spans="1:19" x14ac:dyDescent="0.25">
      <c r="A172" s="3" t="s">
        <v>22</v>
      </c>
      <c r="B172" s="12" t="str">
        <f>IFERROR(VLOOKUP($A172,'[1]Part Number Lookup'!$B$2:$C$1663,2,FALSE),0)</f>
        <v>1200597</v>
      </c>
      <c r="C172" s="12"/>
      <c r="D172" s="24">
        <v>0.03</v>
      </c>
      <c r="E172" s="24">
        <v>0.03</v>
      </c>
      <c r="F172" s="24">
        <v>0.03</v>
      </c>
      <c r="G172" s="24">
        <v>0.03</v>
      </c>
      <c r="H172" s="24">
        <v>0.03</v>
      </c>
      <c r="I172" s="24">
        <v>0.03</v>
      </c>
      <c r="J172" s="24">
        <v>0.03</v>
      </c>
      <c r="K172" s="24">
        <v>0.03</v>
      </c>
      <c r="L172" s="24">
        <v>0.03</v>
      </c>
      <c r="M172" s="24">
        <v>0.03</v>
      </c>
      <c r="N172" s="24">
        <v>0.03</v>
      </c>
      <c r="O172" s="24">
        <v>0.03</v>
      </c>
    </row>
    <row r="173" spans="1:19" x14ac:dyDescent="0.25">
      <c r="A173" s="3" t="s">
        <v>24</v>
      </c>
      <c r="B173" s="12" t="str">
        <f>IFERROR(VLOOKUP($A173,'[1]Part Number Lookup'!$B$2:$C$1663,2,FALSE),0)</f>
        <v>1200647</v>
      </c>
      <c r="C173" s="12"/>
      <c r="D173" s="24">
        <v>0.01</v>
      </c>
      <c r="E173" s="24">
        <v>0.01</v>
      </c>
      <c r="F173" s="24">
        <v>0.01</v>
      </c>
      <c r="G173" s="24">
        <v>0.01</v>
      </c>
      <c r="H173" s="24">
        <v>0.01</v>
      </c>
      <c r="I173" s="24">
        <v>0.01</v>
      </c>
      <c r="J173" s="24">
        <v>0.01</v>
      </c>
      <c r="K173" s="24">
        <v>0.01</v>
      </c>
      <c r="L173" s="24">
        <v>0.01</v>
      </c>
      <c r="M173" s="24">
        <v>0.01</v>
      </c>
      <c r="N173" s="24">
        <v>0.01</v>
      </c>
      <c r="O173" s="24">
        <v>0.01</v>
      </c>
    </row>
    <row r="174" spans="1:19" x14ac:dyDescent="0.25">
      <c r="A174" s="3" t="s">
        <v>27</v>
      </c>
      <c r="B174" s="12" t="str">
        <f>IFERROR(VLOOKUP($A174,'[1]Part Number Lookup'!$B$2:$C$1663,2,FALSE),0)</f>
        <v>1200702</v>
      </c>
      <c r="C174" s="12"/>
      <c r="D174" s="24">
        <v>0.03</v>
      </c>
      <c r="E174" s="24">
        <v>0.03</v>
      </c>
      <c r="F174" s="24">
        <v>0.03</v>
      </c>
      <c r="G174" s="24">
        <v>0.03</v>
      </c>
      <c r="H174" s="24">
        <v>0.03</v>
      </c>
      <c r="I174" s="24">
        <v>0.03</v>
      </c>
      <c r="J174" s="24">
        <v>0.03</v>
      </c>
      <c r="K174" s="24">
        <v>0.03</v>
      </c>
      <c r="L174" s="24">
        <v>0.03</v>
      </c>
      <c r="M174" s="24">
        <v>0.03</v>
      </c>
      <c r="N174" s="24">
        <v>0.03</v>
      </c>
      <c r="O174" s="24">
        <v>0.03</v>
      </c>
    </row>
    <row r="175" spans="1:19" x14ac:dyDescent="0.25">
      <c r="A175" s="3" t="s">
        <v>41</v>
      </c>
      <c r="B175" s="12" t="str">
        <f>IFERROR(VLOOKUP($A175,'[1]Part Number Lookup'!$B$2:$C$1663,2,FALSE),0)</f>
        <v>1201171</v>
      </c>
      <c r="C175" s="12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</row>
    <row r="176" spans="1:19" x14ac:dyDescent="0.25">
      <c r="A176" s="3" t="s">
        <v>26</v>
      </c>
      <c r="B176" s="12" t="str">
        <f>IFERROR(VLOOKUP($A176,'[1]Part Number Lookup'!$B$2:$C$1663,2,FALSE),0)</f>
        <v>1200667</v>
      </c>
      <c r="C176" s="12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</row>
    <row r="177" spans="1:19" x14ac:dyDescent="0.25">
      <c r="A177" s="3" t="s">
        <v>40</v>
      </c>
      <c r="B177" s="12" t="str">
        <f>IFERROR(VLOOKUP($A177,'[1]Part Number Lookup'!$B$2:$C$1663,2,FALSE),0)</f>
        <v>1201127</v>
      </c>
      <c r="C177" s="12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</row>
    <row r="178" spans="1:19" x14ac:dyDescent="0.25">
      <c r="A178" s="3" t="s">
        <v>30</v>
      </c>
      <c r="B178" s="12" t="str">
        <f>IFERROR(VLOOKUP($A178,'[1]Part Number Lookup'!$B$2:$C$1663,2,FALSE),0)</f>
        <v>1200855</v>
      </c>
      <c r="C178" s="12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</row>
    <row r="179" spans="1:19" x14ac:dyDescent="0.25">
      <c r="A179" s="3" t="s">
        <v>31</v>
      </c>
      <c r="B179" s="12" t="str">
        <f>IFERROR(VLOOKUP($A179,'[1]Part Number Lookup'!$B$2:$C$1663,2,FALSE),0)</f>
        <v>1200870</v>
      </c>
      <c r="C179" s="12"/>
      <c r="D179" s="24">
        <v>0.03</v>
      </c>
      <c r="E179" s="24">
        <v>0.03</v>
      </c>
      <c r="F179" s="24">
        <v>0.03</v>
      </c>
      <c r="G179" s="24">
        <v>0.03</v>
      </c>
      <c r="H179" s="24">
        <v>0.03</v>
      </c>
      <c r="I179" s="24">
        <v>0.03</v>
      </c>
      <c r="J179" s="24">
        <v>0.03</v>
      </c>
      <c r="K179" s="24">
        <v>0.03</v>
      </c>
      <c r="L179" s="24">
        <v>0.03</v>
      </c>
      <c r="M179" s="24">
        <v>0.03</v>
      </c>
      <c r="N179" s="24">
        <v>0.03</v>
      </c>
      <c r="O179" s="24">
        <v>0.03</v>
      </c>
    </row>
    <row r="180" spans="1:19" x14ac:dyDescent="0.25">
      <c r="A180" s="3" t="s">
        <v>32</v>
      </c>
      <c r="B180" s="12" t="str">
        <f>IFERROR(VLOOKUP($A180,'[1]Part Number Lookup'!$B$2:$C$1663,2,FALSE),0)</f>
        <v>1200871</v>
      </c>
      <c r="C180" s="12"/>
      <c r="D180" s="24">
        <v>0.03</v>
      </c>
      <c r="E180" s="24">
        <v>0.03</v>
      </c>
      <c r="F180" s="24">
        <v>0.03</v>
      </c>
      <c r="G180" s="24">
        <v>0.03</v>
      </c>
      <c r="H180" s="24">
        <v>0.03</v>
      </c>
      <c r="I180" s="24">
        <v>0.03</v>
      </c>
      <c r="J180" s="24">
        <v>0.03</v>
      </c>
      <c r="K180" s="24">
        <v>0.03</v>
      </c>
      <c r="L180" s="24">
        <v>0.03</v>
      </c>
      <c r="M180" s="24">
        <v>0.03</v>
      </c>
      <c r="N180" s="24">
        <v>0.03</v>
      </c>
      <c r="O180" s="24">
        <v>0.03</v>
      </c>
    </row>
    <row r="181" spans="1:19" x14ac:dyDescent="0.25">
      <c r="A181" s="3" t="s">
        <v>35</v>
      </c>
      <c r="B181" s="12" t="str">
        <f>IFERROR(VLOOKUP($A181,'[1]Part Number Lookup'!$B$2:$C$1663,2,FALSE),0)</f>
        <v>1200900</v>
      </c>
      <c r="C181" s="12"/>
      <c r="D181" s="24">
        <v>0.03</v>
      </c>
      <c r="E181" s="24">
        <v>0.03</v>
      </c>
      <c r="F181" s="24">
        <v>0.03</v>
      </c>
      <c r="G181" s="24">
        <v>0.03</v>
      </c>
      <c r="H181" s="24">
        <v>0.03</v>
      </c>
      <c r="I181" s="24">
        <v>0.03</v>
      </c>
      <c r="J181" s="24">
        <v>0.03</v>
      </c>
      <c r="K181" s="24">
        <v>0.03</v>
      </c>
      <c r="L181" s="24">
        <v>0.03</v>
      </c>
      <c r="M181" s="24">
        <v>0.03</v>
      </c>
      <c r="N181" s="24">
        <v>0.03</v>
      </c>
      <c r="O181" s="24">
        <v>0.03</v>
      </c>
    </row>
    <row r="182" spans="1:19" x14ac:dyDescent="0.25">
      <c r="A182" s="3" t="s">
        <v>36</v>
      </c>
      <c r="B182" s="12" t="str">
        <f>IFERROR(VLOOKUP($A182,'[1]Part Number Lookup'!$B$2:$C$1663,2,FALSE),0)</f>
        <v>1200916</v>
      </c>
      <c r="C182" s="12"/>
      <c r="D182" s="24">
        <v>0.02</v>
      </c>
      <c r="E182" s="24">
        <v>0.02</v>
      </c>
      <c r="F182" s="24">
        <v>0.02</v>
      </c>
      <c r="G182" s="24">
        <v>0.02</v>
      </c>
      <c r="H182" s="24">
        <v>0.02</v>
      </c>
      <c r="I182" s="24">
        <v>0.02</v>
      </c>
      <c r="J182" s="24">
        <v>0.02</v>
      </c>
      <c r="K182" s="24">
        <v>0.02</v>
      </c>
      <c r="L182" s="24">
        <v>0.02</v>
      </c>
      <c r="M182" s="24">
        <v>0.02</v>
      </c>
      <c r="N182" s="24">
        <v>0.02</v>
      </c>
      <c r="O182" s="24">
        <v>0.02</v>
      </c>
    </row>
    <row r="183" spans="1:19" x14ac:dyDescent="0.25">
      <c r="A183" s="3" t="s">
        <v>39</v>
      </c>
      <c r="B183" s="12" t="str">
        <f>IFERROR(VLOOKUP($A183,'[1]Part Number Lookup'!$B$2:$C$1663,2,FALSE),0)</f>
        <v>1200956</v>
      </c>
      <c r="C183" s="12"/>
      <c r="D183" s="24">
        <v>0.03</v>
      </c>
      <c r="E183" s="24">
        <v>0.03</v>
      </c>
      <c r="F183" s="24">
        <v>0.03</v>
      </c>
      <c r="G183" s="24">
        <v>0.03</v>
      </c>
      <c r="H183" s="24">
        <v>0.03</v>
      </c>
      <c r="I183" s="24">
        <v>0.03</v>
      </c>
      <c r="J183" s="24">
        <v>0.03</v>
      </c>
      <c r="K183" s="24">
        <v>0.03</v>
      </c>
      <c r="L183" s="24">
        <v>0.03</v>
      </c>
      <c r="M183" s="24">
        <v>0.03</v>
      </c>
      <c r="N183" s="24">
        <v>0.03</v>
      </c>
      <c r="O183" s="24">
        <v>0.03</v>
      </c>
    </row>
    <row r="184" spans="1:19" x14ac:dyDescent="0.25">
      <c r="A184" s="19" t="s">
        <v>73</v>
      </c>
      <c r="B184" s="20"/>
      <c r="C184" s="12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S184" t="s">
        <v>87</v>
      </c>
    </row>
    <row r="185" spans="1:19" x14ac:dyDescent="0.25">
      <c r="A185" s="19" t="s">
        <v>75</v>
      </c>
      <c r="B185" s="20"/>
      <c r="C185" s="12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S185" t="s">
        <v>87</v>
      </c>
    </row>
    <row r="186" spans="1:19" x14ac:dyDescent="0.25">
      <c r="A186" s="19" t="s">
        <v>76</v>
      </c>
      <c r="B186" s="20"/>
      <c r="C186" s="12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S186" t="s">
        <v>87</v>
      </c>
    </row>
    <row r="188" spans="1:19" x14ac:dyDescent="0.25">
      <c r="A188" s="13" t="s">
        <v>88</v>
      </c>
    </row>
    <row r="189" spans="1:19" x14ac:dyDescent="0.25">
      <c r="A189" s="3" t="s">
        <v>19</v>
      </c>
      <c r="B189" s="12" t="str">
        <f>IFERROR(VLOOKUP($A189,'[1]Part Number Lookup'!$B$2:$C$1663,2,FALSE),0)</f>
        <v>1200566</v>
      </c>
      <c r="C189" s="12"/>
      <c r="D189" s="15">
        <f t="shared" ref="D189:O189" si="89">D153*(1+D171)</f>
        <v>0.12874941283775962</v>
      </c>
      <c r="E189" s="15">
        <f t="shared" si="89"/>
        <v>0.12874941283775962</v>
      </c>
      <c r="F189" s="15">
        <f t="shared" si="89"/>
        <v>0.12874941283775962</v>
      </c>
      <c r="G189" s="15">
        <f t="shared" si="89"/>
        <v>0.12874941283775962</v>
      </c>
      <c r="H189" s="15">
        <f t="shared" si="89"/>
        <v>0.12874941283775962</v>
      </c>
      <c r="I189" s="15">
        <f t="shared" si="89"/>
        <v>0.12874941283775962</v>
      </c>
      <c r="J189" s="15">
        <f t="shared" si="89"/>
        <v>0.12874941283775962</v>
      </c>
      <c r="K189" s="15">
        <f t="shared" si="89"/>
        <v>0.12874941283775962</v>
      </c>
      <c r="L189" s="15">
        <f t="shared" si="89"/>
        <v>0.12874941283775962</v>
      </c>
      <c r="M189" s="15">
        <f t="shared" si="89"/>
        <v>0.12874941283775962</v>
      </c>
      <c r="N189" s="15">
        <f t="shared" si="89"/>
        <v>0.12874941283775962</v>
      </c>
      <c r="O189" s="15">
        <f t="shared" si="89"/>
        <v>0.12874941283775962</v>
      </c>
      <c r="S189" t="s">
        <v>89</v>
      </c>
    </row>
    <row r="190" spans="1:19" x14ac:dyDescent="0.25">
      <c r="A190" s="3" t="s">
        <v>22</v>
      </c>
      <c r="B190" s="12" t="str">
        <f>IFERROR(VLOOKUP($A190,'[1]Part Number Lookup'!$B$2:$C$1663,2,FALSE),0)</f>
        <v>1200597</v>
      </c>
      <c r="C190" s="12"/>
      <c r="D190" s="15">
        <f t="shared" ref="D190:O190" si="90">D154*(1+D172)</f>
        <v>0.18019301793208567</v>
      </c>
      <c r="E190" s="15">
        <f t="shared" si="90"/>
        <v>0.18019301793208567</v>
      </c>
      <c r="F190" s="15">
        <f t="shared" si="90"/>
        <v>0.18019301793208567</v>
      </c>
      <c r="G190" s="15">
        <f t="shared" si="90"/>
        <v>0.18019301793208567</v>
      </c>
      <c r="H190" s="15">
        <f t="shared" si="90"/>
        <v>0.18019301793208567</v>
      </c>
      <c r="I190" s="15">
        <f t="shared" si="90"/>
        <v>0.18019301793208567</v>
      </c>
      <c r="J190" s="15">
        <f t="shared" si="90"/>
        <v>0.18019301793208567</v>
      </c>
      <c r="K190" s="15">
        <f t="shared" si="90"/>
        <v>0.18019301793208567</v>
      </c>
      <c r="L190" s="15">
        <f t="shared" si="90"/>
        <v>0.18019301793208567</v>
      </c>
      <c r="M190" s="15">
        <f t="shared" si="90"/>
        <v>0.18019301793208567</v>
      </c>
      <c r="N190" s="15">
        <f t="shared" si="90"/>
        <v>0.18019301793208567</v>
      </c>
      <c r="O190" s="15">
        <f t="shared" si="90"/>
        <v>0.18019301793208567</v>
      </c>
    </row>
    <row r="191" spans="1:19" x14ac:dyDescent="0.25">
      <c r="A191" s="3" t="s">
        <v>24</v>
      </c>
      <c r="B191" s="12" t="str">
        <f>IFERROR(VLOOKUP($A191,'[1]Part Number Lookup'!$B$2:$C$1663,2,FALSE),0)</f>
        <v>1200647</v>
      </c>
      <c r="C191" s="12"/>
      <c r="D191" s="15">
        <f t="shared" ref="D191:O191" si="91">D155*(1+D173)</f>
        <v>0.22877071190951431</v>
      </c>
      <c r="E191" s="15">
        <f t="shared" si="91"/>
        <v>0.22877071190951431</v>
      </c>
      <c r="F191" s="15">
        <f t="shared" si="91"/>
        <v>0.22877071190951431</v>
      </c>
      <c r="G191" s="15">
        <f t="shared" si="91"/>
        <v>0.22877071190951431</v>
      </c>
      <c r="H191" s="15">
        <f t="shared" si="91"/>
        <v>0.22877071190951431</v>
      </c>
      <c r="I191" s="15">
        <f t="shared" si="91"/>
        <v>0.22877071190951431</v>
      </c>
      <c r="J191" s="15">
        <f t="shared" si="91"/>
        <v>0.22877071190951431</v>
      </c>
      <c r="K191" s="15">
        <f t="shared" si="91"/>
        <v>0.22877071190951431</v>
      </c>
      <c r="L191" s="15">
        <f t="shared" si="91"/>
        <v>0.22877071190951431</v>
      </c>
      <c r="M191" s="15">
        <f t="shared" si="91"/>
        <v>0.22877071190951431</v>
      </c>
      <c r="N191" s="15">
        <f t="shared" si="91"/>
        <v>0.22877071190951431</v>
      </c>
      <c r="O191" s="15">
        <f t="shared" si="91"/>
        <v>0.22877071190951431</v>
      </c>
    </row>
    <row r="192" spans="1:19" x14ac:dyDescent="0.25">
      <c r="A192" s="3" t="s">
        <v>27</v>
      </c>
      <c r="B192" s="12" t="str">
        <f>IFERROR(VLOOKUP($A192,'[1]Part Number Lookup'!$B$2:$C$1663,2,FALSE),0)</f>
        <v>1200702</v>
      </c>
      <c r="C192" s="12"/>
      <c r="D192" s="15">
        <f t="shared" ref="D192:O192" si="92">D156*(1+D174)</f>
        <v>0.13359494689561571</v>
      </c>
      <c r="E192" s="15">
        <f t="shared" si="92"/>
        <v>0.13359494689561571</v>
      </c>
      <c r="F192" s="15">
        <f t="shared" si="92"/>
        <v>0.13359494689561571</v>
      </c>
      <c r="G192" s="15">
        <f t="shared" si="92"/>
        <v>0.13359494689561571</v>
      </c>
      <c r="H192" s="15">
        <f t="shared" si="92"/>
        <v>0.13359494689561571</v>
      </c>
      <c r="I192" s="15">
        <f t="shared" si="92"/>
        <v>0.13359494689561571</v>
      </c>
      <c r="J192" s="15">
        <f t="shared" si="92"/>
        <v>0.13359494689561571</v>
      </c>
      <c r="K192" s="15">
        <f t="shared" si="92"/>
        <v>0.13359494689561571</v>
      </c>
      <c r="L192" s="15">
        <f t="shared" si="92"/>
        <v>0.13359494689561571</v>
      </c>
      <c r="M192" s="15">
        <f t="shared" si="92"/>
        <v>0.13359494689561571</v>
      </c>
      <c r="N192" s="15">
        <f t="shared" si="92"/>
        <v>0.13359494689561571</v>
      </c>
      <c r="O192" s="15">
        <f t="shared" si="92"/>
        <v>0.13359494689561571</v>
      </c>
    </row>
    <row r="193" spans="1:19" x14ac:dyDescent="0.25">
      <c r="A193" s="3" t="s">
        <v>41</v>
      </c>
      <c r="B193" s="12" t="str">
        <f>IFERROR(VLOOKUP($A193,'[1]Part Number Lookup'!$B$2:$C$1663,2,FALSE),0)</f>
        <v>1201171</v>
      </c>
      <c r="C193" s="12"/>
      <c r="D193" s="15">
        <f t="shared" ref="D193:O193" si="93">D157*(1+D175)</f>
        <v>0.68</v>
      </c>
      <c r="E193" s="15">
        <f t="shared" si="93"/>
        <v>0.68</v>
      </c>
      <c r="F193" s="15">
        <f t="shared" si="93"/>
        <v>0.68</v>
      </c>
      <c r="G193" s="15">
        <f t="shared" si="93"/>
        <v>0.68</v>
      </c>
      <c r="H193" s="15">
        <f t="shared" si="93"/>
        <v>0.68</v>
      </c>
      <c r="I193" s="15">
        <f t="shared" si="93"/>
        <v>0.68</v>
      </c>
      <c r="J193" s="15">
        <f t="shared" si="93"/>
        <v>0.68</v>
      </c>
      <c r="K193" s="15">
        <f t="shared" si="93"/>
        <v>0.68</v>
      </c>
      <c r="L193" s="15">
        <f t="shared" si="93"/>
        <v>0.68</v>
      </c>
      <c r="M193" s="15">
        <f t="shared" si="93"/>
        <v>0.68</v>
      </c>
      <c r="N193" s="15">
        <f t="shared" si="93"/>
        <v>0.68</v>
      </c>
      <c r="O193" s="15">
        <f t="shared" si="93"/>
        <v>0.68</v>
      </c>
    </row>
    <row r="194" spans="1:19" x14ac:dyDescent="0.25">
      <c r="A194" s="3" t="s">
        <v>26</v>
      </c>
      <c r="B194" s="12" t="str">
        <f>IFERROR(VLOOKUP($A194,'[1]Part Number Lookup'!$B$2:$C$1663,2,FALSE),0)</f>
        <v>1200667</v>
      </c>
      <c r="C194" s="12"/>
      <c r="D194" s="15">
        <f t="shared" ref="D194:O194" si="94">D158*(1+D176)</f>
        <v>0.34</v>
      </c>
      <c r="E194" s="15">
        <f t="shared" si="94"/>
        <v>0.34</v>
      </c>
      <c r="F194" s="15">
        <f t="shared" si="94"/>
        <v>0.34</v>
      </c>
      <c r="G194" s="15">
        <f t="shared" si="94"/>
        <v>0.34</v>
      </c>
      <c r="H194" s="15">
        <f t="shared" si="94"/>
        <v>0.34</v>
      </c>
      <c r="I194" s="15">
        <f t="shared" si="94"/>
        <v>0.34</v>
      </c>
      <c r="J194" s="15">
        <f t="shared" si="94"/>
        <v>0.34</v>
      </c>
      <c r="K194" s="15">
        <f t="shared" si="94"/>
        <v>0.34</v>
      </c>
      <c r="L194" s="15">
        <f t="shared" si="94"/>
        <v>0.34</v>
      </c>
      <c r="M194" s="15">
        <f t="shared" si="94"/>
        <v>0.34</v>
      </c>
      <c r="N194" s="15">
        <f t="shared" si="94"/>
        <v>0.34</v>
      </c>
      <c r="O194" s="15">
        <f t="shared" si="94"/>
        <v>0.34</v>
      </c>
    </row>
    <row r="195" spans="1:19" x14ac:dyDescent="0.25">
      <c r="A195" s="3" t="s">
        <v>40</v>
      </c>
      <c r="B195" s="12" t="str">
        <f>IFERROR(VLOOKUP($A195,'[1]Part Number Lookup'!$B$2:$C$1663,2,FALSE),0)</f>
        <v>1201127</v>
      </c>
      <c r="C195" s="12"/>
      <c r="D195" s="15">
        <f t="shared" ref="D195:O195" si="95">D159*(1+D177)</f>
        <v>1.28</v>
      </c>
      <c r="E195" s="15">
        <f t="shared" si="95"/>
        <v>1.28</v>
      </c>
      <c r="F195" s="15">
        <f t="shared" si="95"/>
        <v>1.28</v>
      </c>
      <c r="G195" s="15">
        <f t="shared" si="95"/>
        <v>1.28</v>
      </c>
      <c r="H195" s="15">
        <f t="shared" si="95"/>
        <v>1.28</v>
      </c>
      <c r="I195" s="15">
        <f t="shared" si="95"/>
        <v>1.28</v>
      </c>
      <c r="J195" s="15">
        <f t="shared" si="95"/>
        <v>1.28</v>
      </c>
      <c r="K195" s="15">
        <f t="shared" si="95"/>
        <v>1.28</v>
      </c>
      <c r="L195" s="15">
        <f t="shared" si="95"/>
        <v>1.28</v>
      </c>
      <c r="M195" s="15">
        <f t="shared" si="95"/>
        <v>1.28</v>
      </c>
      <c r="N195" s="15">
        <f t="shared" si="95"/>
        <v>1.28</v>
      </c>
      <c r="O195" s="15">
        <f t="shared" si="95"/>
        <v>1.28</v>
      </c>
    </row>
    <row r="196" spans="1:19" x14ac:dyDescent="0.25">
      <c r="A196" s="3" t="s">
        <v>30</v>
      </c>
      <c r="B196" s="12" t="str">
        <f>IFERROR(VLOOKUP($A196,'[1]Part Number Lookup'!$B$2:$C$1663,2,FALSE),0)</f>
        <v>1200855</v>
      </c>
      <c r="C196" s="12"/>
      <c r="D196" s="15">
        <f t="shared" ref="D196:O196" si="96">D160*(1+D178)</f>
        <v>1.62</v>
      </c>
      <c r="E196" s="15">
        <f t="shared" si="96"/>
        <v>1.62</v>
      </c>
      <c r="F196" s="15">
        <f t="shared" si="96"/>
        <v>1.62</v>
      </c>
      <c r="G196" s="15">
        <f t="shared" si="96"/>
        <v>1.62</v>
      </c>
      <c r="H196" s="15">
        <f t="shared" si="96"/>
        <v>1.62</v>
      </c>
      <c r="I196" s="15">
        <f t="shared" si="96"/>
        <v>1.62</v>
      </c>
      <c r="J196" s="15">
        <f t="shared" si="96"/>
        <v>1.62</v>
      </c>
      <c r="K196" s="15">
        <f t="shared" si="96"/>
        <v>1.62</v>
      </c>
      <c r="L196" s="15">
        <f t="shared" si="96"/>
        <v>1.62</v>
      </c>
      <c r="M196" s="15">
        <f t="shared" si="96"/>
        <v>1.62</v>
      </c>
      <c r="N196" s="15">
        <f t="shared" si="96"/>
        <v>1.62</v>
      </c>
      <c r="O196" s="15">
        <f t="shared" si="96"/>
        <v>1.62</v>
      </c>
    </row>
    <row r="197" spans="1:19" x14ac:dyDescent="0.25">
      <c r="A197" s="3" t="s">
        <v>31</v>
      </c>
      <c r="B197" s="12" t="str">
        <f>IFERROR(VLOOKUP($A197,'[1]Part Number Lookup'!$B$2:$C$1663,2,FALSE),0)</f>
        <v>1200870</v>
      </c>
      <c r="C197" s="12"/>
      <c r="D197" s="15">
        <f t="shared" ref="D197:O197" si="97">D161*(1+D179)</f>
        <v>2.3381000000000003</v>
      </c>
      <c r="E197" s="15">
        <f t="shared" si="97"/>
        <v>2.3381000000000003</v>
      </c>
      <c r="F197" s="15">
        <f t="shared" si="97"/>
        <v>2.3381000000000003</v>
      </c>
      <c r="G197" s="15">
        <f t="shared" si="97"/>
        <v>2.3381000000000003</v>
      </c>
      <c r="H197" s="15">
        <f t="shared" si="97"/>
        <v>2.3381000000000003</v>
      </c>
      <c r="I197" s="15">
        <f t="shared" si="97"/>
        <v>2.3381000000000003</v>
      </c>
      <c r="J197" s="15">
        <f t="shared" si="97"/>
        <v>2.3381000000000003</v>
      </c>
      <c r="K197" s="15">
        <f t="shared" si="97"/>
        <v>2.3381000000000003</v>
      </c>
      <c r="L197" s="15">
        <f t="shared" si="97"/>
        <v>2.3381000000000003</v>
      </c>
      <c r="M197" s="15">
        <f t="shared" si="97"/>
        <v>2.3381000000000003</v>
      </c>
      <c r="N197" s="15">
        <f t="shared" si="97"/>
        <v>2.3381000000000003</v>
      </c>
      <c r="O197" s="15">
        <f t="shared" si="97"/>
        <v>2.3381000000000003</v>
      </c>
    </row>
    <row r="198" spans="1:19" x14ac:dyDescent="0.25">
      <c r="A198" s="3" t="s">
        <v>32</v>
      </c>
      <c r="B198" s="12" t="str">
        <f>IFERROR(VLOOKUP($A198,'[1]Part Number Lookup'!$B$2:$C$1663,2,FALSE),0)</f>
        <v>1200871</v>
      </c>
      <c r="C198" s="12"/>
      <c r="D198" s="15">
        <f t="shared" ref="D198:O198" si="98">D162*(1+D180)</f>
        <v>2.4302211570247936</v>
      </c>
      <c r="E198" s="15">
        <f t="shared" si="98"/>
        <v>2.4302211570247936</v>
      </c>
      <c r="F198" s="15">
        <f t="shared" si="98"/>
        <v>2.4302211570247936</v>
      </c>
      <c r="G198" s="15">
        <f t="shared" si="98"/>
        <v>2.4302211570247936</v>
      </c>
      <c r="H198" s="15">
        <f t="shared" si="98"/>
        <v>2.4302211570247936</v>
      </c>
      <c r="I198" s="15">
        <f t="shared" si="98"/>
        <v>2.4302211570247936</v>
      </c>
      <c r="J198" s="15">
        <f t="shared" si="98"/>
        <v>2.4302211570247936</v>
      </c>
      <c r="K198" s="15">
        <f t="shared" si="98"/>
        <v>2.4302211570247936</v>
      </c>
      <c r="L198" s="15">
        <f t="shared" si="98"/>
        <v>2.4302211570247936</v>
      </c>
      <c r="M198" s="15">
        <f t="shared" si="98"/>
        <v>2.4302211570247936</v>
      </c>
      <c r="N198" s="15">
        <f t="shared" si="98"/>
        <v>2.4302211570247936</v>
      </c>
      <c r="O198" s="15">
        <f t="shared" si="98"/>
        <v>2.4302211570247936</v>
      </c>
    </row>
    <row r="199" spans="1:19" x14ac:dyDescent="0.25">
      <c r="A199" s="3" t="s">
        <v>35</v>
      </c>
      <c r="B199" s="12" t="str">
        <f>IFERROR(VLOOKUP($A199,'[1]Part Number Lookup'!$B$2:$C$1663,2,FALSE),0)</f>
        <v>1200900</v>
      </c>
      <c r="C199" s="12"/>
      <c r="D199" s="15">
        <f t="shared" ref="D199:O199" si="99">D163*(1+D181)</f>
        <v>0.15916849593495935</v>
      </c>
      <c r="E199" s="15">
        <f t="shared" si="99"/>
        <v>0.15916849593495935</v>
      </c>
      <c r="F199" s="15">
        <f t="shared" si="99"/>
        <v>0.15916849593495935</v>
      </c>
      <c r="G199" s="15">
        <f t="shared" si="99"/>
        <v>0.15916849593495935</v>
      </c>
      <c r="H199" s="15">
        <f t="shared" si="99"/>
        <v>0.15916849593495935</v>
      </c>
      <c r="I199" s="15">
        <f t="shared" si="99"/>
        <v>0.15916849593495935</v>
      </c>
      <c r="J199" s="15">
        <f t="shared" si="99"/>
        <v>0.15916849593495935</v>
      </c>
      <c r="K199" s="15">
        <f t="shared" si="99"/>
        <v>0.15916849593495935</v>
      </c>
      <c r="L199" s="15">
        <f t="shared" si="99"/>
        <v>0.15916849593495935</v>
      </c>
      <c r="M199" s="15">
        <f t="shared" si="99"/>
        <v>0.15916849593495935</v>
      </c>
      <c r="N199" s="15">
        <f t="shared" si="99"/>
        <v>0.15916849593495935</v>
      </c>
      <c r="O199" s="15">
        <f t="shared" si="99"/>
        <v>0.15916849593495935</v>
      </c>
    </row>
    <row r="200" spans="1:19" x14ac:dyDescent="0.25">
      <c r="A200" s="3" t="s">
        <v>36</v>
      </c>
      <c r="B200" s="12" t="str">
        <f>IFERROR(VLOOKUP($A200,'[1]Part Number Lookup'!$B$2:$C$1663,2,FALSE),0)</f>
        <v>1200916</v>
      </c>
      <c r="C200" s="12"/>
      <c r="D200" s="15">
        <f t="shared" ref="D200:O200" si="100">D164*(1+D182)</f>
        <v>9.1799999999999993E-2</v>
      </c>
      <c r="E200" s="15">
        <f t="shared" si="100"/>
        <v>9.1799999999999993E-2</v>
      </c>
      <c r="F200" s="15">
        <f t="shared" si="100"/>
        <v>9.1799999999999993E-2</v>
      </c>
      <c r="G200" s="15">
        <f t="shared" si="100"/>
        <v>9.1799999999999993E-2</v>
      </c>
      <c r="H200" s="15">
        <f t="shared" si="100"/>
        <v>9.1799999999999993E-2</v>
      </c>
      <c r="I200" s="15">
        <f t="shared" si="100"/>
        <v>9.1799999999999993E-2</v>
      </c>
      <c r="J200" s="15">
        <f t="shared" si="100"/>
        <v>9.1799999999999993E-2</v>
      </c>
      <c r="K200" s="15">
        <f t="shared" si="100"/>
        <v>9.1799999999999993E-2</v>
      </c>
      <c r="L200" s="15">
        <f t="shared" si="100"/>
        <v>9.1799999999999993E-2</v>
      </c>
      <c r="M200" s="15">
        <f t="shared" si="100"/>
        <v>9.1799999999999993E-2</v>
      </c>
      <c r="N200" s="15">
        <f t="shared" si="100"/>
        <v>9.1799999999999993E-2</v>
      </c>
      <c r="O200" s="15">
        <f t="shared" si="100"/>
        <v>9.1799999999999993E-2</v>
      </c>
    </row>
    <row r="201" spans="1:19" x14ac:dyDescent="0.25">
      <c r="A201" s="3" t="s">
        <v>39</v>
      </c>
      <c r="B201" s="12" t="str">
        <f>IFERROR(VLOOKUP($A201,'[1]Part Number Lookup'!$B$2:$C$1663,2,FALSE),0)</f>
        <v>1200956</v>
      </c>
      <c r="C201" s="12"/>
      <c r="D201" s="15">
        <f t="shared" ref="D201:O201" si="101">D165*(1+D183)</f>
        <v>0.21913594646271509</v>
      </c>
      <c r="E201" s="15">
        <f t="shared" si="101"/>
        <v>0.21913594646271509</v>
      </c>
      <c r="F201" s="15">
        <f t="shared" si="101"/>
        <v>0.21913594646271509</v>
      </c>
      <c r="G201" s="15">
        <f t="shared" si="101"/>
        <v>0.21913594646271509</v>
      </c>
      <c r="H201" s="15">
        <f t="shared" si="101"/>
        <v>0.21913594646271509</v>
      </c>
      <c r="I201" s="15">
        <f t="shared" si="101"/>
        <v>0.21913594646271509</v>
      </c>
      <c r="J201" s="15">
        <f t="shared" si="101"/>
        <v>0.21913594646271509</v>
      </c>
      <c r="K201" s="15">
        <f t="shared" si="101"/>
        <v>0.21913594646271509</v>
      </c>
      <c r="L201" s="15">
        <f t="shared" si="101"/>
        <v>0.21913594646271509</v>
      </c>
      <c r="M201" s="15">
        <f t="shared" si="101"/>
        <v>0.21913594646271509</v>
      </c>
      <c r="N201" s="15">
        <f t="shared" si="101"/>
        <v>0.21913594646271509</v>
      </c>
      <c r="O201" s="15">
        <f t="shared" si="101"/>
        <v>0.21913594646271509</v>
      </c>
    </row>
    <row r="202" spans="1:19" x14ac:dyDescent="0.25">
      <c r="A202" s="19" t="s">
        <v>136</v>
      </c>
      <c r="B202" s="20"/>
      <c r="C202" s="12"/>
      <c r="D202" s="15">
        <f>D194+0.04</f>
        <v>0.38</v>
      </c>
      <c r="E202" s="15">
        <f t="shared" ref="E202:O202" si="102">E194+0.04</f>
        <v>0.38</v>
      </c>
      <c r="F202" s="15">
        <f t="shared" si="102"/>
        <v>0.38</v>
      </c>
      <c r="G202" s="15">
        <f t="shared" si="102"/>
        <v>0.38</v>
      </c>
      <c r="H202" s="15">
        <f t="shared" si="102"/>
        <v>0.38</v>
      </c>
      <c r="I202" s="15">
        <f t="shared" si="102"/>
        <v>0.38</v>
      </c>
      <c r="J202" s="15">
        <f t="shared" si="102"/>
        <v>0.38</v>
      </c>
      <c r="K202" s="15">
        <f t="shared" si="102"/>
        <v>0.38</v>
      </c>
      <c r="L202" s="15">
        <f t="shared" si="102"/>
        <v>0.38</v>
      </c>
      <c r="M202" s="15">
        <f t="shared" si="102"/>
        <v>0.38</v>
      </c>
      <c r="N202" s="15">
        <f t="shared" si="102"/>
        <v>0.38</v>
      </c>
      <c r="O202" s="15">
        <f t="shared" si="102"/>
        <v>0.38</v>
      </c>
      <c r="S202" t="s">
        <v>74</v>
      </c>
    </row>
    <row r="203" spans="1:19" x14ac:dyDescent="0.25">
      <c r="A203" s="19" t="s">
        <v>75</v>
      </c>
      <c r="B203" s="20"/>
      <c r="C203" s="12"/>
      <c r="D203" s="15">
        <f t="shared" ref="D203:O203" si="103">D167*(1+D185)</f>
        <v>0</v>
      </c>
      <c r="E203" s="15">
        <f t="shared" si="103"/>
        <v>0</v>
      </c>
      <c r="F203" s="15">
        <f t="shared" si="103"/>
        <v>0</v>
      </c>
      <c r="G203" s="15">
        <f t="shared" si="103"/>
        <v>0</v>
      </c>
      <c r="H203" s="15">
        <f t="shared" si="103"/>
        <v>0</v>
      </c>
      <c r="I203" s="15">
        <f t="shared" si="103"/>
        <v>0</v>
      </c>
      <c r="J203" s="15">
        <f t="shared" si="103"/>
        <v>0</v>
      </c>
      <c r="K203" s="15">
        <f t="shared" si="103"/>
        <v>0</v>
      </c>
      <c r="L203" s="15">
        <f t="shared" si="103"/>
        <v>0</v>
      </c>
      <c r="M203" s="15">
        <f t="shared" si="103"/>
        <v>0</v>
      </c>
      <c r="N203" s="15">
        <f t="shared" si="103"/>
        <v>0</v>
      </c>
      <c r="O203" s="15">
        <f t="shared" si="103"/>
        <v>0</v>
      </c>
      <c r="S203" t="s">
        <v>74</v>
      </c>
    </row>
    <row r="204" spans="1:19" x14ac:dyDescent="0.25">
      <c r="A204" s="19" t="s">
        <v>76</v>
      </c>
      <c r="B204" s="20"/>
      <c r="C204" s="12"/>
      <c r="D204" s="15">
        <f t="shared" ref="D204:O204" si="104">D168*(1+D186)</f>
        <v>0</v>
      </c>
      <c r="E204" s="15">
        <f t="shared" si="104"/>
        <v>0</v>
      </c>
      <c r="F204" s="15">
        <f t="shared" si="104"/>
        <v>0</v>
      </c>
      <c r="G204" s="15">
        <f t="shared" si="104"/>
        <v>0</v>
      </c>
      <c r="H204" s="15">
        <f t="shared" si="104"/>
        <v>0</v>
      </c>
      <c r="I204" s="15">
        <f t="shared" si="104"/>
        <v>0</v>
      </c>
      <c r="J204" s="15">
        <f t="shared" si="104"/>
        <v>0</v>
      </c>
      <c r="K204" s="15">
        <f t="shared" si="104"/>
        <v>0</v>
      </c>
      <c r="L204" s="15">
        <f t="shared" si="104"/>
        <v>0</v>
      </c>
      <c r="M204" s="15">
        <f t="shared" si="104"/>
        <v>0</v>
      </c>
      <c r="N204" s="15">
        <f t="shared" si="104"/>
        <v>0</v>
      </c>
      <c r="O204" s="15">
        <f t="shared" si="104"/>
        <v>0</v>
      </c>
      <c r="S204" t="s">
        <v>74</v>
      </c>
    </row>
    <row r="206" spans="1:19" x14ac:dyDescent="0.25">
      <c r="A206" s="13" t="s">
        <v>90</v>
      </c>
    </row>
    <row r="207" spans="1:19" x14ac:dyDescent="0.25">
      <c r="A207" s="3" t="s">
        <v>19</v>
      </c>
      <c r="B207" s="12" t="str">
        <f>IFERROR(VLOOKUP($A207,'[1]Part Number Lookup'!$B$2:$C$1663,2,FALSE),0)</f>
        <v>1200566</v>
      </c>
      <c r="C207" s="12"/>
      <c r="D207" s="5">
        <f t="shared" ref="D207:O207" si="105">D135*D189</f>
        <v>1305.3209645706736</v>
      </c>
      <c r="E207" s="5">
        <f t="shared" si="105"/>
        <v>1253.6696889742652</v>
      </c>
      <c r="F207" s="5">
        <f t="shared" si="105"/>
        <v>1013.1021049798112</v>
      </c>
      <c r="G207" s="5">
        <f t="shared" si="105"/>
        <v>572.05003352949257</v>
      </c>
      <c r="H207" s="5">
        <f t="shared" si="105"/>
        <v>853.62071541067405</v>
      </c>
      <c r="I207" s="5">
        <f t="shared" si="105"/>
        <v>1455.0294973326847</v>
      </c>
      <c r="J207" s="5">
        <f t="shared" si="105"/>
        <v>1908.9851363103551</v>
      </c>
      <c r="K207" s="5">
        <f t="shared" si="105"/>
        <v>2040.0755592792534</v>
      </c>
      <c r="L207" s="5">
        <f t="shared" si="105"/>
        <v>1892.2509099670137</v>
      </c>
      <c r="M207" s="5">
        <f t="shared" si="105"/>
        <v>1538.4889488303802</v>
      </c>
      <c r="N207" s="5">
        <f t="shared" si="105"/>
        <v>1398.0609550382353</v>
      </c>
      <c r="O207" s="5">
        <f t="shared" si="105"/>
        <v>1441.5981124326333</v>
      </c>
      <c r="Q207" s="5">
        <f t="shared" ref="Q207:Q222" si="106">SUM(D207:P207)</f>
        <v>16672.252626655471</v>
      </c>
      <c r="S207" t="s">
        <v>91</v>
      </c>
    </row>
    <row r="208" spans="1:19" x14ac:dyDescent="0.25">
      <c r="A208" s="3" t="s">
        <v>22</v>
      </c>
      <c r="B208" s="12" t="str">
        <f>IFERROR(VLOOKUP($A208,'[1]Part Number Lookup'!$B$2:$C$1663,2,FALSE),0)</f>
        <v>1200597</v>
      </c>
      <c r="C208" s="12"/>
      <c r="D208" s="5">
        <f t="shared" ref="D208:O208" si="107">D136*D190</f>
        <v>1618.2811664001222</v>
      </c>
      <c r="E208" s="5">
        <f t="shared" si="107"/>
        <v>1573.1938347784055</v>
      </c>
      <c r="F208" s="5">
        <f t="shared" si="107"/>
        <v>1598.6210066113999</v>
      </c>
      <c r="G208" s="5">
        <f t="shared" si="107"/>
        <v>1388.1643958186933</v>
      </c>
      <c r="H208" s="5">
        <f t="shared" si="107"/>
        <v>1195.8121516330959</v>
      </c>
      <c r="I208" s="5">
        <f t="shared" si="107"/>
        <v>2100.3034688216426</v>
      </c>
      <c r="J208" s="5">
        <f t="shared" si="107"/>
        <v>3416.7351678841196</v>
      </c>
      <c r="K208" s="5">
        <f t="shared" si="107"/>
        <v>2671.9077196428043</v>
      </c>
      <c r="L208" s="5">
        <f t="shared" si="107"/>
        <v>2631.9037131937498</v>
      </c>
      <c r="M208" s="5">
        <f t="shared" si="107"/>
        <v>2272.0392597449113</v>
      </c>
      <c r="N208" s="5">
        <f t="shared" si="107"/>
        <v>1980.0620676390799</v>
      </c>
      <c r="O208" s="5">
        <f t="shared" si="107"/>
        <v>2043.696273220276</v>
      </c>
      <c r="Q208" s="5">
        <f t="shared" si="106"/>
        <v>24490.720225388301</v>
      </c>
    </row>
    <row r="209" spans="1:19" x14ac:dyDescent="0.25">
      <c r="A209" s="3" t="s">
        <v>24</v>
      </c>
      <c r="B209" s="12" t="str">
        <f>IFERROR(VLOOKUP($A209,'[1]Part Number Lookup'!$B$2:$C$1663,2,FALSE),0)</f>
        <v>1200647</v>
      </c>
      <c r="C209" s="12"/>
      <c r="D209" s="5">
        <f t="shared" ref="D209:O209" si="108">D137*D191</f>
        <v>2358.7110492157499</v>
      </c>
      <c r="E209" s="5">
        <f t="shared" si="108"/>
        <v>2454.3839190055955</v>
      </c>
      <c r="F209" s="5">
        <f t="shared" si="108"/>
        <v>2830.6752851776828</v>
      </c>
      <c r="G209" s="5">
        <f t="shared" si="108"/>
        <v>1490.8983432599393</v>
      </c>
      <c r="H209" s="5">
        <f t="shared" si="108"/>
        <v>1016.1921289273329</v>
      </c>
      <c r="I209" s="5">
        <f t="shared" si="108"/>
        <v>1509.0800528840934</v>
      </c>
      <c r="J209" s="5">
        <f t="shared" si="108"/>
        <v>2184.3279668726564</v>
      </c>
      <c r="K209" s="5">
        <f t="shared" si="108"/>
        <v>2220.8587101144244</v>
      </c>
      <c r="L209" s="5">
        <f t="shared" si="108"/>
        <v>2261.4120633865232</v>
      </c>
      <c r="M209" s="5">
        <f t="shared" si="108"/>
        <v>1916.3168021259964</v>
      </c>
      <c r="N209" s="5">
        <f t="shared" si="108"/>
        <v>1760.9037286389614</v>
      </c>
      <c r="O209" s="5">
        <f t="shared" si="108"/>
        <v>1969.1840675504509</v>
      </c>
      <c r="Q209" s="5">
        <f t="shared" si="106"/>
        <v>23972.944117159401</v>
      </c>
    </row>
    <row r="210" spans="1:19" x14ac:dyDescent="0.25">
      <c r="A210" s="3" t="s">
        <v>27</v>
      </c>
      <c r="B210" s="12" t="str">
        <f>IFERROR(VLOOKUP($A210,'[1]Part Number Lookup'!$B$2:$C$1663,2,FALSE),0)</f>
        <v>1200702</v>
      </c>
      <c r="C210" s="12"/>
      <c r="D210" s="5">
        <f t="shared" ref="D210:O210" si="109">D138*D192</f>
        <v>15453.392065636821</v>
      </c>
      <c r="E210" s="5">
        <f t="shared" si="109"/>
        <v>15368.582309960224</v>
      </c>
      <c r="F210" s="5">
        <f t="shared" si="109"/>
        <v>10910.50748980008</v>
      </c>
      <c r="G210" s="5">
        <f t="shared" si="109"/>
        <v>8068.5808088735657</v>
      </c>
      <c r="H210" s="5">
        <f t="shared" si="109"/>
        <v>6918.7895902889859</v>
      </c>
      <c r="I210" s="5">
        <f t="shared" si="109"/>
        <v>7034.0595736778623</v>
      </c>
      <c r="J210" s="5">
        <f t="shared" si="109"/>
        <v>14572.870836423914</v>
      </c>
      <c r="K210" s="5">
        <f t="shared" si="109"/>
        <v>13919.562254445415</v>
      </c>
      <c r="L210" s="5">
        <f t="shared" si="109"/>
        <v>15584.301023003938</v>
      </c>
      <c r="M210" s="5">
        <f t="shared" si="109"/>
        <v>10714.167709786254</v>
      </c>
      <c r="N210" s="5">
        <f t="shared" si="109"/>
        <v>9167.601369534983</v>
      </c>
      <c r="O210" s="5">
        <f t="shared" si="109"/>
        <v>11822.009430622957</v>
      </c>
      <c r="Q210" s="5">
        <f t="shared" si="106"/>
        <v>139534.424462055</v>
      </c>
    </row>
    <row r="211" spans="1:19" x14ac:dyDescent="0.25">
      <c r="A211" s="3" t="s">
        <v>41</v>
      </c>
      <c r="B211" s="12" t="str">
        <f>IFERROR(VLOOKUP($A211,'[1]Part Number Lookup'!$B$2:$C$1663,2,FALSE),0)</f>
        <v>1201171</v>
      </c>
      <c r="C211" s="12"/>
      <c r="D211" s="5">
        <f t="shared" ref="D211:O211" si="110">D139*D193</f>
        <v>0</v>
      </c>
      <c r="E211" s="5">
        <f t="shared" si="110"/>
        <v>0</v>
      </c>
      <c r="F211" s="5">
        <f t="shared" si="110"/>
        <v>0</v>
      </c>
      <c r="G211" s="5">
        <f t="shared" si="110"/>
        <v>0</v>
      </c>
      <c r="H211" s="5">
        <f t="shared" si="110"/>
        <v>0</v>
      </c>
      <c r="I211" s="5">
        <f t="shared" si="110"/>
        <v>0</v>
      </c>
      <c r="J211" s="5">
        <f t="shared" si="110"/>
        <v>0</v>
      </c>
      <c r="K211" s="5">
        <f t="shared" si="110"/>
        <v>0</v>
      </c>
      <c r="L211" s="5">
        <f t="shared" si="110"/>
        <v>0</v>
      </c>
      <c r="M211" s="5">
        <f t="shared" si="110"/>
        <v>0</v>
      </c>
      <c r="N211" s="5">
        <f t="shared" si="110"/>
        <v>0</v>
      </c>
      <c r="O211" s="5">
        <f t="shared" si="110"/>
        <v>0</v>
      </c>
      <c r="Q211" s="5">
        <f t="shared" si="106"/>
        <v>0</v>
      </c>
    </row>
    <row r="212" spans="1:19" x14ac:dyDescent="0.25">
      <c r="A212" s="3" t="s">
        <v>26</v>
      </c>
      <c r="B212" s="12" t="str">
        <f>IFERROR(VLOOKUP($A212,'[1]Part Number Lookup'!$B$2:$C$1663,2,FALSE),0)</f>
        <v>1200667</v>
      </c>
      <c r="C212" s="12"/>
      <c r="D212" s="5">
        <f t="shared" ref="D212:O212" si="111">D140*D194</f>
        <v>0</v>
      </c>
      <c r="E212" s="5">
        <f t="shared" si="111"/>
        <v>0</v>
      </c>
      <c r="F212" s="5">
        <f t="shared" si="111"/>
        <v>0</v>
      </c>
      <c r="G212" s="5">
        <f t="shared" si="111"/>
        <v>0</v>
      </c>
      <c r="H212" s="5">
        <f t="shared" si="111"/>
        <v>0</v>
      </c>
      <c r="I212" s="5">
        <f t="shared" si="111"/>
        <v>0</v>
      </c>
      <c r="J212" s="5">
        <f t="shared" si="111"/>
        <v>0</v>
      </c>
      <c r="K212" s="5">
        <f t="shared" si="111"/>
        <v>0</v>
      </c>
      <c r="L212" s="5">
        <f t="shared" si="111"/>
        <v>0</v>
      </c>
      <c r="M212" s="5">
        <f t="shared" si="111"/>
        <v>0</v>
      </c>
      <c r="N212" s="5">
        <f t="shared" si="111"/>
        <v>0</v>
      </c>
      <c r="O212" s="5">
        <f t="shared" si="111"/>
        <v>0</v>
      </c>
      <c r="Q212" s="5">
        <f t="shared" si="106"/>
        <v>0</v>
      </c>
    </row>
    <row r="213" spans="1:19" x14ac:dyDescent="0.25">
      <c r="A213" s="3" t="s">
        <v>40</v>
      </c>
      <c r="B213" s="12" t="str">
        <f>IFERROR(VLOOKUP($A213,'[1]Part Number Lookup'!$B$2:$C$1663,2,FALSE),0)</f>
        <v>1201127</v>
      </c>
      <c r="C213" s="12"/>
      <c r="D213" s="5">
        <f t="shared" ref="D213:O213" si="112">D141*D195</f>
        <v>0</v>
      </c>
      <c r="E213" s="5">
        <f t="shared" si="112"/>
        <v>0</v>
      </c>
      <c r="F213" s="5">
        <f t="shared" si="112"/>
        <v>0</v>
      </c>
      <c r="G213" s="5">
        <f t="shared" si="112"/>
        <v>148.31953018157731</v>
      </c>
      <c r="H213" s="5">
        <f t="shared" si="112"/>
        <v>95.087063060779954</v>
      </c>
      <c r="I213" s="5">
        <f t="shared" si="112"/>
        <v>47.125283883369377</v>
      </c>
      <c r="J213" s="5">
        <f t="shared" si="112"/>
        <v>755.12043906296435</v>
      </c>
      <c r="K213" s="5">
        <f t="shared" si="112"/>
        <v>466.74333628136361</v>
      </c>
      <c r="L213" s="5">
        <f t="shared" si="112"/>
        <v>57.137028655456071</v>
      </c>
      <c r="M213" s="5">
        <f t="shared" si="112"/>
        <v>0</v>
      </c>
      <c r="N213" s="5">
        <f t="shared" si="112"/>
        <v>17.421483048539724</v>
      </c>
      <c r="O213" s="5">
        <f t="shared" si="112"/>
        <v>0</v>
      </c>
      <c r="Q213" s="5">
        <f t="shared" si="106"/>
        <v>1586.9541641740504</v>
      </c>
    </row>
    <row r="214" spans="1:19" x14ac:dyDescent="0.25">
      <c r="A214" s="3" t="s">
        <v>30</v>
      </c>
      <c r="B214" s="12" t="str">
        <f>IFERROR(VLOOKUP($A214,'[1]Part Number Lookup'!$B$2:$C$1663,2,FALSE),0)</f>
        <v>1200855</v>
      </c>
      <c r="C214" s="12"/>
      <c r="D214" s="5">
        <f t="shared" ref="D214:O214" si="113">D142*D196</f>
        <v>0</v>
      </c>
      <c r="E214" s="5">
        <f t="shared" si="113"/>
        <v>0</v>
      </c>
      <c r="F214" s="5">
        <f t="shared" si="113"/>
        <v>0</v>
      </c>
      <c r="G214" s="5">
        <f t="shared" si="113"/>
        <v>0</v>
      </c>
      <c r="H214" s="5">
        <f t="shared" si="113"/>
        <v>0</v>
      </c>
      <c r="I214" s="5">
        <f t="shared" si="113"/>
        <v>0</v>
      </c>
      <c r="J214" s="5">
        <f t="shared" si="113"/>
        <v>0</v>
      </c>
      <c r="K214" s="5">
        <f t="shared" si="113"/>
        <v>0</v>
      </c>
      <c r="L214" s="5">
        <f t="shared" si="113"/>
        <v>0</v>
      </c>
      <c r="M214" s="5">
        <f t="shared" si="113"/>
        <v>0</v>
      </c>
      <c r="N214" s="5">
        <f t="shared" si="113"/>
        <v>0</v>
      </c>
      <c r="O214" s="5">
        <f t="shared" si="113"/>
        <v>0</v>
      </c>
      <c r="Q214" s="5">
        <f t="shared" si="106"/>
        <v>0</v>
      </c>
    </row>
    <row r="215" spans="1:19" x14ac:dyDescent="0.25">
      <c r="A215" s="3" t="s">
        <v>31</v>
      </c>
      <c r="B215" s="12" t="str">
        <f>IFERROR(VLOOKUP($A215,'[1]Part Number Lookup'!$B$2:$C$1663,2,FALSE),0)</f>
        <v>1200870</v>
      </c>
      <c r="C215" s="12"/>
      <c r="D215" s="5">
        <f t="shared" ref="D215:O215" si="114">D143*D197</f>
        <v>2724.5003229709214</v>
      </c>
      <c r="E215" s="5">
        <f t="shared" si="114"/>
        <v>1657.3411706828433</v>
      </c>
      <c r="F215" s="5">
        <f t="shared" si="114"/>
        <v>1380.2034524892238</v>
      </c>
      <c r="G215" s="5">
        <f t="shared" si="114"/>
        <v>1669.9730527996576</v>
      </c>
      <c r="H215" s="5">
        <f t="shared" si="114"/>
        <v>2254.6284096473332</v>
      </c>
      <c r="I215" s="5">
        <f t="shared" si="114"/>
        <v>1260.632977114481</v>
      </c>
      <c r="J215" s="5">
        <f t="shared" si="114"/>
        <v>2841.0661614595283</v>
      </c>
      <c r="K215" s="5">
        <f t="shared" si="114"/>
        <v>2664.5668156161664</v>
      </c>
      <c r="L215" s="5">
        <f t="shared" si="114"/>
        <v>3381.1148245026934</v>
      </c>
      <c r="M215" s="5">
        <f t="shared" si="114"/>
        <v>2243.505173206785</v>
      </c>
      <c r="N215" s="5">
        <f t="shared" si="114"/>
        <v>1641.1466735714791</v>
      </c>
      <c r="O215" s="5">
        <f t="shared" si="114"/>
        <v>1801.271698677501</v>
      </c>
      <c r="Q215" s="5">
        <f t="shared" si="106"/>
        <v>25519.950732738613</v>
      </c>
    </row>
    <row r="216" spans="1:19" x14ac:dyDescent="0.25">
      <c r="A216" s="3" t="s">
        <v>32</v>
      </c>
      <c r="B216" s="12" t="str">
        <f>IFERROR(VLOOKUP($A216,'[1]Part Number Lookup'!$B$2:$C$1663,2,FALSE),0)</f>
        <v>1200871</v>
      </c>
      <c r="C216" s="12"/>
      <c r="D216" s="5">
        <f t="shared" ref="D216:O216" si="115">D144*D198</f>
        <v>0</v>
      </c>
      <c r="E216" s="5">
        <f t="shared" si="115"/>
        <v>0</v>
      </c>
      <c r="F216" s="5">
        <f t="shared" si="115"/>
        <v>0</v>
      </c>
      <c r="G216" s="5">
        <f t="shared" si="115"/>
        <v>1735.7700032398143</v>
      </c>
      <c r="H216" s="5">
        <f t="shared" si="115"/>
        <v>2343.4607854044357</v>
      </c>
      <c r="I216" s="5">
        <f t="shared" si="115"/>
        <v>1812.9963750330203</v>
      </c>
      <c r="J216" s="5">
        <f t="shared" si="115"/>
        <v>3678.0564689022935</v>
      </c>
      <c r="K216" s="5">
        <f t="shared" si="115"/>
        <v>4263.0720879006903</v>
      </c>
      <c r="L216" s="5">
        <f t="shared" si="115"/>
        <v>4164.0864627877463</v>
      </c>
      <c r="M216" s="5">
        <f t="shared" si="115"/>
        <v>2594.3589130044134</v>
      </c>
      <c r="N216" s="5">
        <f t="shared" si="115"/>
        <v>1364.4100300910459</v>
      </c>
      <c r="O216" s="5">
        <f t="shared" si="115"/>
        <v>978.03676992903274</v>
      </c>
      <c r="Q216" s="5">
        <f t="shared" si="106"/>
        <v>22934.247896292491</v>
      </c>
    </row>
    <row r="217" spans="1:19" x14ac:dyDescent="0.25">
      <c r="A217" s="3" t="s">
        <v>35</v>
      </c>
      <c r="B217" s="12" t="str">
        <f>IFERROR(VLOOKUP($A217,'[1]Part Number Lookup'!$B$2:$C$1663,2,FALSE),0)</f>
        <v>1200900</v>
      </c>
      <c r="C217" s="12"/>
      <c r="D217" s="5">
        <f t="shared" ref="D217:O217" si="116">D145*D199</f>
        <v>219.44053878311564</v>
      </c>
      <c r="E217" s="5">
        <f t="shared" si="116"/>
        <v>200.00168453218308</v>
      </c>
      <c r="F217" s="5">
        <f t="shared" si="116"/>
        <v>333.64936927986116</v>
      </c>
      <c r="G217" s="5">
        <f t="shared" si="116"/>
        <v>82.315863308641838</v>
      </c>
      <c r="H217" s="5">
        <f t="shared" si="116"/>
        <v>169.70634169754291</v>
      </c>
      <c r="I217" s="5">
        <f t="shared" si="116"/>
        <v>223.6841742763722</v>
      </c>
      <c r="J217" s="5">
        <f t="shared" si="116"/>
        <v>239.20556724292553</v>
      </c>
      <c r="K217" s="5">
        <f t="shared" si="116"/>
        <v>167.60293593927045</v>
      </c>
      <c r="L217" s="5">
        <f t="shared" si="116"/>
        <v>178.95748095959428</v>
      </c>
      <c r="M217" s="5">
        <f t="shared" si="116"/>
        <v>222.12226100277073</v>
      </c>
      <c r="N217" s="5">
        <f t="shared" si="116"/>
        <v>179.57644698806627</v>
      </c>
      <c r="O217" s="5">
        <f t="shared" si="116"/>
        <v>207.97722594508505</v>
      </c>
      <c r="Q217" s="5">
        <f t="shared" si="106"/>
        <v>2424.2398899554296</v>
      </c>
    </row>
    <row r="218" spans="1:19" x14ac:dyDescent="0.25">
      <c r="A218" s="3" t="s">
        <v>36</v>
      </c>
      <c r="B218" s="12" t="str">
        <f>IFERROR(VLOOKUP($A218,'[1]Part Number Lookup'!$B$2:$C$1663,2,FALSE),0)</f>
        <v>1200916</v>
      </c>
      <c r="C218" s="12"/>
      <c r="D218" s="5">
        <f t="shared" ref="D218:O218" si="117">D146*D200</f>
        <v>0</v>
      </c>
      <c r="E218" s="5">
        <f t="shared" si="117"/>
        <v>0</v>
      </c>
      <c r="F218" s="5">
        <f t="shared" si="117"/>
        <v>0</v>
      </c>
      <c r="G218" s="5">
        <f t="shared" si="117"/>
        <v>0</v>
      </c>
      <c r="H218" s="5">
        <f t="shared" si="117"/>
        <v>0</v>
      </c>
      <c r="I218" s="5">
        <f t="shared" si="117"/>
        <v>0</v>
      </c>
      <c r="J218" s="5">
        <f t="shared" si="117"/>
        <v>0</v>
      </c>
      <c r="K218" s="5">
        <f t="shared" si="117"/>
        <v>274.9607996071299</v>
      </c>
      <c r="L218" s="5">
        <f t="shared" si="117"/>
        <v>2042.3245887523901</v>
      </c>
      <c r="M218" s="5">
        <f t="shared" si="117"/>
        <v>146.38350862894015</v>
      </c>
      <c r="N218" s="5">
        <f t="shared" si="117"/>
        <v>0</v>
      </c>
      <c r="O218" s="5">
        <f t="shared" si="117"/>
        <v>0</v>
      </c>
      <c r="Q218" s="5">
        <f t="shared" si="106"/>
        <v>2463.6688969884599</v>
      </c>
    </row>
    <row r="219" spans="1:19" x14ac:dyDescent="0.25">
      <c r="A219" s="3" t="s">
        <v>39</v>
      </c>
      <c r="B219" s="12" t="str">
        <f>IFERROR(VLOOKUP($A219,'[1]Part Number Lookup'!$B$2:$C$1663,2,FALSE),0)</f>
        <v>1200956</v>
      </c>
      <c r="C219" s="12"/>
      <c r="D219" s="5">
        <f t="shared" ref="D219:O219" si="118">D147*D201</f>
        <v>0</v>
      </c>
      <c r="E219" s="5">
        <f t="shared" si="118"/>
        <v>0</v>
      </c>
      <c r="F219" s="5">
        <f t="shared" si="118"/>
        <v>0</v>
      </c>
      <c r="G219" s="5">
        <f t="shared" si="118"/>
        <v>0</v>
      </c>
      <c r="H219" s="5">
        <f t="shared" si="118"/>
        <v>0</v>
      </c>
      <c r="I219" s="5">
        <f t="shared" si="118"/>
        <v>0</v>
      </c>
      <c r="J219" s="5">
        <f t="shared" si="118"/>
        <v>0</v>
      </c>
      <c r="K219" s="5">
        <f t="shared" si="118"/>
        <v>0</v>
      </c>
      <c r="L219" s="5">
        <f t="shared" si="118"/>
        <v>0</v>
      </c>
      <c r="M219" s="5">
        <f t="shared" si="118"/>
        <v>0</v>
      </c>
      <c r="N219" s="5">
        <f t="shared" si="118"/>
        <v>0</v>
      </c>
      <c r="O219" s="5">
        <f t="shared" si="118"/>
        <v>0</v>
      </c>
      <c r="Q219" s="5">
        <f t="shared" si="106"/>
        <v>0</v>
      </c>
    </row>
    <row r="220" spans="1:19" x14ac:dyDescent="0.25">
      <c r="A220" s="19" t="s">
        <v>136</v>
      </c>
      <c r="B220" s="20"/>
      <c r="C220" s="12"/>
      <c r="D220" s="5">
        <f t="shared" ref="D220:O220" si="119">D148*D202</f>
        <v>2727.2548636776091</v>
      </c>
      <c r="E220" s="5">
        <f t="shared" si="119"/>
        <v>2615.6845526867869</v>
      </c>
      <c r="F220" s="5">
        <f t="shared" si="119"/>
        <v>2940.7126351002876</v>
      </c>
      <c r="G220" s="5">
        <f t="shared" si="119"/>
        <v>2774.0402922051735</v>
      </c>
      <c r="H220" s="5">
        <f t="shared" si="119"/>
        <v>3139.0416138249329</v>
      </c>
      <c r="I220" s="5">
        <f t="shared" si="119"/>
        <v>3369.6894704546444</v>
      </c>
      <c r="J220" s="5">
        <f t="shared" si="119"/>
        <v>3728.3658058641913</v>
      </c>
      <c r="K220" s="5">
        <f t="shared" si="119"/>
        <v>3439.3827922364121</v>
      </c>
      <c r="L220" s="5">
        <f t="shared" si="119"/>
        <v>3097.1330058925869</v>
      </c>
      <c r="M220" s="5">
        <f t="shared" si="119"/>
        <v>3105.9203520881251</v>
      </c>
      <c r="N220" s="5">
        <f t="shared" si="119"/>
        <v>2684.1303377903355</v>
      </c>
      <c r="O220" s="5">
        <f t="shared" si="119"/>
        <v>2842.5035902179152</v>
      </c>
      <c r="Q220" s="5">
        <f t="shared" si="106"/>
        <v>36463.859312039</v>
      </c>
      <c r="S220" t="s">
        <v>74</v>
      </c>
    </row>
    <row r="221" spans="1:19" x14ac:dyDescent="0.25">
      <c r="A221" s="19" t="s">
        <v>75</v>
      </c>
      <c r="B221" s="20"/>
      <c r="C221" s="12"/>
      <c r="D221" s="5">
        <f t="shared" ref="D221:O221" si="120">D149*D203</f>
        <v>0</v>
      </c>
      <c r="E221" s="5">
        <f t="shared" si="120"/>
        <v>0</v>
      </c>
      <c r="F221" s="5">
        <f t="shared" si="120"/>
        <v>0</v>
      </c>
      <c r="G221" s="5">
        <f t="shared" si="120"/>
        <v>0</v>
      </c>
      <c r="H221" s="5">
        <f t="shared" si="120"/>
        <v>0</v>
      </c>
      <c r="I221" s="5">
        <f t="shared" si="120"/>
        <v>0</v>
      </c>
      <c r="J221" s="5">
        <f t="shared" si="120"/>
        <v>0</v>
      </c>
      <c r="K221" s="5">
        <f t="shared" si="120"/>
        <v>0</v>
      </c>
      <c r="L221" s="5">
        <f t="shared" si="120"/>
        <v>0</v>
      </c>
      <c r="M221" s="5">
        <f t="shared" si="120"/>
        <v>0</v>
      </c>
      <c r="N221" s="5">
        <f t="shared" si="120"/>
        <v>0</v>
      </c>
      <c r="O221" s="5">
        <f t="shared" si="120"/>
        <v>0</v>
      </c>
      <c r="Q221" s="5">
        <f t="shared" si="106"/>
        <v>0</v>
      </c>
      <c r="S221" t="s">
        <v>74</v>
      </c>
    </row>
    <row r="222" spans="1:19" x14ac:dyDescent="0.25">
      <c r="A222" s="19" t="s">
        <v>76</v>
      </c>
      <c r="B222" s="20"/>
      <c r="C222" s="12"/>
      <c r="D222" s="5">
        <f t="shared" ref="D222:O222" si="121">D150*D204</f>
        <v>0</v>
      </c>
      <c r="E222" s="5">
        <f t="shared" si="121"/>
        <v>0</v>
      </c>
      <c r="F222" s="5">
        <f t="shared" si="121"/>
        <v>0</v>
      </c>
      <c r="G222" s="5">
        <f t="shared" si="121"/>
        <v>0</v>
      </c>
      <c r="H222" s="5">
        <f t="shared" si="121"/>
        <v>0</v>
      </c>
      <c r="I222" s="5">
        <f t="shared" si="121"/>
        <v>0</v>
      </c>
      <c r="J222" s="5">
        <f t="shared" si="121"/>
        <v>0</v>
      </c>
      <c r="K222" s="5">
        <f t="shared" si="121"/>
        <v>0</v>
      </c>
      <c r="L222" s="5">
        <f t="shared" si="121"/>
        <v>0</v>
      </c>
      <c r="M222" s="5">
        <f t="shared" si="121"/>
        <v>0</v>
      </c>
      <c r="N222" s="5">
        <f t="shared" si="121"/>
        <v>0</v>
      </c>
      <c r="O222" s="5">
        <f t="shared" si="121"/>
        <v>0</v>
      </c>
      <c r="Q222" s="5">
        <f t="shared" si="106"/>
        <v>0</v>
      </c>
      <c r="S222" t="s">
        <v>74</v>
      </c>
    </row>
    <row r="224" spans="1:19" s="6" customFormat="1" x14ac:dyDescent="0.25">
      <c r="A224" s="25" t="s">
        <v>120</v>
      </c>
      <c r="B224" s="26"/>
      <c r="C224" s="26"/>
      <c r="D224" s="27">
        <f t="shared" ref="D224:O224" si="122">SUM(D207:D223)</f>
        <v>26406.900971255011</v>
      </c>
      <c r="E224" s="27">
        <f t="shared" si="122"/>
        <v>25122.857160620308</v>
      </c>
      <c r="F224" s="27">
        <f t="shared" si="122"/>
        <v>21007.471343438345</v>
      </c>
      <c r="G224" s="27">
        <f t="shared" si="122"/>
        <v>17930.112323216556</v>
      </c>
      <c r="H224" s="27">
        <f t="shared" si="122"/>
        <v>17986.338799895115</v>
      </c>
      <c r="I224" s="27">
        <f t="shared" si="122"/>
        <v>18812.600873478172</v>
      </c>
      <c r="J224" s="27">
        <f t="shared" si="122"/>
        <v>33324.733550022946</v>
      </c>
      <c r="K224" s="27">
        <f t="shared" si="122"/>
        <v>32128.73301106293</v>
      </c>
      <c r="L224" s="27">
        <f t="shared" si="122"/>
        <v>35290.621101101693</v>
      </c>
      <c r="M224" s="27">
        <f t="shared" si="122"/>
        <v>24753.302928418572</v>
      </c>
      <c r="N224" s="27">
        <f t="shared" si="122"/>
        <v>20193.313092340726</v>
      </c>
      <c r="O224" s="27">
        <f t="shared" si="122"/>
        <v>23106.277168595851</v>
      </c>
      <c r="P224" s="26"/>
      <c r="Q224" s="27">
        <f>SUM(Q207:Q223)</f>
        <v>296063.26232344622</v>
      </c>
      <c r="S224" s="6" t="s">
        <v>100</v>
      </c>
    </row>
    <row r="226" spans="1:19" x14ac:dyDescent="0.25">
      <c r="A226" t="s">
        <v>130</v>
      </c>
      <c r="D226" s="2">
        <v>21773.309445340681</v>
      </c>
      <c r="E226" s="2">
        <v>16445.446883159799</v>
      </c>
      <c r="F226" s="2">
        <v>21651.303894273718</v>
      </c>
      <c r="G226" s="2">
        <v>20344.497788857851</v>
      </c>
      <c r="H226" s="2">
        <v>25729.186762471061</v>
      </c>
      <c r="I226" s="2">
        <v>25859.959991981421</v>
      </c>
      <c r="J226" s="2">
        <v>38643.055902264212</v>
      </c>
      <c r="K226" s="2">
        <v>39135.773542925053</v>
      </c>
      <c r="L226" s="2">
        <v>18269.42956393044</v>
      </c>
      <c r="M226" s="2">
        <v>16893.540243576492</v>
      </c>
      <c r="N226" s="2">
        <v>17989.4894876172</v>
      </c>
      <c r="O226" s="2">
        <v>18374.451845477961</v>
      </c>
      <c r="Q226" s="5">
        <f t="shared" ref="Q226:Q227" si="123">SUM(D226:P226)</f>
        <v>281109.44535187591</v>
      </c>
    </row>
    <row r="227" spans="1:19" x14ac:dyDescent="0.25">
      <c r="A227" t="s">
        <v>131</v>
      </c>
      <c r="D227" s="2">
        <v>31913.62</v>
      </c>
      <c r="E227" s="2">
        <v>26439.279999999999</v>
      </c>
      <c r="F227" s="2">
        <v>19907.990000000002</v>
      </c>
      <c r="G227" s="2">
        <v>15013.18</v>
      </c>
      <c r="H227" s="2">
        <v>9948.56</v>
      </c>
      <c r="I227" s="2">
        <v>20234.23</v>
      </c>
      <c r="J227" s="2">
        <v>32605.22</v>
      </c>
      <c r="K227" s="2">
        <v>34235.370000000003</v>
      </c>
      <c r="L227" s="2">
        <v>38157.620000000003</v>
      </c>
      <c r="M227" s="2">
        <v>22330.22</v>
      </c>
      <c r="N227" s="2">
        <v>17524.45</v>
      </c>
      <c r="O227" s="2">
        <v>15783.62</v>
      </c>
      <c r="Q227" s="5">
        <f t="shared" si="123"/>
        <v>284093.36</v>
      </c>
    </row>
    <row r="229" spans="1:19" x14ac:dyDescent="0.25">
      <c r="A229" t="s">
        <v>127</v>
      </c>
      <c r="D229" s="15">
        <f>D224/D132</f>
        <v>0.14064894449926321</v>
      </c>
      <c r="E229" s="15">
        <f t="shared" ref="E229:O229" si="124">E224/E132</f>
        <v>0.13951741692969369</v>
      </c>
      <c r="F229" s="15">
        <f t="shared" si="124"/>
        <v>0.10376860006067068</v>
      </c>
      <c r="G229" s="15">
        <f t="shared" si="124"/>
        <v>9.3889064299704755E-2</v>
      </c>
      <c r="H229" s="15">
        <f t="shared" si="124"/>
        <v>8.3232025219995717E-2</v>
      </c>
      <c r="I229" s="15">
        <f t="shared" si="124"/>
        <v>8.1096801597684676E-2</v>
      </c>
      <c r="J229" s="15">
        <f t="shared" si="124"/>
        <v>0.12983534458261745</v>
      </c>
      <c r="K229" s="15">
        <f t="shared" si="124"/>
        <v>0.1356931270740083</v>
      </c>
      <c r="L229" s="15">
        <f t="shared" si="124"/>
        <v>0.16551761158893438</v>
      </c>
      <c r="M229" s="15">
        <f t="shared" si="124"/>
        <v>0.11576775400139187</v>
      </c>
      <c r="N229" s="15">
        <f t="shared" si="124"/>
        <v>0.10928202745672264</v>
      </c>
      <c r="O229" s="15">
        <f t="shared" si="124"/>
        <v>0.11807928701942792</v>
      </c>
      <c r="Q229" s="15">
        <f>Q224/Q132</f>
        <v>0.11794150181656059</v>
      </c>
    </row>
    <row r="230" spans="1:19" x14ac:dyDescent="0.25">
      <c r="A230" t="s">
        <v>128</v>
      </c>
      <c r="D230" s="15">
        <f>D226/(D10*$C$30)</f>
        <v>0.11829487777235589</v>
      </c>
      <c r="E230" s="15">
        <f t="shared" ref="E230:O230" si="125">E226/(E10*$C$30)</f>
        <v>9.2920065006082131E-2</v>
      </c>
      <c r="F230" s="15">
        <f t="shared" si="125"/>
        <v>0.11690746790562352</v>
      </c>
      <c r="G230" s="15">
        <f t="shared" si="125"/>
        <v>0.10869351288197414</v>
      </c>
      <c r="H230" s="15">
        <f t="shared" si="125"/>
        <v>0.11779961789918067</v>
      </c>
      <c r="I230" s="15">
        <f t="shared" si="125"/>
        <v>0.10577320191679555</v>
      </c>
      <c r="J230" s="15">
        <f t="shared" si="125"/>
        <v>0.15414440624578518</v>
      </c>
      <c r="K230" s="15">
        <f t="shared" si="125"/>
        <v>0.15375812112549009</v>
      </c>
      <c r="L230" s="15">
        <f t="shared" si="125"/>
        <v>7.7806693475993907E-2</v>
      </c>
      <c r="M230" s="15">
        <f t="shared" si="125"/>
        <v>7.8937642811934022E-2</v>
      </c>
      <c r="N230" s="15">
        <f t="shared" si="125"/>
        <v>9.8685645432833091E-2</v>
      </c>
      <c r="O230" s="15">
        <f t="shared" si="125"/>
        <v>9.8030727653005079E-2</v>
      </c>
      <c r="Q230" s="15">
        <f>Q226/(Q10*$C$30)</f>
        <v>0.11154770013084619</v>
      </c>
    </row>
    <row r="231" spans="1:19" x14ac:dyDescent="0.25">
      <c r="A231" t="s">
        <v>129</v>
      </c>
      <c r="D231" s="15">
        <f>D227/D30</f>
        <v>0.14394628401277917</v>
      </c>
      <c r="E231" s="15">
        <f t="shared" ref="E231:O231" si="126">E227/E30</f>
        <v>0.13292176428332453</v>
      </c>
      <c r="F231" s="15">
        <f t="shared" si="126"/>
        <v>9.8723897695263088E-2</v>
      </c>
      <c r="G231" s="15">
        <f t="shared" si="126"/>
        <v>7.4667778946207894E-2</v>
      </c>
      <c r="H231" s="15">
        <f t="shared" si="126"/>
        <v>4.3845474778324248E-2</v>
      </c>
      <c r="I231" s="15">
        <f t="shared" si="126"/>
        <v>8.4508808785435999E-2</v>
      </c>
      <c r="J231" s="15">
        <f t="shared" si="126"/>
        <v>0.12265307191900038</v>
      </c>
      <c r="K231" s="15">
        <f t="shared" si="126"/>
        <v>0.13766028358379606</v>
      </c>
      <c r="L231" s="15">
        <f t="shared" si="126"/>
        <v>0.16643039055927394</v>
      </c>
      <c r="M231" s="15">
        <f t="shared" si="126"/>
        <v>0.10395237407779907</v>
      </c>
      <c r="N231" s="15">
        <f t="shared" si="126"/>
        <v>9.2200373147267048E-2</v>
      </c>
      <c r="O231" s="15">
        <f t="shared" si="126"/>
        <v>8.4313868439044037E-2</v>
      </c>
      <c r="Q231" s="15">
        <f>Q227/Q30</f>
        <v>0.10820348130085029</v>
      </c>
    </row>
    <row r="233" spans="1:19" x14ac:dyDescent="0.25">
      <c r="A233" s="13" t="s">
        <v>150</v>
      </c>
    </row>
    <row r="234" spans="1:19" x14ac:dyDescent="0.25">
      <c r="A234" s="3" t="s">
        <v>19</v>
      </c>
      <c r="B234" s="12" t="str">
        <f>IFERROR(VLOOKUP($A234,'[1]Part Number Lookup'!$B$2:$C$1663,2,FALSE),0)</f>
        <v>1200566</v>
      </c>
      <c r="C234" s="12"/>
      <c r="D234" s="24">
        <v>0.03</v>
      </c>
      <c r="E234" s="24">
        <v>0.03</v>
      </c>
      <c r="F234" s="24">
        <v>0.03</v>
      </c>
      <c r="G234" s="24">
        <v>0.03</v>
      </c>
      <c r="H234" s="24">
        <v>0.03</v>
      </c>
      <c r="I234" s="24">
        <v>0.03</v>
      </c>
      <c r="J234" s="24">
        <v>0.03</v>
      </c>
      <c r="K234" s="24">
        <v>0.03</v>
      </c>
      <c r="L234" s="24">
        <v>0.03</v>
      </c>
      <c r="M234" s="24">
        <v>0.03</v>
      </c>
      <c r="N234" s="24">
        <v>0.03</v>
      </c>
      <c r="O234" s="24">
        <v>0.03</v>
      </c>
      <c r="S234" t="s">
        <v>86</v>
      </c>
    </row>
    <row r="235" spans="1:19" x14ac:dyDescent="0.25">
      <c r="A235" s="3" t="s">
        <v>22</v>
      </c>
      <c r="B235" s="12" t="str">
        <f>IFERROR(VLOOKUP($A235,'[1]Part Number Lookup'!$B$2:$C$1663,2,FALSE),0)</f>
        <v>1200597</v>
      </c>
      <c r="C235" s="12"/>
      <c r="D235" s="24">
        <v>0.03</v>
      </c>
      <c r="E235" s="24">
        <v>0.03</v>
      </c>
      <c r="F235" s="24">
        <v>0.03</v>
      </c>
      <c r="G235" s="24">
        <v>0.03</v>
      </c>
      <c r="H235" s="24">
        <v>0.03</v>
      </c>
      <c r="I235" s="24">
        <v>0.03</v>
      </c>
      <c r="J235" s="24">
        <v>0.03</v>
      </c>
      <c r="K235" s="24">
        <v>0.03</v>
      </c>
      <c r="L235" s="24">
        <v>0.03</v>
      </c>
      <c r="M235" s="24">
        <v>0.03</v>
      </c>
      <c r="N235" s="24">
        <v>0.03</v>
      </c>
      <c r="O235" s="24">
        <v>0.03</v>
      </c>
    </row>
    <row r="236" spans="1:19" x14ac:dyDescent="0.25">
      <c r="A236" s="3" t="s">
        <v>24</v>
      </c>
      <c r="B236" s="12" t="str">
        <f>IFERROR(VLOOKUP($A236,'[1]Part Number Lookup'!$B$2:$C$1663,2,FALSE),0)</f>
        <v>1200647</v>
      </c>
      <c r="C236" s="12"/>
      <c r="D236" s="24">
        <v>0.02</v>
      </c>
      <c r="E236" s="24">
        <v>0.02</v>
      </c>
      <c r="F236" s="24">
        <v>0.02</v>
      </c>
      <c r="G236" s="24">
        <v>0.02</v>
      </c>
      <c r="H236" s="24">
        <v>0.02</v>
      </c>
      <c r="I236" s="24">
        <v>0.02</v>
      </c>
      <c r="J236" s="24">
        <v>0.02</v>
      </c>
      <c r="K236" s="24">
        <v>0.02</v>
      </c>
      <c r="L236" s="24">
        <v>0.02</v>
      </c>
      <c r="M236" s="24">
        <v>0.02</v>
      </c>
      <c r="N236" s="24">
        <v>0.02</v>
      </c>
      <c r="O236" s="24">
        <v>0.02</v>
      </c>
    </row>
    <row r="237" spans="1:19" x14ac:dyDescent="0.25">
      <c r="A237" s="3" t="s">
        <v>27</v>
      </c>
      <c r="B237" s="12" t="str">
        <f>IFERROR(VLOOKUP($A237,'[1]Part Number Lookup'!$B$2:$C$1663,2,FALSE),0)</f>
        <v>1200702</v>
      </c>
      <c r="C237" s="12"/>
      <c r="D237" s="24">
        <v>0.03</v>
      </c>
      <c r="E237" s="24">
        <v>0.03</v>
      </c>
      <c r="F237" s="24">
        <v>0.03</v>
      </c>
      <c r="G237" s="24">
        <v>0.03</v>
      </c>
      <c r="H237" s="24">
        <v>0.03</v>
      </c>
      <c r="I237" s="24">
        <v>0.03</v>
      </c>
      <c r="J237" s="24">
        <v>0.03</v>
      </c>
      <c r="K237" s="24">
        <v>0.03</v>
      </c>
      <c r="L237" s="24">
        <v>0.03</v>
      </c>
      <c r="M237" s="24">
        <v>0.03</v>
      </c>
      <c r="N237" s="24">
        <v>0.03</v>
      </c>
      <c r="O237" s="24">
        <v>0.03</v>
      </c>
    </row>
    <row r="238" spans="1:19" x14ac:dyDescent="0.25">
      <c r="A238" s="3" t="s">
        <v>41</v>
      </c>
      <c r="B238" s="12" t="str">
        <f>IFERROR(VLOOKUP($A238,'[1]Part Number Lookup'!$B$2:$C$1663,2,FALSE),0)</f>
        <v>1201171</v>
      </c>
      <c r="C238" s="12"/>
      <c r="D238" s="24">
        <v>0.03</v>
      </c>
      <c r="E238" s="24">
        <v>0.03</v>
      </c>
      <c r="F238" s="24">
        <v>0.03</v>
      </c>
      <c r="G238" s="24">
        <v>0.03</v>
      </c>
      <c r="H238" s="24">
        <v>0.03</v>
      </c>
      <c r="I238" s="24">
        <v>0.03</v>
      </c>
      <c r="J238" s="24">
        <v>0.03</v>
      </c>
      <c r="K238" s="24">
        <v>0.03</v>
      </c>
      <c r="L238" s="24">
        <v>0.03</v>
      </c>
      <c r="M238" s="24">
        <v>0.03</v>
      </c>
      <c r="N238" s="24">
        <v>0.03</v>
      </c>
      <c r="O238" s="24">
        <v>0.03</v>
      </c>
    </row>
    <row r="239" spans="1:19" x14ac:dyDescent="0.25">
      <c r="A239" s="3" t="s">
        <v>26</v>
      </c>
      <c r="B239" s="12" t="str">
        <f>IFERROR(VLOOKUP($A239,'[1]Part Number Lookup'!$B$2:$C$1663,2,FALSE),0)</f>
        <v>1200667</v>
      </c>
      <c r="C239" s="12"/>
      <c r="D239" s="24">
        <v>0.03</v>
      </c>
      <c r="E239" s="24">
        <v>0.03</v>
      </c>
      <c r="F239" s="24">
        <v>0.03</v>
      </c>
      <c r="G239" s="24">
        <v>0.03</v>
      </c>
      <c r="H239" s="24">
        <v>0.03</v>
      </c>
      <c r="I239" s="24">
        <v>0.03</v>
      </c>
      <c r="J239" s="24">
        <v>0.03</v>
      </c>
      <c r="K239" s="24">
        <v>0.03</v>
      </c>
      <c r="L239" s="24">
        <v>0.03</v>
      </c>
      <c r="M239" s="24">
        <v>0.03</v>
      </c>
      <c r="N239" s="24">
        <v>0.03</v>
      </c>
      <c r="O239" s="24">
        <v>0.03</v>
      </c>
    </row>
    <row r="240" spans="1:19" x14ac:dyDescent="0.25">
      <c r="A240" s="3" t="s">
        <v>40</v>
      </c>
      <c r="B240" s="12" t="str">
        <f>IFERROR(VLOOKUP($A240,'[1]Part Number Lookup'!$B$2:$C$1663,2,FALSE),0)</f>
        <v>1201127</v>
      </c>
      <c r="C240" s="12"/>
      <c r="D240" s="24">
        <v>0</v>
      </c>
      <c r="E240" s="24">
        <v>0.02</v>
      </c>
      <c r="F240" s="24">
        <v>0.02</v>
      </c>
      <c r="G240" s="24">
        <v>0.02</v>
      </c>
      <c r="H240" s="24">
        <v>0.02</v>
      </c>
      <c r="I240" s="24">
        <v>0.02</v>
      </c>
      <c r="J240" s="24">
        <v>0.02</v>
      </c>
      <c r="K240" s="24">
        <v>0.02</v>
      </c>
      <c r="L240" s="24">
        <v>0.02</v>
      </c>
      <c r="M240" s="24">
        <v>0.02</v>
      </c>
      <c r="N240" s="24">
        <v>0.02</v>
      </c>
      <c r="O240" s="24">
        <v>0.02</v>
      </c>
    </row>
    <row r="241" spans="1:19" x14ac:dyDescent="0.25">
      <c r="A241" s="3" t="s">
        <v>30</v>
      </c>
      <c r="B241" s="12" t="str">
        <f>IFERROR(VLOOKUP($A241,'[1]Part Number Lookup'!$B$2:$C$1663,2,FALSE),0)</f>
        <v>1200855</v>
      </c>
      <c r="C241" s="12"/>
      <c r="D241" s="24">
        <v>0</v>
      </c>
      <c r="E241" s="24">
        <v>0.02</v>
      </c>
      <c r="F241" s="24">
        <v>0.02</v>
      </c>
      <c r="G241" s="24">
        <v>0.02</v>
      </c>
      <c r="H241" s="24">
        <v>0.02</v>
      </c>
      <c r="I241" s="24">
        <v>0.02</v>
      </c>
      <c r="J241" s="24">
        <v>0.02</v>
      </c>
      <c r="K241" s="24">
        <v>0.02</v>
      </c>
      <c r="L241" s="24">
        <v>0.02</v>
      </c>
      <c r="M241" s="24">
        <v>0.02</v>
      </c>
      <c r="N241" s="24">
        <v>0.02</v>
      </c>
      <c r="O241" s="24">
        <v>0.02</v>
      </c>
    </row>
    <row r="242" spans="1:19" x14ac:dyDescent="0.25">
      <c r="A242" s="3" t="s">
        <v>31</v>
      </c>
      <c r="B242" s="12" t="str">
        <f>IFERROR(VLOOKUP($A242,'[1]Part Number Lookup'!$B$2:$C$1663,2,FALSE),0)</f>
        <v>1200870</v>
      </c>
      <c r="C242" s="12"/>
      <c r="D242" s="24">
        <v>0.03</v>
      </c>
      <c r="E242" s="24">
        <v>0.03</v>
      </c>
      <c r="F242" s="24">
        <v>0.03</v>
      </c>
      <c r="G242" s="24">
        <v>0.03</v>
      </c>
      <c r="H242" s="24">
        <v>0.03</v>
      </c>
      <c r="I242" s="24">
        <v>0.03</v>
      </c>
      <c r="J242" s="24">
        <v>0.03</v>
      </c>
      <c r="K242" s="24">
        <v>0.03</v>
      </c>
      <c r="L242" s="24">
        <v>0.03</v>
      </c>
      <c r="M242" s="24">
        <v>0.03</v>
      </c>
      <c r="N242" s="24">
        <v>0.03</v>
      </c>
      <c r="O242" s="24">
        <v>0.03</v>
      </c>
    </row>
    <row r="243" spans="1:19" x14ac:dyDescent="0.25">
      <c r="A243" s="3" t="s">
        <v>32</v>
      </c>
      <c r="B243" s="12" t="str">
        <f>IFERROR(VLOOKUP($A243,'[1]Part Number Lookup'!$B$2:$C$1663,2,FALSE),0)</f>
        <v>1200871</v>
      </c>
      <c r="C243" s="12"/>
      <c r="D243" s="24">
        <v>0.03</v>
      </c>
      <c r="E243" s="24">
        <v>0.03</v>
      </c>
      <c r="F243" s="24">
        <v>0.03</v>
      </c>
      <c r="G243" s="24">
        <v>0.03</v>
      </c>
      <c r="H243" s="24">
        <v>0.03</v>
      </c>
      <c r="I243" s="24">
        <v>0.03</v>
      </c>
      <c r="J243" s="24">
        <v>0.03</v>
      </c>
      <c r="K243" s="24">
        <v>0.03</v>
      </c>
      <c r="L243" s="24">
        <v>0.03</v>
      </c>
      <c r="M243" s="24">
        <v>0.03</v>
      </c>
      <c r="N243" s="24">
        <v>0.03</v>
      </c>
      <c r="O243" s="24">
        <v>0.03</v>
      </c>
    </row>
    <row r="244" spans="1:19" x14ac:dyDescent="0.25">
      <c r="A244" s="3" t="s">
        <v>35</v>
      </c>
      <c r="B244" s="12" t="str">
        <f>IFERROR(VLOOKUP($A244,'[1]Part Number Lookup'!$B$2:$C$1663,2,FALSE),0)</f>
        <v>1200900</v>
      </c>
      <c r="C244" s="12"/>
      <c r="D244" s="24">
        <v>0.03</v>
      </c>
      <c r="E244" s="24">
        <v>0.03</v>
      </c>
      <c r="F244" s="24">
        <v>0.03</v>
      </c>
      <c r="G244" s="24">
        <v>0.03</v>
      </c>
      <c r="H244" s="24">
        <v>0.03</v>
      </c>
      <c r="I244" s="24">
        <v>0.03</v>
      </c>
      <c r="J244" s="24">
        <v>0.03</v>
      </c>
      <c r="K244" s="24">
        <v>0.03</v>
      </c>
      <c r="L244" s="24">
        <v>0.03</v>
      </c>
      <c r="M244" s="24">
        <v>0.03</v>
      </c>
      <c r="N244" s="24">
        <v>0.03</v>
      </c>
      <c r="O244" s="24">
        <v>0.03</v>
      </c>
    </row>
    <row r="245" spans="1:19" x14ac:dyDescent="0.25">
      <c r="A245" s="3" t="s">
        <v>36</v>
      </c>
      <c r="B245" s="12" t="str">
        <f>IFERROR(VLOOKUP($A245,'[1]Part Number Lookup'!$B$2:$C$1663,2,FALSE),0)</f>
        <v>1200916</v>
      </c>
      <c r="C245" s="12"/>
      <c r="D245" s="24">
        <v>0.02</v>
      </c>
      <c r="E245" s="24">
        <v>0.03</v>
      </c>
      <c r="F245" s="24">
        <v>0.03</v>
      </c>
      <c r="G245" s="24">
        <v>0.03</v>
      </c>
      <c r="H245" s="24">
        <v>0.03</v>
      </c>
      <c r="I245" s="24">
        <v>0.03</v>
      </c>
      <c r="J245" s="24">
        <v>0.03</v>
      </c>
      <c r="K245" s="24">
        <v>0.03</v>
      </c>
      <c r="L245" s="24">
        <v>0.03</v>
      </c>
      <c r="M245" s="24">
        <v>0.03</v>
      </c>
      <c r="N245" s="24">
        <v>0.03</v>
      </c>
      <c r="O245" s="24">
        <v>0.03</v>
      </c>
    </row>
    <row r="246" spans="1:19" x14ac:dyDescent="0.25">
      <c r="A246" s="3" t="s">
        <v>39</v>
      </c>
      <c r="B246" s="12" t="str">
        <f>IFERROR(VLOOKUP($A246,'[1]Part Number Lookup'!$B$2:$C$1663,2,FALSE),0)</f>
        <v>1200956</v>
      </c>
      <c r="C246" s="12"/>
      <c r="D246" s="24">
        <v>0.03</v>
      </c>
      <c r="E246" s="24">
        <v>0.03</v>
      </c>
      <c r="F246" s="24">
        <v>0.03</v>
      </c>
      <c r="G246" s="24">
        <v>0.03</v>
      </c>
      <c r="H246" s="24">
        <v>0.03</v>
      </c>
      <c r="I246" s="24">
        <v>0.03</v>
      </c>
      <c r="J246" s="24">
        <v>0.03</v>
      </c>
      <c r="K246" s="24">
        <v>0.03</v>
      </c>
      <c r="L246" s="24">
        <v>0.03</v>
      </c>
      <c r="M246" s="24">
        <v>0.03</v>
      </c>
      <c r="N246" s="24">
        <v>0.03</v>
      </c>
      <c r="O246" s="24">
        <v>0.03</v>
      </c>
    </row>
    <row r="247" spans="1:19" x14ac:dyDescent="0.25">
      <c r="A247" s="19" t="s">
        <v>136</v>
      </c>
      <c r="B247" s="20"/>
      <c r="C247" s="12"/>
      <c r="D247" s="24">
        <v>0.03</v>
      </c>
      <c r="E247" s="24">
        <v>0.03</v>
      </c>
      <c r="F247" s="24">
        <v>0.03</v>
      </c>
      <c r="G247" s="24">
        <v>0.03</v>
      </c>
      <c r="H247" s="24">
        <v>0.03</v>
      </c>
      <c r="I247" s="24">
        <v>0.03</v>
      </c>
      <c r="J247" s="24">
        <v>0.03</v>
      </c>
      <c r="K247" s="24">
        <v>0.03</v>
      </c>
      <c r="L247" s="24">
        <v>0.03</v>
      </c>
      <c r="M247" s="24">
        <v>0.03</v>
      </c>
      <c r="N247" s="24">
        <v>0.03</v>
      </c>
      <c r="O247" s="24">
        <v>0.03</v>
      </c>
      <c r="S247" t="s">
        <v>87</v>
      </c>
    </row>
    <row r="248" spans="1:19" x14ac:dyDescent="0.25">
      <c r="A248" s="19" t="s">
        <v>75</v>
      </c>
      <c r="B248" s="20"/>
      <c r="C248" s="12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S248" t="s">
        <v>87</v>
      </c>
    </row>
    <row r="249" spans="1:19" x14ac:dyDescent="0.25">
      <c r="A249" s="19" t="s">
        <v>76</v>
      </c>
      <c r="B249" s="20"/>
      <c r="C249" s="12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S249" t="s">
        <v>87</v>
      </c>
    </row>
    <row r="251" spans="1:19" x14ac:dyDescent="0.25">
      <c r="A251" s="13" t="s">
        <v>148</v>
      </c>
    </row>
    <row r="252" spans="1:19" x14ac:dyDescent="0.25">
      <c r="A252" s="3" t="s">
        <v>19</v>
      </c>
      <c r="B252" s="12" t="str">
        <f>IFERROR(VLOOKUP($A252,'[1]Part Number Lookup'!$B$2:$C$1663,2,FALSE),0)</f>
        <v>1200566</v>
      </c>
      <c r="C252" s="12"/>
      <c r="D252" s="15">
        <f>+D189*(1+D234)</f>
        <v>0.13261189522289241</v>
      </c>
      <c r="E252" s="15">
        <f t="shared" ref="E252:O252" si="127">+E189*(1+E234)</f>
        <v>0.13261189522289241</v>
      </c>
      <c r="F252" s="15">
        <f t="shared" si="127"/>
        <v>0.13261189522289241</v>
      </c>
      <c r="G252" s="15">
        <f t="shared" si="127"/>
        <v>0.13261189522289241</v>
      </c>
      <c r="H252" s="15">
        <f t="shared" si="127"/>
        <v>0.13261189522289241</v>
      </c>
      <c r="I252" s="15">
        <f t="shared" si="127"/>
        <v>0.13261189522289241</v>
      </c>
      <c r="J252" s="15">
        <f t="shared" si="127"/>
        <v>0.13261189522289241</v>
      </c>
      <c r="K252" s="15">
        <f t="shared" si="127"/>
        <v>0.13261189522289241</v>
      </c>
      <c r="L252" s="15">
        <f t="shared" si="127"/>
        <v>0.13261189522289241</v>
      </c>
      <c r="M252" s="15">
        <f t="shared" si="127"/>
        <v>0.13261189522289241</v>
      </c>
      <c r="N252" s="15">
        <f t="shared" si="127"/>
        <v>0.13261189522289241</v>
      </c>
      <c r="O252" s="15">
        <f t="shared" si="127"/>
        <v>0.13261189522289241</v>
      </c>
      <c r="S252" t="s">
        <v>89</v>
      </c>
    </row>
    <row r="253" spans="1:19" x14ac:dyDescent="0.25">
      <c r="A253" s="3" t="s">
        <v>22</v>
      </c>
      <c r="B253" s="12" t="str">
        <f>IFERROR(VLOOKUP($A253,'[1]Part Number Lookup'!$B$2:$C$1663,2,FALSE),0)</f>
        <v>1200597</v>
      </c>
      <c r="C253" s="12"/>
      <c r="D253" s="15">
        <f t="shared" ref="D253:O267" si="128">+D190*(1+D235)</f>
        <v>0.18559880847004825</v>
      </c>
      <c r="E253" s="15">
        <f t="shared" si="128"/>
        <v>0.18559880847004825</v>
      </c>
      <c r="F253" s="15">
        <f t="shared" si="128"/>
        <v>0.18559880847004825</v>
      </c>
      <c r="G253" s="15">
        <f t="shared" si="128"/>
        <v>0.18559880847004825</v>
      </c>
      <c r="H253" s="15">
        <f t="shared" si="128"/>
        <v>0.18559880847004825</v>
      </c>
      <c r="I253" s="15">
        <f t="shared" si="128"/>
        <v>0.18559880847004825</v>
      </c>
      <c r="J253" s="15">
        <f t="shared" si="128"/>
        <v>0.18559880847004825</v>
      </c>
      <c r="K253" s="15">
        <f t="shared" si="128"/>
        <v>0.18559880847004825</v>
      </c>
      <c r="L253" s="15">
        <f t="shared" si="128"/>
        <v>0.18559880847004825</v>
      </c>
      <c r="M253" s="15">
        <f t="shared" si="128"/>
        <v>0.18559880847004825</v>
      </c>
      <c r="N253" s="15">
        <f t="shared" si="128"/>
        <v>0.18559880847004825</v>
      </c>
      <c r="O253" s="15">
        <f t="shared" si="128"/>
        <v>0.18559880847004825</v>
      </c>
    </row>
    <row r="254" spans="1:19" x14ac:dyDescent="0.25">
      <c r="A254" s="3" t="s">
        <v>24</v>
      </c>
      <c r="B254" s="12" t="str">
        <f>IFERROR(VLOOKUP($A254,'[1]Part Number Lookup'!$B$2:$C$1663,2,FALSE),0)</f>
        <v>1200647</v>
      </c>
      <c r="C254" s="12"/>
      <c r="D254" s="15">
        <f t="shared" si="128"/>
        <v>0.23334612614770461</v>
      </c>
      <c r="E254" s="15">
        <f t="shared" si="128"/>
        <v>0.23334612614770461</v>
      </c>
      <c r="F254" s="15">
        <f t="shared" si="128"/>
        <v>0.23334612614770461</v>
      </c>
      <c r="G254" s="15">
        <f t="shared" si="128"/>
        <v>0.23334612614770461</v>
      </c>
      <c r="H254" s="15">
        <f t="shared" si="128"/>
        <v>0.23334612614770461</v>
      </c>
      <c r="I254" s="15">
        <f t="shared" si="128"/>
        <v>0.23334612614770461</v>
      </c>
      <c r="J254" s="15">
        <f t="shared" si="128"/>
        <v>0.23334612614770461</v>
      </c>
      <c r="K254" s="15">
        <f t="shared" si="128"/>
        <v>0.23334612614770461</v>
      </c>
      <c r="L254" s="15">
        <f t="shared" si="128"/>
        <v>0.23334612614770461</v>
      </c>
      <c r="M254" s="15">
        <f t="shared" si="128"/>
        <v>0.23334612614770461</v>
      </c>
      <c r="N254" s="15">
        <f t="shared" si="128"/>
        <v>0.23334612614770461</v>
      </c>
      <c r="O254" s="15">
        <f t="shared" si="128"/>
        <v>0.23334612614770461</v>
      </c>
    </row>
    <row r="255" spans="1:19" x14ac:dyDescent="0.25">
      <c r="A255" s="3" t="s">
        <v>27</v>
      </c>
      <c r="B255" s="12" t="str">
        <f>IFERROR(VLOOKUP($A255,'[1]Part Number Lookup'!$B$2:$C$1663,2,FALSE),0)</f>
        <v>1200702</v>
      </c>
      <c r="C255" s="12"/>
      <c r="D255" s="15">
        <f t="shared" si="128"/>
        <v>0.13760279530248418</v>
      </c>
      <c r="E255" s="15">
        <f t="shared" si="128"/>
        <v>0.13760279530248418</v>
      </c>
      <c r="F255" s="15">
        <f t="shared" si="128"/>
        <v>0.13760279530248418</v>
      </c>
      <c r="G255" s="15">
        <f t="shared" si="128"/>
        <v>0.13760279530248418</v>
      </c>
      <c r="H255" s="15">
        <f t="shared" si="128"/>
        <v>0.13760279530248418</v>
      </c>
      <c r="I255" s="15">
        <f t="shared" si="128"/>
        <v>0.13760279530248418</v>
      </c>
      <c r="J255" s="15">
        <f t="shared" si="128"/>
        <v>0.13760279530248418</v>
      </c>
      <c r="K255" s="15">
        <f t="shared" si="128"/>
        <v>0.13760279530248418</v>
      </c>
      <c r="L255" s="15">
        <f t="shared" si="128"/>
        <v>0.13760279530248418</v>
      </c>
      <c r="M255" s="15">
        <f t="shared" si="128"/>
        <v>0.13760279530248418</v>
      </c>
      <c r="N255" s="15">
        <f t="shared" si="128"/>
        <v>0.13760279530248418</v>
      </c>
      <c r="O255" s="15">
        <f t="shared" si="128"/>
        <v>0.13760279530248418</v>
      </c>
    </row>
    <row r="256" spans="1:19" x14ac:dyDescent="0.25">
      <c r="A256" s="3" t="s">
        <v>41</v>
      </c>
      <c r="B256" s="12" t="str">
        <f>IFERROR(VLOOKUP($A256,'[1]Part Number Lookup'!$B$2:$C$1663,2,FALSE),0)</f>
        <v>1201171</v>
      </c>
      <c r="C256" s="12"/>
      <c r="D256" s="15">
        <f t="shared" si="128"/>
        <v>0.70040000000000002</v>
      </c>
      <c r="E256" s="15">
        <f t="shared" si="128"/>
        <v>0.70040000000000002</v>
      </c>
      <c r="F256" s="15">
        <f t="shared" si="128"/>
        <v>0.70040000000000002</v>
      </c>
      <c r="G256" s="15">
        <f t="shared" si="128"/>
        <v>0.70040000000000002</v>
      </c>
      <c r="H256" s="15">
        <f t="shared" si="128"/>
        <v>0.70040000000000002</v>
      </c>
      <c r="I256" s="15">
        <f t="shared" si="128"/>
        <v>0.70040000000000002</v>
      </c>
      <c r="J256" s="15">
        <f t="shared" si="128"/>
        <v>0.70040000000000002</v>
      </c>
      <c r="K256" s="15">
        <f t="shared" si="128"/>
        <v>0.70040000000000002</v>
      </c>
      <c r="L256" s="15">
        <f t="shared" si="128"/>
        <v>0.70040000000000002</v>
      </c>
      <c r="M256" s="15">
        <f t="shared" si="128"/>
        <v>0.70040000000000002</v>
      </c>
      <c r="N256" s="15">
        <f t="shared" si="128"/>
        <v>0.70040000000000002</v>
      </c>
      <c r="O256" s="15">
        <f t="shared" si="128"/>
        <v>0.70040000000000002</v>
      </c>
    </row>
    <row r="257" spans="1:19" x14ac:dyDescent="0.25">
      <c r="A257" s="3" t="s">
        <v>26</v>
      </c>
      <c r="B257" s="12" t="str">
        <f>IFERROR(VLOOKUP($A257,'[1]Part Number Lookup'!$B$2:$C$1663,2,FALSE),0)</f>
        <v>1200667</v>
      </c>
      <c r="C257" s="12"/>
      <c r="D257" s="15">
        <f t="shared" si="128"/>
        <v>0.35020000000000001</v>
      </c>
      <c r="E257" s="15">
        <f t="shared" si="128"/>
        <v>0.35020000000000001</v>
      </c>
      <c r="F257" s="15">
        <f t="shared" si="128"/>
        <v>0.35020000000000001</v>
      </c>
      <c r="G257" s="15">
        <f t="shared" si="128"/>
        <v>0.35020000000000001</v>
      </c>
      <c r="H257" s="15">
        <f t="shared" si="128"/>
        <v>0.35020000000000001</v>
      </c>
      <c r="I257" s="15">
        <f t="shared" si="128"/>
        <v>0.35020000000000001</v>
      </c>
      <c r="J257" s="15">
        <f t="shared" si="128"/>
        <v>0.35020000000000001</v>
      </c>
      <c r="K257" s="15">
        <f t="shared" si="128"/>
        <v>0.35020000000000001</v>
      </c>
      <c r="L257" s="15">
        <f t="shared" si="128"/>
        <v>0.35020000000000001</v>
      </c>
      <c r="M257" s="15">
        <f t="shared" si="128"/>
        <v>0.35020000000000001</v>
      </c>
      <c r="N257" s="15">
        <f t="shared" si="128"/>
        <v>0.35020000000000001</v>
      </c>
      <c r="O257" s="15">
        <f t="shared" si="128"/>
        <v>0.35020000000000001</v>
      </c>
    </row>
    <row r="258" spans="1:19" x14ac:dyDescent="0.25">
      <c r="A258" s="3" t="s">
        <v>40</v>
      </c>
      <c r="B258" s="12" t="str">
        <f>IFERROR(VLOOKUP($A258,'[1]Part Number Lookup'!$B$2:$C$1663,2,FALSE),0)</f>
        <v>1201127</v>
      </c>
      <c r="C258" s="12"/>
      <c r="D258" s="15">
        <f t="shared" si="128"/>
        <v>1.28</v>
      </c>
      <c r="E258" s="15">
        <f t="shared" si="128"/>
        <v>1.3056000000000001</v>
      </c>
      <c r="F258" s="15">
        <f t="shared" si="128"/>
        <v>1.3056000000000001</v>
      </c>
      <c r="G258" s="15">
        <f t="shared" si="128"/>
        <v>1.3056000000000001</v>
      </c>
      <c r="H258" s="15">
        <f t="shared" si="128"/>
        <v>1.3056000000000001</v>
      </c>
      <c r="I258" s="15">
        <f t="shared" si="128"/>
        <v>1.3056000000000001</v>
      </c>
      <c r="J258" s="15">
        <f t="shared" si="128"/>
        <v>1.3056000000000001</v>
      </c>
      <c r="K258" s="15">
        <f t="shared" si="128"/>
        <v>1.3056000000000001</v>
      </c>
      <c r="L258" s="15">
        <f t="shared" si="128"/>
        <v>1.3056000000000001</v>
      </c>
      <c r="M258" s="15">
        <f t="shared" si="128"/>
        <v>1.3056000000000001</v>
      </c>
      <c r="N258" s="15">
        <f t="shared" si="128"/>
        <v>1.3056000000000001</v>
      </c>
      <c r="O258" s="15">
        <f t="shared" si="128"/>
        <v>1.3056000000000001</v>
      </c>
    </row>
    <row r="259" spans="1:19" x14ac:dyDescent="0.25">
      <c r="A259" s="3" t="s">
        <v>30</v>
      </c>
      <c r="B259" s="12" t="str">
        <f>IFERROR(VLOOKUP($A259,'[1]Part Number Lookup'!$B$2:$C$1663,2,FALSE),0)</f>
        <v>1200855</v>
      </c>
      <c r="C259" s="12"/>
      <c r="D259" s="15">
        <f t="shared" si="128"/>
        <v>1.62</v>
      </c>
      <c r="E259" s="15">
        <f t="shared" si="128"/>
        <v>1.6524000000000001</v>
      </c>
      <c r="F259" s="15">
        <f t="shared" si="128"/>
        <v>1.6524000000000001</v>
      </c>
      <c r="G259" s="15">
        <f t="shared" si="128"/>
        <v>1.6524000000000001</v>
      </c>
      <c r="H259" s="15">
        <f t="shared" si="128"/>
        <v>1.6524000000000001</v>
      </c>
      <c r="I259" s="15">
        <f t="shared" si="128"/>
        <v>1.6524000000000001</v>
      </c>
      <c r="J259" s="15">
        <f t="shared" si="128"/>
        <v>1.6524000000000001</v>
      </c>
      <c r="K259" s="15">
        <f t="shared" si="128"/>
        <v>1.6524000000000001</v>
      </c>
      <c r="L259" s="15">
        <f t="shared" si="128"/>
        <v>1.6524000000000001</v>
      </c>
      <c r="M259" s="15">
        <f t="shared" si="128"/>
        <v>1.6524000000000001</v>
      </c>
      <c r="N259" s="15">
        <f t="shared" si="128"/>
        <v>1.6524000000000001</v>
      </c>
      <c r="O259" s="15">
        <f t="shared" si="128"/>
        <v>1.6524000000000001</v>
      </c>
    </row>
    <row r="260" spans="1:19" x14ac:dyDescent="0.25">
      <c r="A260" s="3" t="s">
        <v>31</v>
      </c>
      <c r="B260" s="12" t="str">
        <f>IFERROR(VLOOKUP($A260,'[1]Part Number Lookup'!$B$2:$C$1663,2,FALSE),0)</f>
        <v>1200870</v>
      </c>
      <c r="C260" s="12"/>
      <c r="D260" s="15">
        <f t="shared" si="128"/>
        <v>2.4082430000000006</v>
      </c>
      <c r="E260" s="15">
        <f t="shared" si="128"/>
        <v>2.4082430000000006</v>
      </c>
      <c r="F260" s="15">
        <f t="shared" si="128"/>
        <v>2.4082430000000006</v>
      </c>
      <c r="G260" s="15">
        <f t="shared" si="128"/>
        <v>2.4082430000000006</v>
      </c>
      <c r="H260" s="15">
        <f t="shared" si="128"/>
        <v>2.4082430000000006</v>
      </c>
      <c r="I260" s="15">
        <f t="shared" si="128"/>
        <v>2.4082430000000006</v>
      </c>
      <c r="J260" s="15">
        <f t="shared" si="128"/>
        <v>2.4082430000000006</v>
      </c>
      <c r="K260" s="15">
        <f t="shared" si="128"/>
        <v>2.4082430000000006</v>
      </c>
      <c r="L260" s="15">
        <f t="shared" si="128"/>
        <v>2.4082430000000006</v>
      </c>
      <c r="M260" s="15">
        <f t="shared" si="128"/>
        <v>2.4082430000000006</v>
      </c>
      <c r="N260" s="15">
        <f t="shared" si="128"/>
        <v>2.4082430000000006</v>
      </c>
      <c r="O260" s="15">
        <f t="shared" si="128"/>
        <v>2.4082430000000006</v>
      </c>
    </row>
    <row r="261" spans="1:19" x14ac:dyDescent="0.25">
      <c r="A261" s="3" t="s">
        <v>32</v>
      </c>
      <c r="B261" s="12" t="str">
        <f>IFERROR(VLOOKUP($A261,'[1]Part Number Lookup'!$B$2:$C$1663,2,FALSE),0)</f>
        <v>1200871</v>
      </c>
      <c r="C261" s="12"/>
      <c r="D261" s="15">
        <f t="shared" si="128"/>
        <v>2.5031277917355372</v>
      </c>
      <c r="E261" s="15">
        <f t="shared" si="128"/>
        <v>2.5031277917355372</v>
      </c>
      <c r="F261" s="15">
        <f t="shared" si="128"/>
        <v>2.5031277917355372</v>
      </c>
      <c r="G261" s="15">
        <f t="shared" si="128"/>
        <v>2.5031277917355372</v>
      </c>
      <c r="H261" s="15">
        <f t="shared" si="128"/>
        <v>2.5031277917355372</v>
      </c>
      <c r="I261" s="15">
        <f t="shared" si="128"/>
        <v>2.5031277917355372</v>
      </c>
      <c r="J261" s="15">
        <f t="shared" si="128"/>
        <v>2.5031277917355372</v>
      </c>
      <c r="K261" s="15">
        <f t="shared" si="128"/>
        <v>2.5031277917355372</v>
      </c>
      <c r="L261" s="15">
        <f t="shared" si="128"/>
        <v>2.5031277917355372</v>
      </c>
      <c r="M261" s="15">
        <f t="shared" si="128"/>
        <v>2.5031277917355372</v>
      </c>
      <c r="N261" s="15">
        <f t="shared" si="128"/>
        <v>2.5031277917355372</v>
      </c>
      <c r="O261" s="15">
        <f t="shared" si="128"/>
        <v>2.5031277917355372</v>
      </c>
    </row>
    <row r="262" spans="1:19" x14ac:dyDescent="0.25">
      <c r="A262" s="3" t="s">
        <v>35</v>
      </c>
      <c r="B262" s="12" t="str">
        <f>IFERROR(VLOOKUP($A262,'[1]Part Number Lookup'!$B$2:$C$1663,2,FALSE),0)</f>
        <v>1200900</v>
      </c>
      <c r="C262" s="12"/>
      <c r="D262" s="15">
        <f t="shared" si="128"/>
        <v>0.16394355081300813</v>
      </c>
      <c r="E262" s="15">
        <f t="shared" si="128"/>
        <v>0.16394355081300813</v>
      </c>
      <c r="F262" s="15">
        <f t="shared" si="128"/>
        <v>0.16394355081300813</v>
      </c>
      <c r="G262" s="15">
        <f t="shared" si="128"/>
        <v>0.16394355081300813</v>
      </c>
      <c r="H262" s="15">
        <f t="shared" si="128"/>
        <v>0.16394355081300813</v>
      </c>
      <c r="I262" s="15">
        <f t="shared" si="128"/>
        <v>0.16394355081300813</v>
      </c>
      <c r="J262" s="15">
        <f t="shared" si="128"/>
        <v>0.16394355081300813</v>
      </c>
      <c r="K262" s="15">
        <f t="shared" si="128"/>
        <v>0.16394355081300813</v>
      </c>
      <c r="L262" s="15">
        <f t="shared" si="128"/>
        <v>0.16394355081300813</v>
      </c>
      <c r="M262" s="15">
        <f t="shared" si="128"/>
        <v>0.16394355081300813</v>
      </c>
      <c r="N262" s="15">
        <f t="shared" si="128"/>
        <v>0.16394355081300813</v>
      </c>
      <c r="O262" s="15">
        <f t="shared" si="128"/>
        <v>0.16394355081300813</v>
      </c>
    </row>
    <row r="263" spans="1:19" x14ac:dyDescent="0.25">
      <c r="A263" s="3" t="s">
        <v>36</v>
      </c>
      <c r="B263" s="12" t="str">
        <f>IFERROR(VLOOKUP($A263,'[1]Part Number Lookup'!$B$2:$C$1663,2,FALSE),0)</f>
        <v>1200916</v>
      </c>
      <c r="C263" s="12"/>
      <c r="D263" s="15">
        <f t="shared" si="128"/>
        <v>9.3635999999999997E-2</v>
      </c>
      <c r="E263" s="15">
        <f t="shared" si="128"/>
        <v>9.4553999999999999E-2</v>
      </c>
      <c r="F263" s="15">
        <f t="shared" si="128"/>
        <v>9.4553999999999999E-2</v>
      </c>
      <c r="G263" s="15">
        <f t="shared" si="128"/>
        <v>9.4553999999999999E-2</v>
      </c>
      <c r="H263" s="15">
        <f t="shared" si="128"/>
        <v>9.4553999999999999E-2</v>
      </c>
      <c r="I263" s="15">
        <f t="shared" si="128"/>
        <v>9.4553999999999999E-2</v>
      </c>
      <c r="J263" s="15">
        <f t="shared" si="128"/>
        <v>9.4553999999999999E-2</v>
      </c>
      <c r="K263" s="15">
        <f t="shared" si="128"/>
        <v>9.4553999999999999E-2</v>
      </c>
      <c r="L263" s="15">
        <f t="shared" si="128"/>
        <v>9.4553999999999999E-2</v>
      </c>
      <c r="M263" s="15">
        <f t="shared" si="128"/>
        <v>9.4553999999999999E-2</v>
      </c>
      <c r="N263" s="15">
        <f t="shared" si="128"/>
        <v>9.4553999999999999E-2</v>
      </c>
      <c r="O263" s="15">
        <f t="shared" si="128"/>
        <v>9.4553999999999999E-2</v>
      </c>
    </row>
    <row r="264" spans="1:19" x14ac:dyDescent="0.25">
      <c r="A264" s="3" t="s">
        <v>39</v>
      </c>
      <c r="B264" s="12" t="str">
        <f>IFERROR(VLOOKUP($A264,'[1]Part Number Lookup'!$B$2:$C$1663,2,FALSE),0)</f>
        <v>1200956</v>
      </c>
      <c r="C264" s="12"/>
      <c r="D264" s="15">
        <f t="shared" si="128"/>
        <v>0.22571002485659655</v>
      </c>
      <c r="E264" s="15">
        <f t="shared" si="128"/>
        <v>0.22571002485659655</v>
      </c>
      <c r="F264" s="15">
        <f t="shared" si="128"/>
        <v>0.22571002485659655</v>
      </c>
      <c r="G264" s="15">
        <f t="shared" si="128"/>
        <v>0.22571002485659655</v>
      </c>
      <c r="H264" s="15">
        <f t="shared" si="128"/>
        <v>0.22571002485659655</v>
      </c>
      <c r="I264" s="15">
        <f t="shared" si="128"/>
        <v>0.22571002485659655</v>
      </c>
      <c r="J264" s="15">
        <f t="shared" si="128"/>
        <v>0.22571002485659655</v>
      </c>
      <c r="K264" s="15">
        <f t="shared" si="128"/>
        <v>0.22571002485659655</v>
      </c>
      <c r="L264" s="15">
        <f t="shared" si="128"/>
        <v>0.22571002485659655</v>
      </c>
      <c r="M264" s="15">
        <f t="shared" si="128"/>
        <v>0.22571002485659655</v>
      </c>
      <c r="N264" s="15">
        <f t="shared" si="128"/>
        <v>0.22571002485659655</v>
      </c>
      <c r="O264" s="15">
        <f t="shared" si="128"/>
        <v>0.22571002485659655</v>
      </c>
    </row>
    <row r="265" spans="1:19" x14ac:dyDescent="0.25">
      <c r="A265" s="19" t="s">
        <v>136</v>
      </c>
      <c r="B265" s="20"/>
      <c r="C265" s="12"/>
      <c r="D265" s="15">
        <f t="shared" si="128"/>
        <v>0.39140000000000003</v>
      </c>
      <c r="E265" s="15">
        <f t="shared" si="128"/>
        <v>0.39140000000000003</v>
      </c>
      <c r="F265" s="15">
        <f t="shared" si="128"/>
        <v>0.39140000000000003</v>
      </c>
      <c r="G265" s="15">
        <f t="shared" si="128"/>
        <v>0.39140000000000003</v>
      </c>
      <c r="H265" s="15">
        <f t="shared" si="128"/>
        <v>0.39140000000000003</v>
      </c>
      <c r="I265" s="15">
        <f t="shared" si="128"/>
        <v>0.39140000000000003</v>
      </c>
      <c r="J265" s="15">
        <f t="shared" si="128"/>
        <v>0.39140000000000003</v>
      </c>
      <c r="K265" s="15">
        <f t="shared" si="128"/>
        <v>0.39140000000000003</v>
      </c>
      <c r="L265" s="15">
        <f t="shared" si="128"/>
        <v>0.39140000000000003</v>
      </c>
      <c r="M265" s="15">
        <f t="shared" si="128"/>
        <v>0.39140000000000003</v>
      </c>
      <c r="N265" s="15">
        <f t="shared" si="128"/>
        <v>0.39140000000000003</v>
      </c>
      <c r="O265" s="15">
        <f t="shared" si="128"/>
        <v>0.39140000000000003</v>
      </c>
      <c r="S265" t="s">
        <v>74</v>
      </c>
    </row>
    <row r="266" spans="1:19" x14ac:dyDescent="0.25">
      <c r="A266" s="19" t="s">
        <v>75</v>
      </c>
      <c r="B266" s="20"/>
      <c r="C266" s="12"/>
      <c r="D266" s="15">
        <f t="shared" si="128"/>
        <v>0</v>
      </c>
      <c r="E266" s="15">
        <f t="shared" si="128"/>
        <v>0</v>
      </c>
      <c r="F266" s="15">
        <f t="shared" si="128"/>
        <v>0</v>
      </c>
      <c r="G266" s="15">
        <f t="shared" si="128"/>
        <v>0</v>
      </c>
      <c r="H266" s="15">
        <f t="shared" si="128"/>
        <v>0</v>
      </c>
      <c r="I266" s="15">
        <f t="shared" si="128"/>
        <v>0</v>
      </c>
      <c r="J266" s="15">
        <f t="shared" si="128"/>
        <v>0</v>
      </c>
      <c r="K266" s="15">
        <f t="shared" si="128"/>
        <v>0</v>
      </c>
      <c r="L266" s="15">
        <f t="shared" si="128"/>
        <v>0</v>
      </c>
      <c r="M266" s="15">
        <f t="shared" si="128"/>
        <v>0</v>
      </c>
      <c r="N266" s="15">
        <f t="shared" si="128"/>
        <v>0</v>
      </c>
      <c r="O266" s="15">
        <f t="shared" si="128"/>
        <v>0</v>
      </c>
      <c r="S266" t="s">
        <v>74</v>
      </c>
    </row>
    <row r="267" spans="1:19" x14ac:dyDescent="0.25">
      <c r="A267" s="19" t="s">
        <v>76</v>
      </c>
      <c r="B267" s="20"/>
      <c r="C267" s="12"/>
      <c r="D267" s="15">
        <f t="shared" si="128"/>
        <v>0</v>
      </c>
      <c r="E267" s="15">
        <f t="shared" si="128"/>
        <v>0</v>
      </c>
      <c r="F267" s="15">
        <f t="shared" si="128"/>
        <v>0</v>
      </c>
      <c r="G267" s="15">
        <f t="shared" si="128"/>
        <v>0</v>
      </c>
      <c r="H267" s="15">
        <f t="shared" si="128"/>
        <v>0</v>
      </c>
      <c r="I267" s="15">
        <f t="shared" si="128"/>
        <v>0</v>
      </c>
      <c r="J267" s="15">
        <f t="shared" si="128"/>
        <v>0</v>
      </c>
      <c r="K267" s="15">
        <f t="shared" si="128"/>
        <v>0</v>
      </c>
      <c r="L267" s="15">
        <f t="shared" si="128"/>
        <v>0</v>
      </c>
      <c r="M267" s="15">
        <f t="shared" si="128"/>
        <v>0</v>
      </c>
      <c r="N267" s="15">
        <f t="shared" si="128"/>
        <v>0</v>
      </c>
      <c r="O267" s="15">
        <f t="shared" si="128"/>
        <v>0</v>
      </c>
      <c r="S267" t="s">
        <v>74</v>
      </c>
    </row>
    <row r="269" spans="1:19" x14ac:dyDescent="0.25">
      <c r="A269" s="13" t="s">
        <v>149</v>
      </c>
    </row>
    <row r="270" spans="1:19" x14ac:dyDescent="0.25">
      <c r="A270" s="3" t="s">
        <v>19</v>
      </c>
      <c r="B270" s="12" t="str">
        <f>IFERROR(VLOOKUP($A270,'[1]Part Number Lookup'!$B$2:$C$1663,2,FALSE),0)</f>
        <v>1200566</v>
      </c>
      <c r="C270" s="12"/>
      <c r="D270" s="5">
        <f>+D135*D252</f>
        <v>1344.4805935077939</v>
      </c>
      <c r="E270" s="5">
        <f t="shared" ref="E270:O270" si="129">+E135*E252</f>
        <v>1291.2797796434932</v>
      </c>
      <c r="F270" s="5">
        <f t="shared" si="129"/>
        <v>1043.4951681292055</v>
      </c>
      <c r="G270" s="5">
        <f t="shared" si="129"/>
        <v>589.21153453537738</v>
      </c>
      <c r="H270" s="5">
        <f t="shared" si="129"/>
        <v>879.22933687299428</v>
      </c>
      <c r="I270" s="5">
        <f t="shared" si="129"/>
        <v>1498.6803822526651</v>
      </c>
      <c r="J270" s="5">
        <f t="shared" si="129"/>
        <v>1966.2546903996656</v>
      </c>
      <c r="K270" s="5">
        <f t="shared" si="129"/>
        <v>2101.277826057631</v>
      </c>
      <c r="L270" s="5">
        <f t="shared" si="129"/>
        <v>1949.0184372660242</v>
      </c>
      <c r="M270" s="5">
        <f t="shared" si="129"/>
        <v>1584.6436172952917</v>
      </c>
      <c r="N270" s="5">
        <f t="shared" si="129"/>
        <v>1440.0027836893823</v>
      </c>
      <c r="O270" s="5">
        <f t="shared" si="129"/>
        <v>1484.8460558056122</v>
      </c>
      <c r="Q270" s="5">
        <f t="shared" ref="Q270:Q285" si="130">SUM(D270:P270)</f>
        <v>17172.420205455135</v>
      </c>
      <c r="S270" t="s">
        <v>91</v>
      </c>
    </row>
    <row r="271" spans="1:19" x14ac:dyDescent="0.25">
      <c r="A271" s="3" t="s">
        <v>22</v>
      </c>
      <c r="B271" s="12" t="str">
        <f>IFERROR(VLOOKUP($A271,'[1]Part Number Lookup'!$B$2:$C$1663,2,FALSE),0)</f>
        <v>1200597</v>
      </c>
      <c r="C271" s="12"/>
      <c r="D271" s="5">
        <f t="shared" ref="D271:O285" si="131">+D136*D253</f>
        <v>1666.8296013921258</v>
      </c>
      <c r="E271" s="5">
        <f t="shared" si="131"/>
        <v>1620.3896498217578</v>
      </c>
      <c r="F271" s="5">
        <f t="shared" si="131"/>
        <v>1646.5796368097422</v>
      </c>
      <c r="G271" s="5">
        <f t="shared" si="131"/>
        <v>1429.8093276932541</v>
      </c>
      <c r="H271" s="5">
        <f t="shared" si="131"/>
        <v>1231.686516182089</v>
      </c>
      <c r="I271" s="5">
        <f t="shared" si="131"/>
        <v>2163.3125728862924</v>
      </c>
      <c r="J271" s="5">
        <f t="shared" si="131"/>
        <v>3519.2372229206435</v>
      </c>
      <c r="K271" s="5">
        <f t="shared" si="131"/>
        <v>2752.0649512320883</v>
      </c>
      <c r="L271" s="5">
        <f t="shared" si="131"/>
        <v>2710.8608245895625</v>
      </c>
      <c r="M271" s="5">
        <f t="shared" si="131"/>
        <v>2340.2004375372585</v>
      </c>
      <c r="N271" s="5">
        <f t="shared" si="131"/>
        <v>2039.4639296682526</v>
      </c>
      <c r="O271" s="5">
        <f t="shared" si="131"/>
        <v>2105.0071614168846</v>
      </c>
      <c r="Q271" s="5">
        <f t="shared" si="130"/>
        <v>25225.441832149954</v>
      </c>
    </row>
    <row r="272" spans="1:19" x14ac:dyDescent="0.25">
      <c r="A272" s="3" t="s">
        <v>24</v>
      </c>
      <c r="B272" s="12" t="str">
        <f>IFERROR(VLOOKUP($A272,'[1]Part Number Lookup'!$B$2:$C$1663,2,FALSE),0)</f>
        <v>1200647</v>
      </c>
      <c r="C272" s="12"/>
      <c r="D272" s="5">
        <f t="shared" si="131"/>
        <v>2405.885270200065</v>
      </c>
      <c r="E272" s="5">
        <f t="shared" si="131"/>
        <v>2503.4715973857078</v>
      </c>
      <c r="F272" s="5">
        <f t="shared" si="131"/>
        <v>2887.2887908812368</v>
      </c>
      <c r="G272" s="5">
        <f t="shared" si="131"/>
        <v>1520.7163101251381</v>
      </c>
      <c r="H272" s="5">
        <f t="shared" si="131"/>
        <v>1036.5159715058796</v>
      </c>
      <c r="I272" s="5">
        <f t="shared" si="131"/>
        <v>1539.2616539417754</v>
      </c>
      <c r="J272" s="5">
        <f t="shared" si="131"/>
        <v>2228.0145262101096</v>
      </c>
      <c r="K272" s="5">
        <f t="shared" si="131"/>
        <v>2265.275884316713</v>
      </c>
      <c r="L272" s="5">
        <f t="shared" si="131"/>
        <v>2306.6403046542537</v>
      </c>
      <c r="M272" s="5">
        <f t="shared" si="131"/>
        <v>1954.6431381685165</v>
      </c>
      <c r="N272" s="5">
        <f t="shared" si="131"/>
        <v>1796.1218032117408</v>
      </c>
      <c r="O272" s="5">
        <f t="shared" si="131"/>
        <v>2008.5677489014599</v>
      </c>
      <c r="Q272" s="5">
        <f t="shared" si="130"/>
        <v>24452.402999502599</v>
      </c>
    </row>
    <row r="273" spans="1:19" x14ac:dyDescent="0.25">
      <c r="A273" s="3" t="s">
        <v>27</v>
      </c>
      <c r="B273" s="12" t="str">
        <f>IFERROR(VLOOKUP($A273,'[1]Part Number Lookup'!$B$2:$C$1663,2,FALSE),0)</f>
        <v>1200702</v>
      </c>
      <c r="C273" s="12"/>
      <c r="D273" s="5">
        <f t="shared" si="131"/>
        <v>15916.993827605926</v>
      </c>
      <c r="E273" s="5">
        <f t="shared" si="131"/>
        <v>15829.639779259031</v>
      </c>
      <c r="F273" s="5">
        <f t="shared" si="131"/>
        <v>11237.822714494081</v>
      </c>
      <c r="G273" s="5">
        <f t="shared" si="131"/>
        <v>8310.6382331397726</v>
      </c>
      <c r="H273" s="5">
        <f t="shared" si="131"/>
        <v>7126.3532779976549</v>
      </c>
      <c r="I273" s="5">
        <f t="shared" si="131"/>
        <v>7245.0813608881981</v>
      </c>
      <c r="J273" s="5">
        <f t="shared" si="131"/>
        <v>15010.05696151663</v>
      </c>
      <c r="K273" s="5">
        <f t="shared" si="131"/>
        <v>14337.149122078776</v>
      </c>
      <c r="L273" s="5">
        <f t="shared" si="131"/>
        <v>16051.830053694055</v>
      </c>
      <c r="M273" s="5">
        <f t="shared" si="131"/>
        <v>11035.592741079841</v>
      </c>
      <c r="N273" s="5">
        <f t="shared" si="131"/>
        <v>9442.6294106210316</v>
      </c>
      <c r="O273" s="5">
        <f t="shared" si="131"/>
        <v>12176.669713541643</v>
      </c>
      <c r="Q273" s="5">
        <f t="shared" si="130"/>
        <v>143720.45719591662</v>
      </c>
    </row>
    <row r="274" spans="1:19" x14ac:dyDescent="0.25">
      <c r="A274" s="3" t="s">
        <v>41</v>
      </c>
      <c r="B274" s="12" t="str">
        <f>IFERROR(VLOOKUP($A274,'[1]Part Number Lookup'!$B$2:$C$1663,2,FALSE),0)</f>
        <v>1201171</v>
      </c>
      <c r="C274" s="12"/>
      <c r="D274" s="5">
        <f t="shared" si="131"/>
        <v>0</v>
      </c>
      <c r="E274" s="5">
        <f t="shared" si="131"/>
        <v>0</v>
      </c>
      <c r="F274" s="5">
        <f t="shared" si="131"/>
        <v>0</v>
      </c>
      <c r="G274" s="5">
        <f t="shared" si="131"/>
        <v>0</v>
      </c>
      <c r="H274" s="5">
        <f t="shared" si="131"/>
        <v>0</v>
      </c>
      <c r="I274" s="5">
        <f t="shared" si="131"/>
        <v>0</v>
      </c>
      <c r="J274" s="5">
        <f t="shared" si="131"/>
        <v>0</v>
      </c>
      <c r="K274" s="5">
        <f t="shared" si="131"/>
        <v>0</v>
      </c>
      <c r="L274" s="5">
        <f t="shared" si="131"/>
        <v>0</v>
      </c>
      <c r="M274" s="5">
        <f t="shared" si="131"/>
        <v>0</v>
      </c>
      <c r="N274" s="5">
        <f t="shared" si="131"/>
        <v>0</v>
      </c>
      <c r="O274" s="5">
        <f t="shared" si="131"/>
        <v>0</v>
      </c>
      <c r="Q274" s="5">
        <f t="shared" si="130"/>
        <v>0</v>
      </c>
    </row>
    <row r="275" spans="1:19" x14ac:dyDescent="0.25">
      <c r="A275" s="3" t="s">
        <v>26</v>
      </c>
      <c r="B275" s="12" t="str">
        <f>IFERROR(VLOOKUP($A275,'[1]Part Number Lookup'!$B$2:$C$1663,2,FALSE),0)</f>
        <v>1200667</v>
      </c>
      <c r="C275" s="12"/>
      <c r="D275" s="5">
        <f t="shared" si="131"/>
        <v>0</v>
      </c>
      <c r="E275" s="5">
        <f t="shared" si="131"/>
        <v>0</v>
      </c>
      <c r="F275" s="5">
        <f t="shared" si="131"/>
        <v>0</v>
      </c>
      <c r="G275" s="5">
        <f t="shared" si="131"/>
        <v>0</v>
      </c>
      <c r="H275" s="5">
        <f t="shared" si="131"/>
        <v>0</v>
      </c>
      <c r="I275" s="5">
        <f t="shared" si="131"/>
        <v>0</v>
      </c>
      <c r="J275" s="5">
        <f t="shared" si="131"/>
        <v>0</v>
      </c>
      <c r="K275" s="5">
        <f t="shared" si="131"/>
        <v>0</v>
      </c>
      <c r="L275" s="5">
        <f t="shared" si="131"/>
        <v>0</v>
      </c>
      <c r="M275" s="5">
        <f t="shared" si="131"/>
        <v>0</v>
      </c>
      <c r="N275" s="5">
        <f t="shared" si="131"/>
        <v>0</v>
      </c>
      <c r="O275" s="5">
        <f t="shared" si="131"/>
        <v>0</v>
      </c>
      <c r="Q275" s="5">
        <f t="shared" si="130"/>
        <v>0</v>
      </c>
    </row>
    <row r="276" spans="1:19" x14ac:dyDescent="0.25">
      <c r="A276" s="3" t="s">
        <v>40</v>
      </c>
      <c r="B276" s="12" t="str">
        <f>IFERROR(VLOOKUP($A276,'[1]Part Number Lookup'!$B$2:$C$1663,2,FALSE),0)</f>
        <v>1201127</v>
      </c>
      <c r="C276" s="12"/>
      <c r="D276" s="5">
        <f t="shared" si="131"/>
        <v>0</v>
      </c>
      <c r="E276" s="5">
        <f t="shared" si="131"/>
        <v>0</v>
      </c>
      <c r="F276" s="5">
        <f t="shared" si="131"/>
        <v>0</v>
      </c>
      <c r="G276" s="5">
        <f t="shared" si="131"/>
        <v>151.28592078520884</v>
      </c>
      <c r="H276" s="5">
        <f t="shared" si="131"/>
        <v>96.988804321995559</v>
      </c>
      <c r="I276" s="5">
        <f t="shared" si="131"/>
        <v>48.067789561036768</v>
      </c>
      <c r="J276" s="5">
        <f t="shared" si="131"/>
        <v>770.22284784422368</v>
      </c>
      <c r="K276" s="5">
        <f t="shared" si="131"/>
        <v>476.07820300699092</v>
      </c>
      <c r="L276" s="5">
        <f t="shared" si="131"/>
        <v>58.279769228565193</v>
      </c>
      <c r="M276" s="5">
        <f t="shared" si="131"/>
        <v>0</v>
      </c>
      <c r="N276" s="5">
        <f t="shared" si="131"/>
        <v>17.769912709510521</v>
      </c>
      <c r="O276" s="5">
        <f t="shared" si="131"/>
        <v>0</v>
      </c>
      <c r="Q276" s="5">
        <f t="shared" si="130"/>
        <v>1618.6932474575312</v>
      </c>
    </row>
    <row r="277" spans="1:19" x14ac:dyDescent="0.25">
      <c r="A277" s="3" t="s">
        <v>30</v>
      </c>
      <c r="B277" s="12" t="str">
        <f>IFERROR(VLOOKUP($A277,'[1]Part Number Lookup'!$B$2:$C$1663,2,FALSE),0)</f>
        <v>1200855</v>
      </c>
      <c r="C277" s="12"/>
      <c r="D277" s="5">
        <f t="shared" si="131"/>
        <v>0</v>
      </c>
      <c r="E277" s="5">
        <f t="shared" si="131"/>
        <v>0</v>
      </c>
      <c r="F277" s="5">
        <f t="shared" si="131"/>
        <v>0</v>
      </c>
      <c r="G277" s="5">
        <f t="shared" si="131"/>
        <v>0</v>
      </c>
      <c r="H277" s="5">
        <f t="shared" si="131"/>
        <v>0</v>
      </c>
      <c r="I277" s="5">
        <f t="shared" si="131"/>
        <v>0</v>
      </c>
      <c r="J277" s="5">
        <f t="shared" si="131"/>
        <v>0</v>
      </c>
      <c r="K277" s="5">
        <f t="shared" si="131"/>
        <v>0</v>
      </c>
      <c r="L277" s="5">
        <f t="shared" si="131"/>
        <v>0</v>
      </c>
      <c r="M277" s="5">
        <f t="shared" si="131"/>
        <v>0</v>
      </c>
      <c r="N277" s="5">
        <f t="shared" si="131"/>
        <v>0</v>
      </c>
      <c r="O277" s="5">
        <f t="shared" si="131"/>
        <v>0</v>
      </c>
      <c r="Q277" s="5">
        <f t="shared" si="130"/>
        <v>0</v>
      </c>
    </row>
    <row r="278" spans="1:19" x14ac:dyDescent="0.25">
      <c r="A278" s="3" t="s">
        <v>31</v>
      </c>
      <c r="B278" s="12" t="str">
        <f>IFERROR(VLOOKUP($A278,'[1]Part Number Lookup'!$B$2:$C$1663,2,FALSE),0)</f>
        <v>1200870</v>
      </c>
      <c r="C278" s="12"/>
      <c r="D278" s="5">
        <f t="shared" si="131"/>
        <v>2806.2353326600496</v>
      </c>
      <c r="E278" s="5">
        <f t="shared" si="131"/>
        <v>1707.0614058033289</v>
      </c>
      <c r="F278" s="5">
        <f t="shared" si="131"/>
        <v>1421.6095560639005</v>
      </c>
      <c r="G278" s="5">
        <f t="shared" si="131"/>
        <v>1720.0722443836476</v>
      </c>
      <c r="H278" s="5">
        <f t="shared" si="131"/>
        <v>2322.2672619367536</v>
      </c>
      <c r="I278" s="5">
        <f t="shared" si="131"/>
        <v>1298.4519664279155</v>
      </c>
      <c r="J278" s="5">
        <f t="shared" si="131"/>
        <v>2926.2981463033143</v>
      </c>
      <c r="K278" s="5">
        <f t="shared" si="131"/>
        <v>2744.5038200846516</v>
      </c>
      <c r="L278" s="5">
        <f t="shared" si="131"/>
        <v>3482.548269237775</v>
      </c>
      <c r="M278" s="5">
        <f t="shared" si="131"/>
        <v>2310.8103284029889</v>
      </c>
      <c r="N278" s="5">
        <f t="shared" si="131"/>
        <v>1690.3810737786239</v>
      </c>
      <c r="O278" s="5">
        <f t="shared" si="131"/>
        <v>1855.3098496378261</v>
      </c>
      <c r="Q278" s="5">
        <f t="shared" si="130"/>
        <v>26285.549254720772</v>
      </c>
    </row>
    <row r="279" spans="1:19" x14ac:dyDescent="0.25">
      <c r="A279" s="3" t="s">
        <v>32</v>
      </c>
      <c r="B279" s="12" t="str">
        <f>IFERROR(VLOOKUP($A279,'[1]Part Number Lookup'!$B$2:$C$1663,2,FALSE),0)</f>
        <v>1200871</v>
      </c>
      <c r="C279" s="12"/>
      <c r="D279" s="5">
        <f t="shared" si="131"/>
        <v>0</v>
      </c>
      <c r="E279" s="5">
        <f t="shared" si="131"/>
        <v>0</v>
      </c>
      <c r="F279" s="5">
        <f t="shared" si="131"/>
        <v>0</v>
      </c>
      <c r="G279" s="5">
        <f t="shared" si="131"/>
        <v>1787.8431033370086</v>
      </c>
      <c r="H279" s="5">
        <f t="shared" si="131"/>
        <v>2413.7646089665686</v>
      </c>
      <c r="I279" s="5">
        <f t="shared" si="131"/>
        <v>1867.3862662840108</v>
      </c>
      <c r="J279" s="5">
        <f t="shared" si="131"/>
        <v>3788.3981629693621</v>
      </c>
      <c r="K279" s="5">
        <f t="shared" si="131"/>
        <v>4390.9642505377105</v>
      </c>
      <c r="L279" s="5">
        <f t="shared" si="131"/>
        <v>4289.0090566713789</v>
      </c>
      <c r="M279" s="5">
        <f t="shared" si="131"/>
        <v>2672.1896803945456</v>
      </c>
      <c r="N279" s="5">
        <f t="shared" si="131"/>
        <v>1405.3423309937773</v>
      </c>
      <c r="O279" s="5">
        <f t="shared" si="131"/>
        <v>1007.3778730269036</v>
      </c>
      <c r="Q279" s="5">
        <f t="shared" si="130"/>
        <v>23622.275333181267</v>
      </c>
    </row>
    <row r="280" spans="1:19" x14ac:dyDescent="0.25">
      <c r="A280" s="3" t="s">
        <v>35</v>
      </c>
      <c r="B280" s="12" t="str">
        <f>IFERROR(VLOOKUP($A280,'[1]Part Number Lookup'!$B$2:$C$1663,2,FALSE),0)</f>
        <v>1200900</v>
      </c>
      <c r="C280" s="12"/>
      <c r="D280" s="5">
        <f t="shared" si="131"/>
        <v>226.0237549466091</v>
      </c>
      <c r="E280" s="5">
        <f t="shared" si="131"/>
        <v>206.00173506814855</v>
      </c>
      <c r="F280" s="5">
        <f t="shared" si="131"/>
        <v>343.65885035825698</v>
      </c>
      <c r="G280" s="5">
        <f t="shared" si="131"/>
        <v>84.785339207901089</v>
      </c>
      <c r="H280" s="5">
        <f t="shared" si="131"/>
        <v>174.79753194846919</v>
      </c>
      <c r="I280" s="5">
        <f t="shared" si="131"/>
        <v>230.39469950466335</v>
      </c>
      <c r="J280" s="5">
        <f t="shared" si="131"/>
        <v>246.38173426021331</v>
      </c>
      <c r="K280" s="5">
        <f t="shared" si="131"/>
        <v>172.63102401744854</v>
      </c>
      <c r="L280" s="5">
        <f t="shared" si="131"/>
        <v>184.32620538838211</v>
      </c>
      <c r="M280" s="5">
        <f t="shared" si="131"/>
        <v>228.78592883285384</v>
      </c>
      <c r="N280" s="5">
        <f t="shared" si="131"/>
        <v>184.96374039770825</v>
      </c>
      <c r="O280" s="5">
        <f t="shared" si="131"/>
        <v>214.21654272343758</v>
      </c>
      <c r="Q280" s="5">
        <f t="shared" si="130"/>
        <v>2496.9670866540914</v>
      </c>
    </row>
    <row r="281" spans="1:19" x14ac:dyDescent="0.25">
      <c r="A281" s="3" t="s">
        <v>36</v>
      </c>
      <c r="B281" s="12" t="str">
        <f>IFERROR(VLOOKUP($A281,'[1]Part Number Lookup'!$B$2:$C$1663,2,FALSE),0)</f>
        <v>1200916</v>
      </c>
      <c r="C281" s="12"/>
      <c r="D281" s="5">
        <f t="shared" si="131"/>
        <v>0</v>
      </c>
      <c r="E281" s="5">
        <f t="shared" si="131"/>
        <v>0</v>
      </c>
      <c r="F281" s="5">
        <f t="shared" si="131"/>
        <v>0</v>
      </c>
      <c r="G281" s="5">
        <f t="shared" si="131"/>
        <v>0</v>
      </c>
      <c r="H281" s="5">
        <f t="shared" si="131"/>
        <v>0</v>
      </c>
      <c r="I281" s="5">
        <f t="shared" si="131"/>
        <v>0</v>
      </c>
      <c r="J281" s="5">
        <f t="shared" si="131"/>
        <v>0</v>
      </c>
      <c r="K281" s="5">
        <f t="shared" si="131"/>
        <v>283.20962359534383</v>
      </c>
      <c r="L281" s="5">
        <f t="shared" si="131"/>
        <v>2103.5943264149619</v>
      </c>
      <c r="M281" s="5">
        <f t="shared" si="131"/>
        <v>150.77501388780834</v>
      </c>
      <c r="N281" s="5">
        <f t="shared" si="131"/>
        <v>0</v>
      </c>
      <c r="O281" s="5">
        <f t="shared" si="131"/>
        <v>0</v>
      </c>
      <c r="Q281" s="5">
        <f t="shared" si="130"/>
        <v>2537.5789638981141</v>
      </c>
    </row>
    <row r="282" spans="1:19" x14ac:dyDescent="0.25">
      <c r="A282" s="3" t="s">
        <v>39</v>
      </c>
      <c r="B282" s="12" t="str">
        <f>IFERROR(VLOOKUP($A282,'[1]Part Number Lookup'!$B$2:$C$1663,2,FALSE),0)</f>
        <v>1200956</v>
      </c>
      <c r="C282" s="12"/>
      <c r="D282" s="5">
        <f t="shared" si="131"/>
        <v>0</v>
      </c>
      <c r="E282" s="5">
        <f t="shared" si="131"/>
        <v>0</v>
      </c>
      <c r="F282" s="5">
        <f t="shared" si="131"/>
        <v>0</v>
      </c>
      <c r="G282" s="5">
        <f t="shared" si="131"/>
        <v>0</v>
      </c>
      <c r="H282" s="5">
        <f t="shared" si="131"/>
        <v>0</v>
      </c>
      <c r="I282" s="5">
        <f t="shared" si="131"/>
        <v>0</v>
      </c>
      <c r="J282" s="5">
        <f t="shared" si="131"/>
        <v>0</v>
      </c>
      <c r="K282" s="5">
        <f t="shared" si="131"/>
        <v>0</v>
      </c>
      <c r="L282" s="5">
        <f t="shared" si="131"/>
        <v>0</v>
      </c>
      <c r="M282" s="5">
        <f t="shared" si="131"/>
        <v>0</v>
      </c>
      <c r="N282" s="5">
        <f t="shared" si="131"/>
        <v>0</v>
      </c>
      <c r="O282" s="5">
        <f t="shared" si="131"/>
        <v>0</v>
      </c>
      <c r="Q282" s="5">
        <f t="shared" si="130"/>
        <v>0</v>
      </c>
    </row>
    <row r="283" spans="1:19" x14ac:dyDescent="0.25">
      <c r="A283" s="19" t="s">
        <v>136</v>
      </c>
      <c r="B283" s="20"/>
      <c r="C283" s="12"/>
      <c r="D283" s="5">
        <f t="shared" si="131"/>
        <v>2809.0725095879375</v>
      </c>
      <c r="E283" s="5">
        <f t="shared" si="131"/>
        <v>2694.1550892673904</v>
      </c>
      <c r="F283" s="5">
        <f t="shared" si="131"/>
        <v>3028.9340141532962</v>
      </c>
      <c r="G283" s="5">
        <f t="shared" si="131"/>
        <v>2857.2615009713286</v>
      </c>
      <c r="H283" s="5">
        <f t="shared" si="131"/>
        <v>3233.2128622396808</v>
      </c>
      <c r="I283" s="5">
        <f t="shared" si="131"/>
        <v>3470.7801545682842</v>
      </c>
      <c r="J283" s="5">
        <f t="shared" si="131"/>
        <v>3840.2167800401176</v>
      </c>
      <c r="K283" s="5">
        <f t="shared" si="131"/>
        <v>3542.5642760035048</v>
      </c>
      <c r="L283" s="5">
        <f t="shared" si="131"/>
        <v>3190.0469960693649</v>
      </c>
      <c r="M283" s="5">
        <f t="shared" si="131"/>
        <v>3199.0979626507692</v>
      </c>
      <c r="N283" s="5">
        <f t="shared" si="131"/>
        <v>2764.6542479240456</v>
      </c>
      <c r="O283" s="5">
        <f t="shared" si="131"/>
        <v>2927.7786979244529</v>
      </c>
      <c r="Q283" s="5">
        <f t="shared" si="130"/>
        <v>37557.775091400181</v>
      </c>
      <c r="S283" t="s">
        <v>74</v>
      </c>
    </row>
    <row r="284" spans="1:19" x14ac:dyDescent="0.25">
      <c r="A284" s="19" t="s">
        <v>75</v>
      </c>
      <c r="B284" s="20"/>
      <c r="C284" s="12"/>
      <c r="D284" s="5">
        <f t="shared" si="131"/>
        <v>0</v>
      </c>
      <c r="E284" s="5">
        <f t="shared" si="131"/>
        <v>0</v>
      </c>
      <c r="F284" s="5">
        <f t="shared" si="131"/>
        <v>0</v>
      </c>
      <c r="G284" s="5">
        <f t="shared" si="131"/>
        <v>0</v>
      </c>
      <c r="H284" s="5">
        <f t="shared" si="131"/>
        <v>0</v>
      </c>
      <c r="I284" s="5">
        <f t="shared" si="131"/>
        <v>0</v>
      </c>
      <c r="J284" s="5">
        <f t="shared" si="131"/>
        <v>0</v>
      </c>
      <c r="K284" s="5">
        <f t="shared" si="131"/>
        <v>0</v>
      </c>
      <c r="L284" s="5">
        <f t="shared" si="131"/>
        <v>0</v>
      </c>
      <c r="M284" s="5">
        <f t="shared" si="131"/>
        <v>0</v>
      </c>
      <c r="N284" s="5">
        <f t="shared" si="131"/>
        <v>0</v>
      </c>
      <c r="O284" s="5">
        <f t="shared" si="131"/>
        <v>0</v>
      </c>
      <c r="Q284" s="5">
        <f t="shared" si="130"/>
        <v>0</v>
      </c>
      <c r="S284" t="s">
        <v>74</v>
      </c>
    </row>
    <row r="285" spans="1:19" x14ac:dyDescent="0.25">
      <c r="A285" s="19" t="s">
        <v>76</v>
      </c>
      <c r="B285" s="20"/>
      <c r="C285" s="12"/>
      <c r="D285" s="5">
        <f t="shared" si="131"/>
        <v>0</v>
      </c>
      <c r="E285" s="5">
        <f t="shared" si="131"/>
        <v>0</v>
      </c>
      <c r="F285" s="5">
        <f t="shared" si="131"/>
        <v>0</v>
      </c>
      <c r="G285" s="5">
        <f t="shared" si="131"/>
        <v>0</v>
      </c>
      <c r="H285" s="5">
        <f t="shared" si="131"/>
        <v>0</v>
      </c>
      <c r="I285" s="5">
        <f t="shared" si="131"/>
        <v>0</v>
      </c>
      <c r="J285" s="5">
        <f t="shared" si="131"/>
        <v>0</v>
      </c>
      <c r="K285" s="5">
        <f t="shared" si="131"/>
        <v>0</v>
      </c>
      <c r="L285" s="5">
        <f t="shared" si="131"/>
        <v>0</v>
      </c>
      <c r="M285" s="5">
        <f t="shared" si="131"/>
        <v>0</v>
      </c>
      <c r="N285" s="5">
        <f t="shared" si="131"/>
        <v>0</v>
      </c>
      <c r="O285" s="5">
        <f t="shared" si="131"/>
        <v>0</v>
      </c>
      <c r="Q285" s="5">
        <f t="shared" si="130"/>
        <v>0</v>
      </c>
      <c r="S285" t="s">
        <v>74</v>
      </c>
    </row>
    <row r="287" spans="1:19" s="6" customFormat="1" x14ac:dyDescent="0.25">
      <c r="A287" s="25" t="s">
        <v>120</v>
      </c>
      <c r="B287" s="26"/>
      <c r="C287" s="26"/>
      <c r="D287" s="27">
        <f t="shared" ref="D287:O287" si="132">SUM(D270:D286)</f>
        <v>27175.520889900505</v>
      </c>
      <c r="E287" s="27">
        <f t="shared" si="132"/>
        <v>25851.999036248857</v>
      </c>
      <c r="F287" s="27">
        <f t="shared" si="132"/>
        <v>21609.388730889721</v>
      </c>
      <c r="G287" s="27">
        <f t="shared" si="132"/>
        <v>18451.623514178638</v>
      </c>
      <c r="H287" s="27">
        <f t="shared" si="132"/>
        <v>18514.816171972085</v>
      </c>
      <c r="I287" s="27">
        <f t="shared" si="132"/>
        <v>19361.416846314842</v>
      </c>
      <c r="J287" s="27">
        <f t="shared" si="132"/>
        <v>34295.08107246428</v>
      </c>
      <c r="K287" s="27">
        <f t="shared" si="132"/>
        <v>33065.718980930855</v>
      </c>
      <c r="L287" s="27">
        <f t="shared" si="132"/>
        <v>36326.154243214318</v>
      </c>
      <c r="M287" s="27">
        <f t="shared" si="132"/>
        <v>25476.738848249875</v>
      </c>
      <c r="N287" s="27">
        <f t="shared" si="132"/>
        <v>20781.329232994074</v>
      </c>
      <c r="O287" s="27">
        <f t="shared" si="132"/>
        <v>23779.773642978216</v>
      </c>
      <c r="P287" s="26"/>
      <c r="Q287" s="27">
        <f>SUM(Q270:Q286)</f>
        <v>304689.56121033628</v>
      </c>
      <c r="S287" s="6" t="s">
        <v>100</v>
      </c>
    </row>
  </sheetData>
  <pageMargins left="0.7" right="0.7" top="0.75" bottom="0.75" header="0.3" footer="0.3"/>
  <pageSetup scale="55" orientation="landscape" verticalDpi="0" r:id="rId1"/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2"/>
  <sheetViews>
    <sheetView tabSelected="1" workbookViewId="0">
      <selection activeCell="A2" sqref="A2"/>
    </sheetView>
  </sheetViews>
  <sheetFormatPr defaultRowHeight="15" x14ac:dyDescent="0.25"/>
  <cols>
    <col min="1" max="1" width="34.42578125" customWidth="1"/>
    <col min="2" max="2" width="24.85546875" customWidth="1"/>
    <col min="3" max="15" width="18.5703125" customWidth="1"/>
  </cols>
  <sheetData>
    <row r="1" spans="1:15" x14ac:dyDescent="0.3">
      <c r="A1" s="1"/>
      <c r="B1" s="1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</row>
    <row r="2" spans="1:15" x14ac:dyDescent="0.3">
      <c r="A2" s="1"/>
      <c r="B2" s="1"/>
      <c r="C2" s="1" t="s">
        <v>132</v>
      </c>
      <c r="D2" s="1" t="s">
        <v>132</v>
      </c>
      <c r="E2" s="1" t="s">
        <v>132</v>
      </c>
      <c r="F2" s="1" t="s">
        <v>132</v>
      </c>
      <c r="G2" s="1" t="s">
        <v>132</v>
      </c>
      <c r="H2" s="1" t="s">
        <v>132</v>
      </c>
      <c r="I2" s="1" t="s">
        <v>132</v>
      </c>
      <c r="J2" s="1" t="s">
        <v>132</v>
      </c>
      <c r="K2" s="1" t="s">
        <v>132</v>
      </c>
      <c r="L2" s="1" t="s">
        <v>132</v>
      </c>
      <c r="M2" s="1" t="s">
        <v>132</v>
      </c>
      <c r="N2" s="1" t="s">
        <v>132</v>
      </c>
      <c r="O2" s="1" t="s">
        <v>132</v>
      </c>
    </row>
    <row r="3" spans="1:15" x14ac:dyDescent="0.3">
      <c r="A3" s="1"/>
      <c r="B3" s="1"/>
      <c r="C3" s="1" t="s">
        <v>133</v>
      </c>
      <c r="D3" s="1" t="s">
        <v>133</v>
      </c>
      <c r="E3" s="1" t="s">
        <v>133</v>
      </c>
      <c r="F3" s="1" t="s">
        <v>133</v>
      </c>
      <c r="G3" s="1" t="s">
        <v>133</v>
      </c>
      <c r="H3" s="1" t="s">
        <v>133</v>
      </c>
      <c r="I3" s="1" t="s">
        <v>133</v>
      </c>
      <c r="J3" s="1" t="s">
        <v>133</v>
      </c>
      <c r="K3" s="1" t="s">
        <v>133</v>
      </c>
      <c r="L3" s="1" t="s">
        <v>133</v>
      </c>
      <c r="M3" s="1" t="s">
        <v>133</v>
      </c>
      <c r="N3" s="1" t="s">
        <v>133</v>
      </c>
      <c r="O3" s="1" t="s">
        <v>133</v>
      </c>
    </row>
    <row r="4" spans="1:15" x14ac:dyDescent="0.3">
      <c r="A4" s="1"/>
      <c r="B4" s="1"/>
      <c r="C4" s="1" t="s">
        <v>139</v>
      </c>
      <c r="D4" s="1" t="s">
        <v>139</v>
      </c>
      <c r="E4" s="1" t="s">
        <v>139</v>
      </c>
      <c r="F4" s="1" t="s">
        <v>139</v>
      </c>
      <c r="G4" s="1" t="s">
        <v>139</v>
      </c>
      <c r="H4" s="1" t="s">
        <v>139</v>
      </c>
      <c r="I4" s="1" t="s">
        <v>139</v>
      </c>
      <c r="J4" s="1" t="s">
        <v>139</v>
      </c>
      <c r="K4" s="1" t="s">
        <v>139</v>
      </c>
      <c r="L4" s="1" t="s">
        <v>139</v>
      </c>
      <c r="M4" s="1" t="s">
        <v>139</v>
      </c>
      <c r="N4" s="1" t="s">
        <v>139</v>
      </c>
      <c r="O4" s="1" t="s">
        <v>139</v>
      </c>
    </row>
    <row r="5" spans="1:15" x14ac:dyDescent="0.3">
      <c r="A5" s="1"/>
      <c r="B5" s="1"/>
      <c r="C5" s="1" t="s">
        <v>140</v>
      </c>
      <c r="D5" s="1" t="s">
        <v>140</v>
      </c>
      <c r="E5" s="1" t="s">
        <v>140</v>
      </c>
      <c r="F5" s="1" t="s">
        <v>140</v>
      </c>
      <c r="G5" s="1" t="s">
        <v>140</v>
      </c>
      <c r="H5" s="1" t="s">
        <v>140</v>
      </c>
      <c r="I5" s="1" t="s">
        <v>140</v>
      </c>
      <c r="J5" s="1" t="s">
        <v>140</v>
      </c>
      <c r="K5" s="1" t="s">
        <v>140</v>
      </c>
      <c r="L5" s="1" t="s">
        <v>140</v>
      </c>
      <c r="M5" s="1" t="s">
        <v>140</v>
      </c>
      <c r="N5" s="1" t="s">
        <v>140</v>
      </c>
      <c r="O5" s="1" t="s">
        <v>140</v>
      </c>
    </row>
    <row r="6" spans="1:15" x14ac:dyDescent="0.3">
      <c r="A6" s="1"/>
      <c r="B6" s="1"/>
      <c r="C6" s="1" t="s">
        <v>141</v>
      </c>
      <c r="D6" s="1" t="s">
        <v>141</v>
      </c>
      <c r="E6" s="1" t="s">
        <v>141</v>
      </c>
      <c r="F6" s="1" t="s">
        <v>141</v>
      </c>
      <c r="G6" s="1" t="s">
        <v>141</v>
      </c>
      <c r="H6" s="1" t="s">
        <v>141</v>
      </c>
      <c r="I6" s="1" t="s">
        <v>141</v>
      </c>
      <c r="J6" s="1" t="s">
        <v>141</v>
      </c>
      <c r="K6" s="1" t="s">
        <v>141</v>
      </c>
      <c r="L6" s="1" t="s">
        <v>141</v>
      </c>
      <c r="M6" s="1" t="s">
        <v>141</v>
      </c>
      <c r="N6" s="1" t="s">
        <v>141</v>
      </c>
      <c r="O6" s="1" t="s">
        <v>141</v>
      </c>
    </row>
    <row r="7" spans="1:15" x14ac:dyDescent="0.3">
      <c r="A7" s="1"/>
      <c r="B7" s="1"/>
      <c r="C7" s="38">
        <v>2017</v>
      </c>
      <c r="D7" s="38">
        <v>2017</v>
      </c>
      <c r="E7" s="38">
        <v>2017</v>
      </c>
      <c r="F7" s="38">
        <v>2017</v>
      </c>
      <c r="G7" s="38">
        <v>2017</v>
      </c>
      <c r="H7" s="38">
        <v>2017</v>
      </c>
      <c r="I7" s="38">
        <v>2017</v>
      </c>
      <c r="J7" s="38">
        <v>2017</v>
      </c>
      <c r="K7" s="38">
        <v>2017</v>
      </c>
      <c r="L7" s="38">
        <v>2017</v>
      </c>
      <c r="M7" s="38">
        <v>2017</v>
      </c>
      <c r="N7" s="38">
        <v>2017</v>
      </c>
      <c r="O7" s="38">
        <v>2017</v>
      </c>
    </row>
    <row r="8" spans="1:15" x14ac:dyDescent="0.3">
      <c r="A8" s="1"/>
      <c r="B8" s="1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</row>
    <row r="9" spans="1:15" x14ac:dyDescent="0.3">
      <c r="A9" s="1" t="s">
        <v>16</v>
      </c>
      <c r="B9" s="1" t="s">
        <v>14</v>
      </c>
      <c r="C9" s="2">
        <f>'[2]System Delivery'!V10</f>
        <v>999736.09299819882</v>
      </c>
      <c r="D9" s="2">
        <f>'[2]System Delivery'!W10</f>
        <v>958837.50728474255</v>
      </c>
      <c r="E9" s="2">
        <f>'[2]System Delivery'!X10</f>
        <v>1077983.7996076376</v>
      </c>
      <c r="F9" s="2">
        <f>'[2]System Delivery'!Y10</f>
        <v>1016886.3352246702</v>
      </c>
      <c r="G9" s="2">
        <f>'[2]System Delivery'!Z10</f>
        <v>1150685.709854167</v>
      </c>
      <c r="H9" s="2">
        <f>'[2]System Delivery'!AA10</f>
        <v>1235234.8255662415</v>
      </c>
      <c r="I9" s="2">
        <f>'[2]System Delivery'!AB10</f>
        <v>1366715.6354417503</v>
      </c>
      <c r="J9" s="2">
        <f>'[2]System Delivery'!AC10</f>
        <v>1260782.4669525023</v>
      </c>
      <c r="K9" s="2">
        <f>'[2]System Delivery'!AD10</f>
        <v>1135323.1749787943</v>
      </c>
      <c r="L9" s="2">
        <f>'[2]System Delivery'!AE10</f>
        <v>1138544.3727004856</v>
      </c>
      <c r="M9" s="2">
        <f>'[2]System Delivery'!AF10</f>
        <v>983927.83627927734</v>
      </c>
      <c r="N9" s="2">
        <f>'[2]System Delivery'!AG10</f>
        <v>1041983.0839666394</v>
      </c>
      <c r="O9" s="2">
        <f>+SUM(C9:N9)</f>
        <v>13366640.840855107</v>
      </c>
    </row>
    <row r="10" spans="1:15" x14ac:dyDescent="0.3">
      <c r="A10" s="1" t="s">
        <v>17</v>
      </c>
      <c r="B10" s="1" t="s">
        <v>14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f>+SUM(C10:N10)</f>
        <v>0</v>
      </c>
    </row>
    <row r="11" spans="1:15" x14ac:dyDescent="0.3">
      <c r="A11" s="1" t="s">
        <v>142</v>
      </c>
      <c r="B11" s="1" t="s">
        <v>14</v>
      </c>
      <c r="C11" s="2">
        <f>+SUM(C9:C10)</f>
        <v>999736.09299819882</v>
      </c>
      <c r="D11" s="2">
        <f t="shared" ref="D11:O11" si="0">+SUM(D9:D10)</f>
        <v>958837.50728474255</v>
      </c>
      <c r="E11" s="2">
        <f t="shared" si="0"/>
        <v>1077983.7996076376</v>
      </c>
      <c r="F11" s="2">
        <f t="shared" si="0"/>
        <v>1016886.3352246702</v>
      </c>
      <c r="G11" s="2">
        <f t="shared" si="0"/>
        <v>1150685.709854167</v>
      </c>
      <c r="H11" s="2">
        <f t="shared" si="0"/>
        <v>1235234.8255662415</v>
      </c>
      <c r="I11" s="2">
        <f t="shared" si="0"/>
        <v>1366715.6354417503</v>
      </c>
      <c r="J11" s="2">
        <f t="shared" si="0"/>
        <v>1260782.4669525023</v>
      </c>
      <c r="K11" s="2">
        <f t="shared" si="0"/>
        <v>1135323.1749787943</v>
      </c>
      <c r="L11" s="2">
        <f t="shared" si="0"/>
        <v>1138544.3727004856</v>
      </c>
      <c r="M11" s="2">
        <f t="shared" si="0"/>
        <v>983927.83627927734</v>
      </c>
      <c r="N11" s="2">
        <f t="shared" si="0"/>
        <v>1041983.0839666394</v>
      </c>
      <c r="O11" s="2">
        <f t="shared" si="0"/>
        <v>13366640.840855107</v>
      </c>
    </row>
    <row r="12" spans="1:15" x14ac:dyDescent="0.3">
      <c r="A12" s="1" t="s">
        <v>15</v>
      </c>
      <c r="B12" s="1" t="s">
        <v>14</v>
      </c>
      <c r="C12" s="2">
        <f>+C11</f>
        <v>999736.09299819882</v>
      </c>
      <c r="D12" s="2">
        <f t="shared" ref="D12:O12" si="1">+D11</f>
        <v>958837.50728474255</v>
      </c>
      <c r="E12" s="2">
        <f t="shared" si="1"/>
        <v>1077983.7996076376</v>
      </c>
      <c r="F12" s="2">
        <f t="shared" si="1"/>
        <v>1016886.3352246702</v>
      </c>
      <c r="G12" s="2">
        <f t="shared" si="1"/>
        <v>1150685.709854167</v>
      </c>
      <c r="H12" s="2">
        <f t="shared" si="1"/>
        <v>1235234.8255662415</v>
      </c>
      <c r="I12" s="2">
        <f t="shared" si="1"/>
        <v>1366715.6354417503</v>
      </c>
      <c r="J12" s="2">
        <f t="shared" si="1"/>
        <v>1260782.4669525023</v>
      </c>
      <c r="K12" s="2">
        <f t="shared" si="1"/>
        <v>1135323.1749787943</v>
      </c>
      <c r="L12" s="2">
        <f t="shared" si="1"/>
        <v>1138544.3727004856</v>
      </c>
      <c r="M12" s="2">
        <f t="shared" si="1"/>
        <v>983927.83627927734</v>
      </c>
      <c r="N12" s="2">
        <f t="shared" si="1"/>
        <v>1041983.0839666394</v>
      </c>
      <c r="O12" s="2">
        <f t="shared" si="1"/>
        <v>13366640.840855107</v>
      </c>
    </row>
  </sheetData>
  <pageMargins left="0.7" right="0.7" top="0.75" bottom="0.75" header="0.3" footer="0.3"/>
  <pageSetup scale="40" fitToHeight="0" orientation="landscape" r:id="rId1"/>
  <customProperties>
    <customPr name="_pios_id" r:id="rId2"/>
    <customPr name="CellIDs" r:id="rId3"/>
    <customPr name="ConnName" r:id="rId4"/>
    <customPr name="ConnPOV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BF64D-8B35-40B3-B2ED-5C816F5CA413}"/>
</file>

<file path=customXml/itemProps2.xml><?xml version="1.0" encoding="utf-8"?>
<ds:datastoreItem xmlns:ds="http://schemas.openxmlformats.org/officeDocument/2006/customXml" ds:itemID="{CC139576-A885-4A95-89BB-EEF8586091D7}"/>
</file>

<file path=customXml/itemProps3.xml><?xml version="1.0" encoding="utf-8"?>
<ds:datastoreItem xmlns:ds="http://schemas.openxmlformats.org/officeDocument/2006/customXml" ds:itemID="{FCA3A604-C4D7-4B47-973B-02958F88D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 Summary</vt:lpstr>
      <vt:lpstr>120250-River St Plant</vt:lpstr>
      <vt:lpstr>120251-Richmond Road Plant</vt:lpstr>
      <vt:lpstr>120252-KRSII Plant</vt:lpstr>
      <vt:lpstr>2017 Budget SD</vt:lpstr>
      <vt:lpstr>'120250-River St Plant'!Print_Titles</vt:lpstr>
      <vt:lpstr>'120251-Richmond Road Plant'!Print_Titles</vt:lpstr>
      <vt:lpstr>'120252-KRSII Plant'!Print_Titles</vt:lpstr>
    </vt:vector>
  </TitlesOfParts>
  <Company>American Water 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KAW_R_AGDR1_NUM070_032416_Attachment 2</dc:title>
  <dc:creator>schneirh</dc:creator>
  <cp:lastModifiedBy>tiernegc</cp:lastModifiedBy>
  <cp:lastPrinted>2016-03-14T16:12:22Z</cp:lastPrinted>
  <dcterms:created xsi:type="dcterms:W3CDTF">2015-03-20T21:42:45Z</dcterms:created>
  <dcterms:modified xsi:type="dcterms:W3CDTF">2016-03-14T16:12:33Z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