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735" activeTab="0"/>
  </bookViews>
  <sheets>
    <sheet name="SUMMARY" sheetId="1" r:id="rId1"/>
    <sheet name="Rate Comparison" sheetId="2" r:id="rId2"/>
    <sheet name="Example" sheetId="3" r:id="rId3"/>
    <sheet name="AA" sheetId="4" r:id="rId4"/>
    <sheet name="AB" sheetId="5" r:id="rId5"/>
    <sheet name="AC" sheetId="6" r:id="rId6"/>
    <sheet name="AD" sheetId="7" r:id="rId7"/>
    <sheet name="AE" sheetId="8" r:id="rId8"/>
    <sheet name="AF" sheetId="9" r:id="rId9"/>
    <sheet name="AG" sheetId="10" r:id="rId10"/>
    <sheet name="AH" sheetId="11" r:id="rId11"/>
    <sheet name="AI" sheetId="12" r:id="rId12"/>
    <sheet name="AJ" sheetId="13" r:id="rId13"/>
    <sheet name="AL" sheetId="14" r:id="rId14"/>
    <sheet name="AK" sheetId="15" r:id="rId15"/>
    <sheet name="AM" sheetId="16" r:id="rId16"/>
    <sheet name="AN" sheetId="17" r:id="rId17"/>
    <sheet name="AO" sheetId="18" r:id="rId18"/>
    <sheet name="AP" sheetId="19" r:id="rId19"/>
    <sheet name="AQ" sheetId="20" r:id="rId20"/>
    <sheet name="AR" sheetId="21" r:id="rId21"/>
  </sheets>
  <definedNames>
    <definedName name="_xlnm.Print_Area" localSheetId="3">'AA'!$A$1:$R$83</definedName>
    <definedName name="_xlnm.Print_Area" localSheetId="4">'AB'!$A$1:$R$83</definedName>
    <definedName name="_xlnm.Print_Area" localSheetId="5">'AC'!$A$1:$R$83</definedName>
    <definedName name="_xlnm.Print_Area" localSheetId="6">'AD'!$A$1:$R$83</definedName>
    <definedName name="_xlnm.Print_Area" localSheetId="7">'AE'!$A$1:$R$83</definedName>
    <definedName name="_xlnm.Print_Area" localSheetId="8">'AF'!$A$1:$R$83</definedName>
    <definedName name="_xlnm.Print_Area" localSheetId="9">'AG'!$A$1:$R$83</definedName>
    <definedName name="_xlnm.Print_Area" localSheetId="10">'AH'!$A$1:$R$83</definedName>
    <definedName name="_xlnm.Print_Area" localSheetId="11">'AI'!$A$1:$R$83</definedName>
    <definedName name="_xlnm.Print_Area" localSheetId="12">'AJ'!$A$1:$R$83</definedName>
    <definedName name="_xlnm.Print_Area" localSheetId="14">'AK'!$A$1:$R$83</definedName>
    <definedName name="_xlnm.Print_Area" localSheetId="13">'AL'!$A$1:$R$83</definedName>
    <definedName name="_xlnm.Print_Area" localSheetId="15">'AM'!$A$1:$R$83</definedName>
    <definedName name="_xlnm.Print_Area" localSheetId="16">'AN'!$A$1:$R$83</definedName>
    <definedName name="_xlnm.Print_Area" localSheetId="17">'AO'!$A$1:$R$83</definedName>
    <definedName name="_xlnm.Print_Area" localSheetId="18">'AP'!$A$1:$R$83</definedName>
    <definedName name="_xlnm.Print_Area" localSheetId="19">'AQ'!$A$1:$R$83</definedName>
    <definedName name="_xlnm.Print_Area" localSheetId="20">'AR'!$A$1:$R$83</definedName>
    <definedName name="_xlnm.Print_Area" localSheetId="2">'Example'!$A$1:$R$83</definedName>
  </definedNames>
  <calcPr fullCalcOnLoad="1"/>
</workbook>
</file>

<file path=xl/sharedStrings.xml><?xml version="1.0" encoding="utf-8"?>
<sst xmlns="http://schemas.openxmlformats.org/spreadsheetml/2006/main" count="1335" uniqueCount="78">
  <si>
    <t>Metered Usage</t>
  </si>
  <si>
    <t>Energy</t>
  </si>
  <si>
    <t>On Peak</t>
  </si>
  <si>
    <t>Off Peak</t>
  </si>
  <si>
    <t>Demand</t>
  </si>
  <si>
    <t>Peak</t>
  </si>
  <si>
    <t>Intermediate</t>
  </si>
  <si>
    <t>Base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</si>
  <si>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</si>
  <si>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</si>
  <si>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</si>
  <si>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</si>
  <si>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</si>
  <si>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</si>
  <si>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</si>
  <si>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</si>
  <si>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</si>
  <si>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</si>
  <si>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</si>
  <si>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</si>
  <si>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</si>
  <si>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Base Charges</t>
  </si>
  <si>
    <t>Service Charge</t>
  </si>
  <si>
    <t>Energy Charge</t>
  </si>
  <si>
    <t>TOTAL:</t>
  </si>
  <si>
    <t>Demand Charge 
(May through September)</t>
  </si>
  <si>
    <t>Demand Charge 
(October through April)</t>
  </si>
  <si>
    <t>Peak Demand</t>
  </si>
  <si>
    <t>Intermediate Demand</t>
  </si>
  <si>
    <t>Base Demand</t>
  </si>
  <si>
    <t>Service</t>
  </si>
  <si>
    <t>Savings</t>
  </si>
  <si>
    <t>CURRENT</t>
  </si>
  <si>
    <t>POTENTIAL</t>
  </si>
  <si>
    <t>COMPARISON</t>
  </si>
  <si>
    <t>RATE COMPARISON TEMPLATE</t>
  </si>
  <si>
    <t>PF</t>
  </si>
  <si>
    <t>PF Penalty</t>
  </si>
  <si>
    <t>Rates current as of 12/31/2013</t>
  </si>
  <si>
    <t xml:space="preserve">      Min Applied</t>
  </si>
  <si>
    <t>Max KW</t>
  </si>
  <si>
    <t>FACILITY NAME</t>
  </si>
  <si>
    <t>School</t>
  </si>
  <si>
    <t>AA</t>
  </si>
  <si>
    <t>AB</t>
  </si>
  <si>
    <t>AC</t>
  </si>
  <si>
    <t>AD</t>
  </si>
  <si>
    <t>Rate Code</t>
  </si>
  <si>
    <t>Rate 1</t>
  </si>
  <si>
    <t>Rate 2</t>
  </si>
  <si>
    <t>Rate 3</t>
  </si>
  <si>
    <t>Rate 4</t>
  </si>
  <si>
    <t>Rate 5</t>
  </si>
  <si>
    <t>Rate 6</t>
  </si>
  <si>
    <t>Rate 7</t>
  </si>
  <si>
    <t>Rate 8</t>
  </si>
  <si>
    <t>AE</t>
  </si>
  <si>
    <t>AF</t>
  </si>
  <si>
    <t>AG</t>
  </si>
  <si>
    <t>AH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</si>
  <si>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</si>
  <si>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</si>
  <si>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</si>
  <si>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</si>
  <si>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</si>
  <si>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</si>
  <si>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</si>
  <si>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</si>
  <si>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</si>
  <si>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GS 3 Current</t>
  </si>
  <si>
    <t>GS 3 Proposed</t>
  </si>
  <si>
    <t>PS Sec Current</t>
  </si>
  <si>
    <t>PS Proposed</t>
  </si>
  <si>
    <t>TODS Current</t>
  </si>
  <si>
    <t>TODS Proposed</t>
  </si>
  <si>
    <t>AI</t>
  </si>
  <si>
    <t>% Increase</t>
  </si>
  <si>
    <t>Blank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</si>
</sst>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0"/>
    <numFmt numFmtId="166" formatCode="&quot;$&quot;#,##0.00;[Red]&quot;$&quot;#,##0.00"/>
    <numFmt numFmtId="167" formatCode="#,##0.00;[Red]#,##0.00"/>
    <numFmt numFmtId="168" formatCode="&quot;$&quot;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164" fontId="0" fillId="14" borderId="0" xfId="0" applyNumberFormat="1" applyFill="1" applyAlignment="1">
      <alignment/>
    </xf>
    <xf numFmtId="165" fontId="0" fillId="14" borderId="0" xfId="0" applyNumberFormat="1" applyFill="1" applyAlignment="1">
      <alignment/>
    </xf>
    <xf numFmtId="0" fontId="4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164" fontId="0" fillId="0" borderId="13" xfId="0" applyNumberFormat="1" applyBorder="1" applyAlignment="1">
      <alignment/>
    </xf>
    <xf numFmtId="0" fontId="1" fillId="0" borderId="0" xfId="0" applyFont="1" applyAlignment="1">
      <alignment/>
    </xf>
    <xf numFmtId="0" fontId="41" fillId="0" borderId="14" xfId="0" applyFont="1" applyBorder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14" xfId="0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41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right" wrapText="1"/>
    </xf>
    <xf numFmtId="0" fontId="4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164" fontId="0" fillId="0" borderId="14" xfId="0" applyNumberFormat="1" applyBorder="1" applyAlignment="1">
      <alignment/>
    </xf>
    <xf numFmtId="0" fontId="41" fillId="0" borderId="15" xfId="0" applyFont="1" applyBorder="1" applyAlignment="1">
      <alignment horizontal="center"/>
    </xf>
    <xf numFmtId="166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19" xfId="0" applyNumberFormat="1" applyBorder="1" applyAlignment="1">
      <alignment/>
    </xf>
    <xf numFmtId="0" fontId="35" fillId="0" borderId="0" xfId="54" applyAlignment="1">
      <alignment/>
    </xf>
    <xf numFmtId="0" fontId="1" fillId="0" borderId="0" xfId="0" applyFont="1" applyAlignment="1">
      <alignment/>
    </xf>
    <xf numFmtId="167" fontId="0" fillId="33" borderId="20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3" fontId="1" fillId="33" borderId="14" xfId="0" applyNumberFormat="1" applyFont="1" applyFill="1" applyBorder="1" applyAlignment="1">
      <alignment/>
    </xf>
    <xf numFmtId="3" fontId="0" fillId="33" borderId="14" xfId="0" applyNumberFormat="1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Alignment="1">
      <alignment wrapText="1"/>
    </xf>
    <xf numFmtId="0" fontId="0" fillId="0" borderId="0" xfId="0" applyAlignment="1">
      <alignment horizontal="center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/>
    </xf>
    <xf numFmtId="164" fontId="45" fillId="0" borderId="14" xfId="0" applyNumberFormat="1" applyFont="1" applyBorder="1" applyAlignment="1">
      <alignment horizontal="center"/>
    </xf>
    <xf numFmtId="164" fontId="45" fillId="0" borderId="17" xfId="0" applyNumberFormat="1" applyFont="1" applyBorder="1" applyAlignment="1">
      <alignment horizontal="center"/>
    </xf>
    <xf numFmtId="0" fontId="0" fillId="19" borderId="14" xfId="0" applyFill="1" applyBorder="1" applyAlignment="1">
      <alignment horizontal="center"/>
    </xf>
    <xf numFmtId="0" fontId="45" fillId="0" borderId="0" xfId="0" applyFont="1" applyAlignment="1">
      <alignment horizontal="center"/>
    </xf>
    <xf numFmtId="168" fontId="0" fillId="0" borderId="0" xfId="0" applyNumberFormat="1" applyAlignment="1">
      <alignment/>
    </xf>
    <xf numFmtId="168" fontId="0" fillId="0" borderId="13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14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8" fontId="0" fillId="0" borderId="19" xfId="0" applyNumberFormat="1" applyBorder="1" applyAlignment="1">
      <alignment/>
    </xf>
    <xf numFmtId="168" fontId="0" fillId="0" borderId="16" xfId="0" applyNumberFormat="1" applyBorder="1" applyAlignment="1">
      <alignment/>
    </xf>
    <xf numFmtId="0" fontId="0" fillId="0" borderId="0" xfId="0" applyFont="1" applyAlignment="1">
      <alignment vertical="center" wrapText="1"/>
    </xf>
    <xf numFmtId="168" fontId="0" fillId="0" borderId="0" xfId="0" applyNumberFormat="1" applyAlignment="1">
      <alignment horizontal="center"/>
    </xf>
    <xf numFmtId="0" fontId="44" fillId="0" borderId="0" xfId="0" applyFont="1" applyAlignment="1">
      <alignment horizontal="center"/>
    </xf>
    <xf numFmtId="0" fontId="45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10" fontId="0" fillId="33" borderId="0" xfId="0" applyNumberFormat="1" applyFill="1" applyAlignment="1">
      <alignment horizontal="center"/>
    </xf>
    <xf numFmtId="0" fontId="1" fillId="33" borderId="14" xfId="0" applyFont="1" applyFill="1" applyBorder="1" applyAlignment="1">
      <alignment/>
    </xf>
    <xf numFmtId="168" fontId="0" fillId="34" borderId="0" xfId="0" applyNumberFormat="1" applyFill="1" applyAlignment="1">
      <alignment horizontal="center"/>
    </xf>
    <xf numFmtId="168" fontId="0" fillId="35" borderId="0" xfId="0" applyNumberFormat="1" applyFill="1" applyAlignment="1">
      <alignment horizontal="center"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3" fillId="0" borderId="21" xfId="0" applyFont="1" applyFill="1" applyBorder="1" applyAlignment="1">
      <alignment horizontal="center"/>
    </xf>
    <xf numFmtId="0" fontId="43" fillId="0" borderId="22" xfId="0" applyFont="1" applyFill="1" applyBorder="1" applyAlignment="1">
      <alignment horizontal="center"/>
    </xf>
    <xf numFmtId="0" fontId="43" fillId="0" borderId="23" xfId="0" applyFont="1" applyFill="1" applyBorder="1" applyAlignment="1">
      <alignment horizontal="center"/>
    </xf>
    <xf numFmtId="0" fontId="45" fillId="0" borderId="24" xfId="0" applyFont="1" applyBorder="1" applyAlignment="1">
      <alignment horizontal="center" vertical="center"/>
    </xf>
    <xf numFmtId="0" fontId="0" fillId="0" borderId="21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4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Rate data from  KU Tariff effective December 31, 2013.</a:t>
          </a:r>
        </a:p>
      </xdr:txBody>
    </xdr:sp>
    <xdr:clientData/>
  </xdr:twoCellAnchor>
  <xdr:twoCellAnchor>
    <xdr:from>
      <xdr:col>1</xdr:col>
      <xdr:colOff>257175</xdr:colOff>
      <xdr:row>2</xdr:row>
      <xdr:rowOff>152400</xdr:rowOff>
    </xdr:from>
    <xdr:to>
      <xdr:col>3</xdr:col>
      <xdr:colOff>704850</xdr:colOff>
      <xdr:row>7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90650" y="609600"/>
          <a:ext cx="3209925" cy="981075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****CHANGING THE RATES ON THIS SHEET WILL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CHANGE IT ON ALL SHEETS.  DO NOT ALTER THIS SHEET EXCEPT IN THE CASE OF RATE CHANGES!!!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219075</xdr:colOff>
      <xdr:row>2</xdr:row>
      <xdr:rowOff>95250</xdr:rowOff>
    </xdr:from>
    <xdr:to>
      <xdr:col>1</xdr:col>
      <xdr:colOff>266700</xdr:colOff>
      <xdr:row>3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52550" y="552450"/>
          <a:ext cx="47625" cy="95250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</xdr:row>
      <xdr:rowOff>152400</xdr:rowOff>
    </xdr:from>
    <xdr:to>
      <xdr:col>1</xdr:col>
      <xdr:colOff>342900</xdr:colOff>
      <xdr:row>3</xdr:row>
      <xdr:rowOff>9525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90650" y="609600"/>
          <a:ext cx="85725" cy="47625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</xdr:row>
      <xdr:rowOff>152400</xdr:rowOff>
    </xdr:from>
    <xdr:to>
      <xdr:col>1</xdr:col>
      <xdr:colOff>342900</xdr:colOff>
      <xdr:row>3</xdr:row>
      <xdr:rowOff>95250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90650" y="609600"/>
          <a:ext cx="85725" cy="133350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209550</xdr:colOff>
      <xdr:row>2</xdr:row>
      <xdr:rowOff>104775</xdr:rowOff>
    </xdr:from>
    <xdr:to>
      <xdr:col>1</xdr:col>
      <xdr:colOff>257175</xdr:colOff>
      <xdr:row>2</xdr:row>
      <xdr:rowOff>152400</xdr:rowOff>
    </xdr:to>
    <xdr:sp fLocksText="0">
      <xdr:nvSpPr>
        <xdr:cNvPr id="2" name="TextBox 2"/>
        <xdr:cNvSpPr txBox="1">
          <a:spLocks noChangeArrowheads="1"/>
        </xdr:cNvSpPr>
      </xdr:nvSpPr>
      <xdr:spPr>
        <a:xfrm flipH="1" flipV="1">
          <a:off x="1343025" y="561975"/>
          <a:ext cx="47625" cy="47625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</xdr:row>
      <xdr:rowOff>152400</xdr:rowOff>
    </xdr:from>
    <xdr:to>
      <xdr:col>1</xdr:col>
      <xdr:colOff>371475</xdr:colOff>
      <xdr:row>3</xdr:row>
      <xdr:rowOff>9525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90650" y="609600"/>
          <a:ext cx="114300" cy="47625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</xdr:row>
      <xdr:rowOff>152400</xdr:rowOff>
    </xdr:from>
    <xdr:to>
      <xdr:col>1</xdr:col>
      <xdr:colOff>361950</xdr:colOff>
      <xdr:row>3</xdr:row>
      <xdr:rowOff>9525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90650" y="609600"/>
          <a:ext cx="104775" cy="47625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</xdr:row>
      <xdr:rowOff>152400</xdr:rowOff>
    </xdr:from>
    <xdr:to>
      <xdr:col>1</xdr:col>
      <xdr:colOff>400050</xdr:colOff>
      <xdr:row>3</xdr:row>
      <xdr:rowOff>57150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90650" y="609600"/>
          <a:ext cx="142875" cy="95250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</xdr:row>
      <xdr:rowOff>152400</xdr:rowOff>
    </xdr:from>
    <xdr:to>
      <xdr:col>1</xdr:col>
      <xdr:colOff>323850</xdr:colOff>
      <xdr:row>3</xdr:row>
      <xdr:rowOff>47625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90650" y="609600"/>
          <a:ext cx="66675" cy="85725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</xdr:row>
      <xdr:rowOff>152400</xdr:rowOff>
    </xdr:from>
    <xdr:to>
      <xdr:col>1</xdr:col>
      <xdr:colOff>323850</xdr:colOff>
      <xdr:row>3</xdr:row>
      <xdr:rowOff>9525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90650" y="609600"/>
          <a:ext cx="66675" cy="47625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</xdr:row>
      <xdr:rowOff>104775</xdr:rowOff>
    </xdr:from>
    <xdr:to>
      <xdr:col>1</xdr:col>
      <xdr:colOff>342900</xdr:colOff>
      <xdr:row>2</xdr:row>
      <xdr:rowOff>152400</xdr:rowOff>
    </xdr:to>
    <xdr:sp fLocksText="0">
      <xdr:nvSpPr>
        <xdr:cNvPr id="2" name="TextBox 2"/>
        <xdr:cNvSpPr txBox="1">
          <a:spLocks noChangeArrowheads="1"/>
        </xdr:cNvSpPr>
      </xdr:nvSpPr>
      <xdr:spPr>
        <a:xfrm flipV="1">
          <a:off x="1390650" y="561975"/>
          <a:ext cx="85725" cy="47625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</xdr:row>
      <xdr:rowOff>152400</xdr:rowOff>
    </xdr:from>
    <xdr:to>
      <xdr:col>1</xdr:col>
      <xdr:colOff>342900</xdr:colOff>
      <xdr:row>3</xdr:row>
      <xdr:rowOff>66675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90650" y="609600"/>
          <a:ext cx="85725" cy="104775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161925</xdr:colOff>
      <xdr:row>2</xdr:row>
      <xdr:rowOff>180975</xdr:rowOff>
    </xdr:from>
    <xdr:to>
      <xdr:col>1</xdr:col>
      <xdr:colOff>238125</xdr:colOff>
      <xdr:row>3</xdr:row>
      <xdr:rowOff>28575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295400" y="638175"/>
          <a:ext cx="76200" cy="38100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</xdr:row>
      <xdr:rowOff>152400</xdr:rowOff>
    </xdr:from>
    <xdr:to>
      <xdr:col>1</xdr:col>
      <xdr:colOff>333375</xdr:colOff>
      <xdr:row>3</xdr:row>
      <xdr:rowOff>9525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90650" y="609600"/>
          <a:ext cx="76200" cy="47625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</xdr:row>
      <xdr:rowOff>152400</xdr:rowOff>
    </xdr:from>
    <xdr:to>
      <xdr:col>1</xdr:col>
      <xdr:colOff>333375</xdr:colOff>
      <xdr:row>3</xdr:row>
      <xdr:rowOff>9525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90650" y="609600"/>
          <a:ext cx="76200" cy="47625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209550</xdr:colOff>
      <xdr:row>2</xdr:row>
      <xdr:rowOff>152400</xdr:rowOff>
    </xdr:from>
    <xdr:to>
      <xdr:col>1</xdr:col>
      <xdr:colOff>257175</xdr:colOff>
      <xdr:row>3</xdr:row>
      <xdr:rowOff>9525</xdr:rowOff>
    </xdr:to>
    <xdr:sp fLocksText="0">
      <xdr:nvSpPr>
        <xdr:cNvPr id="2" name="TextBox 2"/>
        <xdr:cNvSpPr txBox="1">
          <a:spLocks noChangeArrowheads="1"/>
        </xdr:cNvSpPr>
      </xdr:nvSpPr>
      <xdr:spPr>
        <a:xfrm flipH="1">
          <a:off x="1343025" y="609600"/>
          <a:ext cx="47625" cy="47625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200025</xdr:colOff>
      <xdr:row>2</xdr:row>
      <xdr:rowOff>152400</xdr:rowOff>
    </xdr:from>
    <xdr:to>
      <xdr:col>1</xdr:col>
      <xdr:colOff>257175</xdr:colOff>
      <xdr:row>3</xdr:row>
      <xdr:rowOff>9525</xdr:rowOff>
    </xdr:to>
    <xdr:sp fLocksText="0">
      <xdr:nvSpPr>
        <xdr:cNvPr id="2" name="TextBox 2"/>
        <xdr:cNvSpPr txBox="1">
          <a:spLocks noChangeArrowheads="1"/>
        </xdr:cNvSpPr>
      </xdr:nvSpPr>
      <xdr:spPr>
        <a:xfrm flipH="1">
          <a:off x="1333500" y="609600"/>
          <a:ext cx="57150" cy="47625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</xdr:row>
      <xdr:rowOff>152400</xdr:rowOff>
    </xdr:from>
    <xdr:to>
      <xdr:col>1</xdr:col>
      <xdr:colOff>304800</xdr:colOff>
      <xdr:row>3</xdr:row>
      <xdr:rowOff>38100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90650" y="609600"/>
          <a:ext cx="47625" cy="76200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</xdr:row>
      <xdr:rowOff>152400</xdr:rowOff>
    </xdr:from>
    <xdr:to>
      <xdr:col>1</xdr:col>
      <xdr:colOff>304800</xdr:colOff>
      <xdr:row>3</xdr:row>
      <xdr:rowOff>9525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90650" y="609600"/>
          <a:ext cx="47625" cy="47625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</xdr:row>
      <xdr:rowOff>152400</xdr:rowOff>
    </xdr:from>
    <xdr:to>
      <xdr:col>1</xdr:col>
      <xdr:colOff>333375</xdr:colOff>
      <xdr:row>3</xdr:row>
      <xdr:rowOff>9525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90650" y="609600"/>
          <a:ext cx="76200" cy="47625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1"/>
  <sheetViews>
    <sheetView tabSelected="1" zoomScalePageLayoutView="90" workbookViewId="0" topLeftCell="A1">
      <selection activeCell="N25" sqref="N25"/>
    </sheetView>
  </sheetViews>
  <sheetFormatPr defaultColWidth="9.140625" defaultRowHeight="15"/>
  <cols>
    <col min="1" max="1" width="21.00390625" style="0" customWidth="1"/>
    <col min="2" max="2" width="4.57421875" style="0" customWidth="1"/>
    <col min="3" max="3" width="10.00390625" style="0" customWidth="1"/>
    <col min="4" max="4" width="12.8515625" style="15" customWidth="1"/>
    <col min="5" max="5" width="11.00390625" style="15" customWidth="1"/>
    <col min="6" max="6" width="11.28125" style="0" customWidth="1"/>
    <col min="7" max="7" width="14.00390625" style="15" customWidth="1"/>
    <col min="8" max="8" width="11.00390625" style="15" customWidth="1"/>
    <col min="9" max="9" width="12.140625" style="0" customWidth="1"/>
    <col min="10" max="10" width="11.8515625" style="15" customWidth="1"/>
    <col min="11" max="11" width="11.00390625" style="15" customWidth="1"/>
    <col min="12" max="12" width="12.28125" style="0" customWidth="1"/>
    <col min="13" max="13" width="15.421875" style="0" customWidth="1"/>
    <col min="14" max="14" width="11.00390625" style="15" customWidth="1"/>
  </cols>
  <sheetData>
    <row r="1" s="15" customFormat="1" ht="15"/>
    <row r="2" spans="2:14" ht="21">
      <c r="B2" s="42"/>
      <c r="C2" s="74" t="str">
        <f>'Rate Comparison'!B21</f>
        <v>GS 3 Current</v>
      </c>
      <c r="D2" s="74" t="str">
        <f>'Rate Comparison'!B26</f>
        <v>GS 3 Proposed</v>
      </c>
      <c r="E2" s="66"/>
      <c r="F2" s="74" t="str">
        <f>'Rate Comparison'!B31</f>
        <v>Blank</v>
      </c>
      <c r="G2" s="74" t="str">
        <f>'Rate Comparison'!B36</f>
        <v>Blank</v>
      </c>
      <c r="H2" s="66"/>
      <c r="I2" s="74" t="str">
        <f>'Rate Comparison'!B41</f>
        <v>PS Sec Current</v>
      </c>
      <c r="J2" s="74" t="str">
        <f>'Rate Comparison'!B51</f>
        <v>PS Proposed</v>
      </c>
      <c r="K2" s="66"/>
      <c r="L2" s="73" t="str">
        <f>'Rate Comparison'!B61</f>
        <v>TODS Current</v>
      </c>
      <c r="M2" s="73" t="str">
        <f>'Rate Comparison'!B73</f>
        <v>TODS Proposed</v>
      </c>
      <c r="N2" s="66"/>
    </row>
    <row r="3" spans="1:14" s="15" customFormat="1" ht="37.5">
      <c r="A3" s="42" t="s">
        <v>42</v>
      </c>
      <c r="B3" s="42"/>
      <c r="C3" s="74"/>
      <c r="D3" s="74"/>
      <c r="E3" s="67" t="s">
        <v>76</v>
      </c>
      <c r="F3" s="74"/>
      <c r="G3" s="74"/>
      <c r="H3" s="67" t="s">
        <v>76</v>
      </c>
      <c r="I3" s="74"/>
      <c r="J3" s="74"/>
      <c r="K3" s="67" t="s">
        <v>76</v>
      </c>
      <c r="L3" s="73"/>
      <c r="M3" s="73"/>
      <c r="N3" s="67" t="s">
        <v>76</v>
      </c>
    </row>
    <row r="4" spans="1:14" s="15" customFormat="1" ht="21">
      <c r="A4" s="43"/>
      <c r="B4" s="43"/>
      <c r="C4" s="55"/>
      <c r="D4" s="55"/>
      <c r="E4" s="68"/>
      <c r="F4" s="55"/>
      <c r="G4" s="55"/>
      <c r="H4" s="68"/>
      <c r="I4" s="55"/>
      <c r="J4" s="55"/>
      <c r="K4" s="68"/>
      <c r="L4" s="43"/>
      <c r="M4" s="43"/>
      <c r="N4" s="68"/>
    </row>
    <row r="5" spans="1:14" ht="15">
      <c r="A5">
        <f>'AA'!K$1</f>
        <v>0</v>
      </c>
      <c r="B5" t="s">
        <v>43</v>
      </c>
      <c r="C5" s="65">
        <f>'AA'!R$24</f>
        <v>57810.7488</v>
      </c>
      <c r="D5" s="65">
        <f>'AA'!R$29</f>
        <v>58568.184</v>
      </c>
      <c r="E5" s="69">
        <f>IF($C5&gt;0,(D5-C5)/C5,0)</f>
        <v>0.013101978710229055</v>
      </c>
      <c r="F5" s="65">
        <f>'AA'!R$34</f>
        <v>0</v>
      </c>
      <c r="G5" s="65">
        <f>'AA'!R$39</f>
        <v>0</v>
      </c>
      <c r="H5" s="69">
        <f>IF($F5&gt;0,(G5-F5)/F5,0)</f>
        <v>0</v>
      </c>
      <c r="I5" s="65">
        <f>'AA'!R$49</f>
        <v>61717.04399999999</v>
      </c>
      <c r="J5" s="65">
        <f>'AA'!R$59</f>
        <v>63974.542199999996</v>
      </c>
      <c r="K5" s="69">
        <f>IF($I5&gt;0,(J5-I5)/I5,0)</f>
        <v>0.036578197102246336</v>
      </c>
      <c r="L5" s="65">
        <f>'AA'!R$71</f>
        <v>64511.89</v>
      </c>
      <c r="M5" s="65">
        <f>'AA'!R$83</f>
        <v>66859.77660000001</v>
      </c>
      <c r="N5" s="69">
        <f>IF($L5&gt;0,(M5-L5)/L5,0)</f>
        <v>0.0363946336094015</v>
      </c>
    </row>
    <row r="6" spans="1:14" ht="15">
      <c r="A6" s="15">
        <f>'AB'!K$1</f>
        <v>0</v>
      </c>
      <c r="B6" t="s">
        <v>44</v>
      </c>
      <c r="C6" s="65">
        <f>'AB'!R$24</f>
        <v>41797.020000000004</v>
      </c>
      <c r="D6" s="65">
        <f>'AB'!R$29</f>
        <v>42359.85</v>
      </c>
      <c r="E6" s="69">
        <f aca="true" t="shared" si="0" ref="E6:E22">IF($C6&gt;0,(D6-C6)/C6,0)</f>
        <v>0.013465792537362577</v>
      </c>
      <c r="F6" s="65">
        <f>'AB'!R$34</f>
        <v>0</v>
      </c>
      <c r="G6" s="65">
        <f>'AB'!R$39</f>
        <v>0</v>
      </c>
      <c r="H6" s="69">
        <f aca="true" t="shared" si="1" ref="H6:H22">IF($F6&gt;0,(G6-F6)/F6,0)</f>
        <v>0</v>
      </c>
      <c r="I6" s="65">
        <f>'AB'!R$49</f>
        <v>47530.20999999999</v>
      </c>
      <c r="J6" s="65">
        <f>'AB'!R$59</f>
        <v>49314.955</v>
      </c>
      <c r="K6" s="69">
        <f aca="true" t="shared" si="2" ref="K6:K22">IF($I6&gt;0,(J6-I6)/I6,0)</f>
        <v>0.03754969733986049</v>
      </c>
      <c r="L6" s="65">
        <f>'AB'!R$71</f>
        <v>52286.31</v>
      </c>
      <c r="M6" s="65">
        <f>'AB'!R$83</f>
        <v>54280.455</v>
      </c>
      <c r="N6" s="69">
        <f aca="true" t="shared" si="3" ref="N6:N22">IF($L6&gt;0,(M6-L6)/L6,0)</f>
        <v>0.03813895071195508</v>
      </c>
    </row>
    <row r="7" spans="1:14" ht="15">
      <c r="A7" s="15">
        <f>'AC'!K$1</f>
        <v>0</v>
      </c>
      <c r="B7" t="s">
        <v>45</v>
      </c>
      <c r="C7" s="65">
        <f>'AC'!R$24</f>
        <v>46225.1832</v>
      </c>
      <c r="D7" s="65">
        <f>'AC'!R$29</f>
        <v>46841.82600000001</v>
      </c>
      <c r="E7" s="69">
        <f t="shared" si="0"/>
        <v>0.013339975254008485</v>
      </c>
      <c r="F7" s="65">
        <f>'AC'!R$34</f>
        <v>0</v>
      </c>
      <c r="G7" s="65">
        <f>'AC'!R$39</f>
        <v>0</v>
      </c>
      <c r="H7" s="69">
        <f t="shared" si="1"/>
        <v>0</v>
      </c>
      <c r="I7" s="65">
        <f>'AC'!R$49</f>
        <v>47227.808</v>
      </c>
      <c r="J7" s="65">
        <f>'AC'!R$59</f>
        <v>48863.50579999999</v>
      </c>
      <c r="K7" s="69">
        <f t="shared" si="2"/>
        <v>0.034634209574155854</v>
      </c>
      <c r="L7" s="65">
        <f>'AC'!R$71</f>
        <v>52457.742</v>
      </c>
      <c r="M7" s="65">
        <f>'AC'!R$83</f>
        <v>54395.345400000006</v>
      </c>
      <c r="N7" s="69">
        <f t="shared" si="3"/>
        <v>0.03693646211459135</v>
      </c>
    </row>
    <row r="8" spans="1:14" ht="15">
      <c r="A8" s="15">
        <f>'AD'!K$1</f>
        <v>0</v>
      </c>
      <c r="B8" t="s">
        <v>46</v>
      </c>
      <c r="C8" s="65">
        <f>'AD'!R$24</f>
        <v>89695.716</v>
      </c>
      <c r="D8" s="65">
        <f>'AD'!R$29</f>
        <v>90840.63</v>
      </c>
      <c r="E8" s="69">
        <f t="shared" si="0"/>
        <v>0.012764422327594824</v>
      </c>
      <c r="F8" s="65">
        <f>'AD'!R$34</f>
        <v>0</v>
      </c>
      <c r="G8" s="65">
        <f>'AD'!R$39</f>
        <v>0</v>
      </c>
      <c r="H8" s="69">
        <f t="shared" si="1"/>
        <v>0</v>
      </c>
      <c r="I8" s="65">
        <f>'AD'!R$49</f>
        <v>92576.632</v>
      </c>
      <c r="J8" s="65">
        <f>'AD'!R$59</f>
        <v>95925.05649999998</v>
      </c>
      <c r="K8" s="69">
        <f t="shared" si="2"/>
        <v>0.03616921924746603</v>
      </c>
      <c r="L8" s="71">
        <f>'AD'!R$71</f>
        <v>92848.66700000002</v>
      </c>
      <c r="M8" s="71">
        <f>'AD'!R$83</f>
        <v>96131.51699999999</v>
      </c>
      <c r="N8" s="69">
        <f t="shared" si="3"/>
        <v>0.03535699656301987</v>
      </c>
    </row>
    <row r="9" spans="1:14" ht="15">
      <c r="A9" s="15">
        <f>'AE'!K$1</f>
        <v>0</v>
      </c>
      <c r="B9" s="15" t="s">
        <v>56</v>
      </c>
      <c r="C9" s="65">
        <f>'AE'!R$24</f>
        <v>82516.392</v>
      </c>
      <c r="D9" s="65">
        <f>'AE'!R$29</f>
        <v>83574.06000000001</v>
      </c>
      <c r="E9" s="69">
        <f t="shared" si="0"/>
        <v>0.012817671427029978</v>
      </c>
      <c r="F9" s="65">
        <f>'AE'!R$34</f>
        <v>0</v>
      </c>
      <c r="G9" s="65">
        <f>'AE'!R$39</f>
        <v>0</v>
      </c>
      <c r="H9" s="69">
        <f t="shared" si="1"/>
        <v>0</v>
      </c>
      <c r="I9" s="65">
        <f>'AE'!R$49</f>
        <v>99677.442</v>
      </c>
      <c r="J9" s="65">
        <f>'AE'!R$59</f>
        <v>103685.28600000001</v>
      </c>
      <c r="K9" s="69">
        <f t="shared" si="2"/>
        <v>0.04020813455465693</v>
      </c>
      <c r="L9" s="71">
        <f>'AE'!R$71</f>
        <v>100868.50400000002</v>
      </c>
      <c r="M9" s="71">
        <f>'AE'!R$83</f>
        <v>104701.38600000001</v>
      </c>
      <c r="N9" s="69">
        <f t="shared" si="3"/>
        <v>0.037998798911501624</v>
      </c>
    </row>
    <row r="10" spans="1:14" ht="15">
      <c r="A10" s="15">
        <f>'AF'!K$1</f>
        <v>0</v>
      </c>
      <c r="B10" s="15" t="s">
        <v>57</v>
      </c>
      <c r="C10" s="65">
        <f>'AF'!R$24</f>
        <v>147948.98842</v>
      </c>
      <c r="D10" s="65">
        <f>'AF'!R$29</f>
        <v>149801.81935</v>
      </c>
      <c r="E10" s="69">
        <f t="shared" si="0"/>
        <v>0.012523444396525035</v>
      </c>
      <c r="F10" s="65">
        <f>'AF'!R$34</f>
        <v>0</v>
      </c>
      <c r="G10" s="65">
        <f>'AF'!R$39</f>
        <v>0</v>
      </c>
      <c r="H10" s="69">
        <f t="shared" si="1"/>
        <v>0</v>
      </c>
      <c r="I10" s="65">
        <f>'AF'!R$49</f>
        <v>148985.09579999998</v>
      </c>
      <c r="J10" s="65">
        <f>'AF'!R$59</f>
        <v>154246.14373</v>
      </c>
      <c r="K10" s="69">
        <f t="shared" si="2"/>
        <v>0.03531257876333178</v>
      </c>
      <c r="L10" s="71">
        <f>'AF'!R$71</f>
        <v>147377.7237</v>
      </c>
      <c r="M10" s="71">
        <f>'AF'!R$83</f>
        <v>152563.62524</v>
      </c>
      <c r="N10" s="69">
        <f t="shared" si="3"/>
        <v>0.035187824929066885</v>
      </c>
    </row>
    <row r="11" spans="1:14" ht="15">
      <c r="A11" s="15">
        <f>'AG'!K$1</f>
        <v>0</v>
      </c>
      <c r="B11" s="15" t="s">
        <v>58</v>
      </c>
      <c r="C11" s="65">
        <f>'AG'!R$24</f>
        <v>138270.328</v>
      </c>
      <c r="D11" s="65">
        <f>'AG'!R$29</f>
        <v>140005.54</v>
      </c>
      <c r="E11" s="69">
        <f t="shared" si="0"/>
        <v>0.012549416965294241</v>
      </c>
      <c r="F11" s="65">
        <f>'AG'!R$34</f>
        <v>0</v>
      </c>
      <c r="G11" s="65">
        <f>'AG'!R$39</f>
        <v>0</v>
      </c>
      <c r="H11" s="69">
        <f t="shared" si="1"/>
        <v>0</v>
      </c>
      <c r="I11" s="65">
        <f>'AG'!R$49</f>
        <v>123754.30799999999</v>
      </c>
      <c r="J11" s="65">
        <f>'AG'!R$59</f>
        <v>127725.136</v>
      </c>
      <c r="K11" s="69">
        <f t="shared" si="2"/>
        <v>0.0320863819948798</v>
      </c>
      <c r="L11" s="71">
        <f>'AG'!R$71</f>
        <v>122551.62400000001</v>
      </c>
      <c r="M11" s="71">
        <f>'AG'!R$83</f>
        <v>126585.06199999999</v>
      </c>
      <c r="N11" s="69">
        <f t="shared" si="3"/>
        <v>0.032912154636155454</v>
      </c>
    </row>
    <row r="12" spans="1:14" ht="15">
      <c r="A12" s="15">
        <f>'AH'!K$1</f>
        <v>0</v>
      </c>
      <c r="B12" s="15" t="s">
        <v>59</v>
      </c>
      <c r="C12" s="65">
        <f>'AH'!R$24</f>
        <v>205299.2736</v>
      </c>
      <c r="D12" s="65">
        <f>'AH'!R$29</f>
        <v>207849.04799999998</v>
      </c>
      <c r="E12" s="69">
        <f t="shared" si="0"/>
        <v>0.012419792604663141</v>
      </c>
      <c r="F12" s="65">
        <f>'AH'!R$34</f>
        <v>0</v>
      </c>
      <c r="G12" s="65">
        <f>'AH'!R$39</f>
        <v>0</v>
      </c>
      <c r="H12" s="69">
        <f t="shared" si="1"/>
        <v>0</v>
      </c>
      <c r="I12" s="65">
        <f>'AH'!R$49</f>
        <v>197302.99599999998</v>
      </c>
      <c r="J12" s="65">
        <f>'AH'!R$59</f>
        <v>204090.88540000003</v>
      </c>
      <c r="K12" s="69">
        <f t="shared" si="2"/>
        <v>0.03440337723001451</v>
      </c>
      <c r="L12" s="71">
        <f>'AH'!R$71</f>
        <v>205942.566</v>
      </c>
      <c r="M12" s="71">
        <f>'AH'!R$83</f>
        <v>213388.33169999998</v>
      </c>
      <c r="N12" s="69">
        <f t="shared" si="3"/>
        <v>0.03615457379510358</v>
      </c>
    </row>
    <row r="13" spans="1:14" ht="15">
      <c r="A13" s="15">
        <f>'AI'!K$1</f>
        <v>0</v>
      </c>
      <c r="B13" s="15" t="s">
        <v>75</v>
      </c>
      <c r="C13" s="65">
        <f>'AI'!R$24</f>
        <v>77571.60975999999</v>
      </c>
      <c r="D13" s="65">
        <f>'AI'!R$29</f>
        <v>78569.18680000001</v>
      </c>
      <c r="E13" s="69">
        <f t="shared" si="0"/>
        <v>0.012860079133157573</v>
      </c>
      <c r="F13" s="65">
        <f>'AI'!R$34</f>
        <v>0</v>
      </c>
      <c r="G13" s="65">
        <f>'AI'!R$39</f>
        <v>0</v>
      </c>
      <c r="H13" s="69">
        <f t="shared" si="1"/>
        <v>0</v>
      </c>
      <c r="I13" s="65">
        <f>'AI'!R$49</f>
        <v>89599.74639999999</v>
      </c>
      <c r="J13" s="65">
        <f>'AI'!R$59</f>
        <v>93028.29044</v>
      </c>
      <c r="K13" s="69">
        <f t="shared" si="2"/>
        <v>0.038265108750352536</v>
      </c>
      <c r="L13" s="71">
        <f>'AI'!R$71</f>
        <v>89127.94760000001</v>
      </c>
      <c r="M13" s="71">
        <f>'AI'!R$83</f>
        <v>92417.85122</v>
      </c>
      <c r="N13" s="69">
        <f t="shared" si="3"/>
        <v>0.0369121438178386</v>
      </c>
    </row>
    <row r="14" spans="1:14" ht="15">
      <c r="A14" s="15">
        <f>'AJ'!K$1</f>
        <v>0</v>
      </c>
      <c r="B14" s="15" t="s">
        <v>60</v>
      </c>
      <c r="C14" s="65">
        <f>'AJ'!R$24</f>
        <v>147510.37374</v>
      </c>
      <c r="D14" s="65">
        <f>'AJ'!R$29</f>
        <v>149357.87445000003</v>
      </c>
      <c r="E14" s="69">
        <f t="shared" si="0"/>
        <v>0.012524547685415022</v>
      </c>
      <c r="F14" s="65">
        <f>'AJ'!R$34</f>
        <v>0</v>
      </c>
      <c r="G14" s="65">
        <f>'AJ'!R$39</f>
        <v>0</v>
      </c>
      <c r="H14" s="69">
        <f t="shared" si="1"/>
        <v>0</v>
      </c>
      <c r="I14" s="65">
        <f>'AJ'!R$49</f>
        <v>139662.1836</v>
      </c>
      <c r="J14" s="65">
        <f>'AJ'!R$59</f>
        <v>144381.35031</v>
      </c>
      <c r="K14" s="69">
        <f t="shared" si="2"/>
        <v>0.0337898677247949</v>
      </c>
      <c r="L14" s="71">
        <f>'AJ'!R$71</f>
        <v>138279.0219</v>
      </c>
      <c r="M14" s="71">
        <f>'AJ'!R$83</f>
        <v>142988.12928000002</v>
      </c>
      <c r="N14" s="69">
        <f t="shared" si="3"/>
        <v>0.03405511056771534</v>
      </c>
    </row>
    <row r="15" spans="1:14" ht="15">
      <c r="A15" s="15">
        <f>'AK'!K$1</f>
        <v>0</v>
      </c>
      <c r="B15" s="15" t="s">
        <v>61</v>
      </c>
      <c r="C15" s="65">
        <f>'AK'!R$24</f>
        <v>154911.01455999998</v>
      </c>
      <c r="D15" s="65">
        <f>'AK'!R$29</f>
        <v>156848.45080000002</v>
      </c>
      <c r="E15" s="69">
        <f t="shared" si="0"/>
        <v>0.012506768776274673</v>
      </c>
      <c r="F15" s="65">
        <f>'AK'!R$34</f>
        <v>0</v>
      </c>
      <c r="G15" s="65">
        <f>'AK'!R$39</f>
        <v>0</v>
      </c>
      <c r="H15" s="69">
        <f t="shared" si="1"/>
        <v>0</v>
      </c>
      <c r="I15" s="65">
        <f>'AK'!R$49</f>
        <v>151443.99739999996</v>
      </c>
      <c r="J15" s="65">
        <f>'AK'!R$59</f>
        <v>156660.69864</v>
      </c>
      <c r="K15" s="69">
        <f t="shared" si="2"/>
        <v>0.03444640480679775</v>
      </c>
      <c r="L15" s="71">
        <f>'AK'!R$71</f>
        <v>149649.5876</v>
      </c>
      <c r="M15" s="71">
        <f>'AK'!R$83</f>
        <v>154839.91232</v>
      </c>
      <c r="N15" s="69">
        <f t="shared" si="3"/>
        <v>0.03468318759336163</v>
      </c>
    </row>
    <row r="16" spans="1:14" ht="15">
      <c r="A16" s="15">
        <f>'AL'!K$1</f>
        <v>0</v>
      </c>
      <c r="B16" s="15" t="s">
        <v>62</v>
      </c>
      <c r="C16" s="65">
        <f>'AL'!R$24</f>
        <v>92688.01440000001</v>
      </c>
      <c r="D16" s="65">
        <f>'AL'!R$29</f>
        <v>93869.29200000002</v>
      </c>
      <c r="E16" s="69">
        <f t="shared" si="0"/>
        <v>0.012744663996168215</v>
      </c>
      <c r="F16" s="65">
        <f>'AL'!R$34</f>
        <v>0</v>
      </c>
      <c r="G16" s="65">
        <f>'AL'!R$39</f>
        <v>0</v>
      </c>
      <c r="H16" s="69">
        <f t="shared" si="1"/>
        <v>0</v>
      </c>
      <c r="I16" s="65">
        <f>'AL'!R$49</f>
        <v>79841.691</v>
      </c>
      <c r="J16" s="65">
        <f>'AL'!R$59</f>
        <v>82280.97059999999</v>
      </c>
      <c r="K16" s="69">
        <f t="shared" si="2"/>
        <v>0.03055145212292635</v>
      </c>
      <c r="L16" s="72">
        <f>'AL'!R$71</f>
        <v>81379.492</v>
      </c>
      <c r="M16" s="72">
        <f>'AL'!R$83</f>
        <v>84027.8388</v>
      </c>
      <c r="N16" s="69">
        <f t="shared" si="3"/>
        <v>0.032543171933292474</v>
      </c>
    </row>
    <row r="17" spans="1:14" ht="15">
      <c r="A17" s="15">
        <f>'AM'!K$1</f>
        <v>0</v>
      </c>
      <c r="B17" s="15" t="s">
        <v>63</v>
      </c>
      <c r="C17" s="65">
        <f>'AM'!R$24</f>
        <v>154346.168</v>
      </c>
      <c r="D17" s="65">
        <f>'AM'!R$29</f>
        <v>156276.74000000002</v>
      </c>
      <c r="E17" s="69">
        <f t="shared" si="0"/>
        <v>0.012508065635941248</v>
      </c>
      <c r="F17" s="65">
        <f>'AM'!R$34</f>
        <v>0</v>
      </c>
      <c r="G17" s="65">
        <f>'AM'!R$39</f>
        <v>0</v>
      </c>
      <c r="H17" s="69">
        <f t="shared" si="1"/>
        <v>0</v>
      </c>
      <c r="I17" s="65">
        <f>'AM'!R$49</f>
        <v>146949.46</v>
      </c>
      <c r="J17" s="65">
        <f>'AM'!R$59</f>
        <v>151980.31799999997</v>
      </c>
      <c r="K17" s="69">
        <f t="shared" si="2"/>
        <v>0.03423529422973027</v>
      </c>
      <c r="L17" s="71">
        <f>'AM'!R$71</f>
        <v>145730.604</v>
      </c>
      <c r="M17" s="71">
        <f>'AM'!R$83</f>
        <v>150714.544</v>
      </c>
      <c r="N17" s="69">
        <f t="shared" si="3"/>
        <v>0.03419967984212844</v>
      </c>
    </row>
    <row r="18" spans="1:14" ht="15">
      <c r="A18" s="15">
        <f>'AN'!K$1</f>
        <v>0</v>
      </c>
      <c r="B18" s="15" t="s">
        <v>64</v>
      </c>
      <c r="C18" s="65">
        <f>'AN'!R$24</f>
        <v>153863.61878000002</v>
      </c>
      <c r="D18" s="65">
        <f>'AN'!R$29</f>
        <v>155788.32665</v>
      </c>
      <c r="E18" s="69">
        <f t="shared" si="0"/>
        <v>0.012509181086868907</v>
      </c>
      <c r="F18" s="65">
        <f>'AN'!R$34</f>
        <v>0</v>
      </c>
      <c r="G18" s="65">
        <f>'AN'!R$39</f>
        <v>0</v>
      </c>
      <c r="H18" s="69">
        <f t="shared" si="1"/>
        <v>0</v>
      </c>
      <c r="I18" s="65">
        <f>'AN'!R$49</f>
        <v>158005.2132</v>
      </c>
      <c r="J18" s="65">
        <f>'AN'!R$59</f>
        <v>163657.28807</v>
      </c>
      <c r="K18" s="69">
        <f t="shared" si="2"/>
        <v>0.03577144548291405</v>
      </c>
      <c r="L18" s="71">
        <f>'AN'!R$71</f>
        <v>155642.8443</v>
      </c>
      <c r="M18" s="71">
        <f>'AN'!R$83</f>
        <v>161161.16865999997</v>
      </c>
      <c r="N18" s="69">
        <f t="shared" si="3"/>
        <v>0.03545504700083388</v>
      </c>
    </row>
    <row r="19" spans="1:14" ht="15">
      <c r="A19" s="15">
        <f>'AO'!K$1</f>
        <v>0</v>
      </c>
      <c r="B19" s="15" t="s">
        <v>65</v>
      </c>
      <c r="C19" s="65">
        <f>'AO'!R$24</f>
        <v>306781.75854</v>
      </c>
      <c r="D19" s="65">
        <f>'AO'!R$29</f>
        <v>310564.78845</v>
      </c>
      <c r="E19" s="69">
        <f t="shared" si="0"/>
        <v>0.012331339151335914</v>
      </c>
      <c r="F19" s="65">
        <f>'AO'!R$34</f>
        <v>0</v>
      </c>
      <c r="G19" s="65">
        <f>'AO'!R$39</f>
        <v>0</v>
      </c>
      <c r="H19" s="69">
        <f t="shared" si="1"/>
        <v>0</v>
      </c>
      <c r="I19" s="65">
        <f>'AO'!R$49</f>
        <v>306005.83560000005</v>
      </c>
      <c r="J19" s="65">
        <f>'AO'!R$59</f>
        <v>316793.48151</v>
      </c>
      <c r="K19" s="69">
        <f t="shared" si="2"/>
        <v>0.03525307250709163</v>
      </c>
      <c r="L19" s="71">
        <f>'AO'!R$71</f>
        <v>300484.6299</v>
      </c>
      <c r="M19" s="71">
        <f>'AO'!R$83</f>
        <v>311086.80588</v>
      </c>
      <c r="N19" s="69">
        <f t="shared" si="3"/>
        <v>0.03528358832705806</v>
      </c>
    </row>
    <row r="20" spans="1:14" ht="15">
      <c r="A20" s="15">
        <f>'AP'!K$1</f>
        <v>0</v>
      </c>
      <c r="B20" s="15" t="s">
        <v>66</v>
      </c>
      <c r="C20" s="65">
        <f>'AP'!R$24</f>
        <v>215251.68000000002</v>
      </c>
      <c r="D20" s="65">
        <f>'AP'!R$29</f>
        <v>217922.4</v>
      </c>
      <c r="E20" s="69">
        <f t="shared" si="0"/>
        <v>0.012407429293931512</v>
      </c>
      <c r="F20" s="65">
        <f>'AP'!R$34</f>
        <v>0</v>
      </c>
      <c r="G20" s="65">
        <f>'AP'!R$39</f>
        <v>0</v>
      </c>
      <c r="H20" s="69">
        <f t="shared" si="1"/>
        <v>0</v>
      </c>
      <c r="I20" s="65">
        <f>'AP'!R$49</f>
        <v>198766.77399999998</v>
      </c>
      <c r="J20" s="65">
        <f>'AP'!R$59</f>
        <v>205342.984</v>
      </c>
      <c r="K20" s="69">
        <f t="shared" si="2"/>
        <v>0.033085056761046096</v>
      </c>
      <c r="L20" s="71">
        <f>'AP'!R$71</f>
        <v>195659.96</v>
      </c>
      <c r="M20" s="71">
        <f>'AP'!R$83</f>
        <v>202261.3275</v>
      </c>
      <c r="N20" s="69">
        <f t="shared" si="3"/>
        <v>0.03373898011632029</v>
      </c>
    </row>
    <row r="21" spans="1:14" ht="15">
      <c r="A21" s="15">
        <f>'AQ'!K$1</f>
        <v>0</v>
      </c>
      <c r="B21" s="15" t="s">
        <v>67</v>
      </c>
      <c r="C21" s="65">
        <f>'AQ'!R$24</f>
        <v>483334.58</v>
      </c>
      <c r="D21" s="65">
        <f>'AQ'!R$29</f>
        <v>489263.1500000001</v>
      </c>
      <c r="E21" s="69">
        <f t="shared" si="0"/>
        <v>0.012265975258794984</v>
      </c>
      <c r="F21" s="65">
        <f>'AQ'!R$34</f>
        <v>0</v>
      </c>
      <c r="G21" s="65">
        <f>'AQ'!R$39</f>
        <v>0</v>
      </c>
      <c r="H21" s="69">
        <f t="shared" si="1"/>
        <v>0</v>
      </c>
      <c r="I21" s="65">
        <f>'AQ'!R$49</f>
        <v>442087.164</v>
      </c>
      <c r="J21" s="65">
        <f>'AQ'!R$59</f>
        <v>456647.56399999995</v>
      </c>
      <c r="K21" s="69">
        <f t="shared" si="2"/>
        <v>0.03293558643109567</v>
      </c>
      <c r="L21" s="71">
        <f>'AQ'!R$71</f>
        <v>434268.51999999996</v>
      </c>
      <c r="M21" s="71">
        <f>'AQ'!R$83</f>
        <v>448984.51</v>
      </c>
      <c r="N21" s="69">
        <f t="shared" si="3"/>
        <v>0.03388684494100574</v>
      </c>
    </row>
    <row r="22" spans="1:14" ht="15">
      <c r="A22" s="15">
        <f>'AR'!K$1</f>
        <v>0</v>
      </c>
      <c r="B22" s="15" t="s">
        <v>68</v>
      </c>
      <c r="C22" s="65">
        <f>'AR'!R$24</f>
        <v>337201.5408</v>
      </c>
      <c r="D22" s="65">
        <f>'AR'!R$29</f>
        <v>341354.244</v>
      </c>
      <c r="E22" s="69">
        <f t="shared" si="0"/>
        <v>0.012315196396042057</v>
      </c>
      <c r="F22" s="65">
        <f>'AR'!R$34</f>
        <v>0</v>
      </c>
      <c r="G22" s="65">
        <f>'AR'!R$39</f>
        <v>0</v>
      </c>
      <c r="H22" s="69">
        <f t="shared" si="1"/>
        <v>0</v>
      </c>
      <c r="I22" s="65">
        <f>'AR'!R$49</f>
        <v>290762.6</v>
      </c>
      <c r="J22" s="65">
        <f>'AR'!R$59</f>
        <v>299821.5542</v>
      </c>
      <c r="K22" s="69">
        <f t="shared" si="2"/>
        <v>0.03115584397718289</v>
      </c>
      <c r="L22" s="71">
        <f>'AR'!R$71</f>
        <v>286005.502</v>
      </c>
      <c r="M22" s="71">
        <f>'AR'!R$83</f>
        <v>295338.20609999995</v>
      </c>
      <c r="N22" s="69">
        <f t="shared" si="3"/>
        <v>0.032631204766123606</v>
      </c>
    </row>
    <row r="23" spans="3:14" ht="15"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3:14" ht="15"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3:14" ht="15"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3:14" ht="15"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</row>
    <row r="27" spans="3:14" ht="15"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3:14" ht="15"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29" spans="3:14" ht="15"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3:14" ht="15"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</row>
    <row r="31" spans="3:14" ht="15"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</row>
  </sheetData>
  <sheetProtection/>
  <mergeCells count="8">
    <mergeCell ref="L2:L3"/>
    <mergeCell ref="M2:M3"/>
    <mergeCell ref="C2:C3"/>
    <mergeCell ref="D2:D3"/>
    <mergeCell ref="F2:F3"/>
    <mergeCell ref="G2:G3"/>
    <mergeCell ref="I2:I3"/>
    <mergeCell ref="J2:J3"/>
  </mergeCells>
  <printOptions/>
  <pageMargins left="0.7" right="0.7" top="0.75" bottom="0.75" header="0.3" footer="0.3"/>
  <pageSetup fitToHeight="1" fitToWidth="1" orientation="landscape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90"/>
  <sheetViews>
    <sheetView zoomScale="70" zoomScaleNormal="70" zoomScalePageLayoutView="80" workbookViewId="0" topLeftCell="A1">
      <selection activeCell="K1" sqref="K1:L1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/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133200</v>
      </c>
      <c r="F7" s="70">
        <v>154000</v>
      </c>
      <c r="G7" s="70">
        <v>137200</v>
      </c>
      <c r="H7" s="70">
        <v>116400</v>
      </c>
      <c r="I7" s="70">
        <v>114400</v>
      </c>
      <c r="J7" s="70">
        <v>119200</v>
      </c>
      <c r="K7" s="70">
        <v>122800</v>
      </c>
      <c r="L7" s="70">
        <v>128400</v>
      </c>
      <c r="M7" s="70">
        <v>111200</v>
      </c>
      <c r="N7" s="70">
        <v>111200</v>
      </c>
      <c r="O7" s="70">
        <v>132400</v>
      </c>
      <c r="P7" s="70">
        <v>128800</v>
      </c>
      <c r="R7" s="41">
        <f>SUM(E7:P7)</f>
        <v>1509200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408.4</v>
      </c>
      <c r="C10" s="37"/>
      <c r="D10" s="10" t="s">
        <v>5</v>
      </c>
      <c r="E10" s="70">
        <v>278.4</v>
      </c>
      <c r="F10" s="70">
        <v>406.8</v>
      </c>
      <c r="G10" s="70">
        <v>408.4</v>
      </c>
      <c r="H10" s="70">
        <v>375.6</v>
      </c>
      <c r="I10" s="70">
        <v>333.2</v>
      </c>
      <c r="J10" s="70">
        <v>332.8</v>
      </c>
      <c r="K10" s="70">
        <v>330.4</v>
      </c>
      <c r="L10" s="70">
        <v>313.2</v>
      </c>
      <c r="M10" s="70">
        <v>325.6</v>
      </c>
      <c r="N10" s="70">
        <v>372</v>
      </c>
      <c r="O10" s="70">
        <v>367.2</v>
      </c>
      <c r="P10" s="70">
        <v>247.6</v>
      </c>
      <c r="R10" s="41">
        <f>SUM(E10:P10)</f>
        <v>4091.1999999999994</v>
      </c>
      <c r="W10" s="15" t="s">
        <v>54</v>
      </c>
      <c r="X10" s="20"/>
    </row>
    <row r="11" spans="2:24" ht="15">
      <c r="B11" s="37">
        <f>MAX(E11:P11)</f>
        <v>408.4</v>
      </c>
      <c r="C11" s="37"/>
      <c r="D11" s="10" t="s">
        <v>6</v>
      </c>
      <c r="E11" s="70">
        <v>278.4</v>
      </c>
      <c r="F11" s="70">
        <v>406.8</v>
      </c>
      <c r="G11" s="70">
        <v>408.4</v>
      </c>
      <c r="H11" s="70">
        <v>375.6</v>
      </c>
      <c r="I11" s="70">
        <v>333.2</v>
      </c>
      <c r="J11" s="70">
        <v>332.8</v>
      </c>
      <c r="K11" s="70">
        <v>330.4</v>
      </c>
      <c r="L11" s="70">
        <v>313.2</v>
      </c>
      <c r="M11" s="70">
        <v>325.6</v>
      </c>
      <c r="N11" s="70">
        <v>372</v>
      </c>
      <c r="O11" s="70">
        <v>367.2</v>
      </c>
      <c r="P11" s="70">
        <v>247.6</v>
      </c>
      <c r="R11" s="41">
        <f>SUM(E11:P11)</f>
        <v>4091.1999999999994</v>
      </c>
      <c r="W11" s="15" t="s">
        <v>55</v>
      </c>
      <c r="X11" s="20"/>
    </row>
    <row r="12" spans="2:24" ht="15">
      <c r="B12" s="37">
        <f>MAX(E12:P12)</f>
        <v>408.4</v>
      </c>
      <c r="C12" s="37"/>
      <c r="D12" s="10" t="s">
        <v>7</v>
      </c>
      <c r="E12" s="70">
        <v>278.4</v>
      </c>
      <c r="F12" s="70">
        <v>406.8</v>
      </c>
      <c r="G12" s="70">
        <v>408.4</v>
      </c>
      <c r="H12" s="70">
        <v>375.6</v>
      </c>
      <c r="I12" s="70">
        <v>333.2</v>
      </c>
      <c r="J12" s="70">
        <v>332.8</v>
      </c>
      <c r="K12" s="70">
        <v>330.4</v>
      </c>
      <c r="L12" s="70">
        <v>313.2</v>
      </c>
      <c r="M12" s="70">
        <v>325.6</v>
      </c>
      <c r="N12" s="70">
        <v>372</v>
      </c>
      <c r="O12" s="70">
        <v>367.2</v>
      </c>
      <c r="P12" s="70">
        <v>247.6</v>
      </c>
      <c r="R12" s="41">
        <f>SUM(E12:P12)</f>
        <v>4091.1999999999994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9995.366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12694.572000000002</v>
      </c>
      <c r="G15" s="59">
        <f t="shared" si="0"/>
        <v>12039.132000000001</v>
      </c>
      <c r="H15" s="59">
        <f t="shared" si="0"/>
        <v>10692.356000000002</v>
      </c>
      <c r="I15" s="59">
        <f t="shared" si="0"/>
        <v>9958.86</v>
      </c>
      <c r="J15" s="59">
        <f t="shared" si="0"/>
        <v>10147.008000000002</v>
      </c>
      <c r="K15" s="59">
        <f t="shared" si="0"/>
        <v>10255.8</v>
      </c>
      <c r="L15" s="59">
        <f t="shared" si="0"/>
        <v>10217.78</v>
      </c>
      <c r="M15" s="59">
        <f t="shared" si="0"/>
        <v>9712.36</v>
      </c>
      <c r="N15" s="59">
        <f t="shared" si="0"/>
        <v>10426.455999999998</v>
      </c>
      <c r="O15" s="59">
        <f t="shared" si="0"/>
        <v>11210.759999999998</v>
      </c>
      <c r="P15" s="59">
        <f t="shared" si="0"/>
        <v>9234.612</v>
      </c>
      <c r="Q15" s="59"/>
      <c r="R15" s="59">
        <f t="shared" si="0"/>
        <v>126585.06199999999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9995.366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12694.572000000002</v>
      </c>
      <c r="G16" s="60">
        <f t="shared" si="1"/>
        <v>12039.132000000001</v>
      </c>
      <c r="H16" s="60">
        <f t="shared" si="1"/>
        <v>10692.356000000002</v>
      </c>
      <c r="I16" s="60">
        <f t="shared" si="1"/>
        <v>9958.86</v>
      </c>
      <c r="J16" s="60">
        <f t="shared" si="1"/>
        <v>10147.008000000002</v>
      </c>
      <c r="K16" s="60">
        <f t="shared" si="1"/>
        <v>10255.8</v>
      </c>
      <c r="L16" s="60">
        <f t="shared" si="1"/>
        <v>10217.78</v>
      </c>
      <c r="M16" s="60">
        <f t="shared" si="1"/>
        <v>9712.36</v>
      </c>
      <c r="N16" s="60">
        <f t="shared" si="1"/>
        <v>10426.455999999998</v>
      </c>
      <c r="O16" s="60">
        <f t="shared" si="1"/>
        <v>11210.759999999998</v>
      </c>
      <c r="P16" s="60">
        <f t="shared" si="1"/>
        <v>9234.612</v>
      </c>
      <c r="Q16" s="60"/>
      <c r="R16" s="60">
        <f t="shared" si="1"/>
        <v>126585.06199999999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0.09134</v>
      </c>
      <c r="E23" s="56">
        <f aca="true" t="shared" si="5" ref="E23:P23">E7*$D$23</f>
        <v>12166.488000000001</v>
      </c>
      <c r="F23" s="56">
        <f t="shared" si="5"/>
        <v>14066.36</v>
      </c>
      <c r="G23" s="56">
        <f t="shared" si="5"/>
        <v>12531.848</v>
      </c>
      <c r="H23" s="56">
        <f t="shared" si="5"/>
        <v>10631.976</v>
      </c>
      <c r="I23" s="56">
        <f t="shared" si="5"/>
        <v>10449.296</v>
      </c>
      <c r="J23" s="56">
        <f t="shared" si="5"/>
        <v>10887.728000000001</v>
      </c>
      <c r="K23" s="56">
        <f t="shared" si="5"/>
        <v>11216.552</v>
      </c>
      <c r="L23" s="56">
        <f t="shared" si="5"/>
        <v>11728.056</v>
      </c>
      <c r="M23" s="56">
        <f t="shared" si="5"/>
        <v>10157.008</v>
      </c>
      <c r="N23" s="56">
        <f t="shared" si="5"/>
        <v>10157.008</v>
      </c>
      <c r="O23" s="56">
        <f t="shared" si="5"/>
        <v>12093.416000000001</v>
      </c>
      <c r="P23" s="56">
        <f t="shared" si="5"/>
        <v>11764.592</v>
      </c>
      <c r="Q23" s="56"/>
      <c r="R23" s="56">
        <f t="shared" si="4"/>
        <v>137850.328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12201.488000000001</v>
      </c>
      <c r="F24" s="56">
        <f aca="true" t="shared" si="6" ref="F24:P24">F22+F23</f>
        <v>14101.36</v>
      </c>
      <c r="G24" s="56">
        <f t="shared" si="6"/>
        <v>12566.848</v>
      </c>
      <c r="H24" s="56">
        <f t="shared" si="6"/>
        <v>10666.976</v>
      </c>
      <c r="I24" s="56">
        <f t="shared" si="6"/>
        <v>10484.296</v>
      </c>
      <c r="J24" s="56">
        <f t="shared" si="6"/>
        <v>10922.728000000001</v>
      </c>
      <c r="K24" s="56">
        <f t="shared" si="6"/>
        <v>11251.552</v>
      </c>
      <c r="L24" s="56">
        <f t="shared" si="6"/>
        <v>11763.056</v>
      </c>
      <c r="M24" s="56">
        <f t="shared" si="6"/>
        <v>10192.008</v>
      </c>
      <c r="N24" s="56">
        <f t="shared" si="6"/>
        <v>10192.008</v>
      </c>
      <c r="O24" s="56">
        <f t="shared" si="6"/>
        <v>12128.416000000001</v>
      </c>
      <c r="P24" s="56">
        <f t="shared" si="6"/>
        <v>11799.592</v>
      </c>
      <c r="Q24" s="56"/>
      <c r="R24" s="57">
        <f t="shared" si="4"/>
        <v>138270.328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0.09245</v>
      </c>
      <c r="E28" s="56">
        <f aca="true" t="shared" si="8" ref="E28:P28">E7*$D$28</f>
        <v>12314.34</v>
      </c>
      <c r="F28" s="56">
        <f t="shared" si="8"/>
        <v>14237.300000000001</v>
      </c>
      <c r="G28" s="56">
        <f t="shared" si="8"/>
        <v>12684.140000000001</v>
      </c>
      <c r="H28" s="56">
        <f t="shared" si="8"/>
        <v>10761.18</v>
      </c>
      <c r="I28" s="56">
        <f t="shared" si="8"/>
        <v>10576.28</v>
      </c>
      <c r="J28" s="56">
        <f t="shared" si="8"/>
        <v>11020.04</v>
      </c>
      <c r="K28" s="56">
        <f t="shared" si="8"/>
        <v>11352.86</v>
      </c>
      <c r="L28" s="56">
        <f t="shared" si="8"/>
        <v>11870.58</v>
      </c>
      <c r="M28" s="56">
        <f t="shared" si="8"/>
        <v>10280.44</v>
      </c>
      <c r="N28" s="56">
        <f t="shared" si="8"/>
        <v>10280.44</v>
      </c>
      <c r="O28" s="56">
        <f t="shared" si="8"/>
        <v>12240.380000000001</v>
      </c>
      <c r="P28" s="56">
        <f t="shared" si="8"/>
        <v>11907.560000000001</v>
      </c>
      <c r="Q28" s="56"/>
      <c r="R28" s="56">
        <f t="shared" si="4"/>
        <v>139525.54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12354.34</v>
      </c>
      <c r="F29" s="56">
        <f aca="true" t="shared" si="9" ref="F29:P29">F28+F27</f>
        <v>14277.300000000001</v>
      </c>
      <c r="G29" s="56">
        <f t="shared" si="9"/>
        <v>12724.140000000001</v>
      </c>
      <c r="H29" s="56">
        <f t="shared" si="9"/>
        <v>10801.18</v>
      </c>
      <c r="I29" s="56">
        <f t="shared" si="9"/>
        <v>10616.28</v>
      </c>
      <c r="J29" s="56">
        <f t="shared" si="9"/>
        <v>11060.04</v>
      </c>
      <c r="K29" s="56">
        <f t="shared" si="9"/>
        <v>11392.86</v>
      </c>
      <c r="L29" s="56">
        <f t="shared" si="9"/>
        <v>11910.58</v>
      </c>
      <c r="M29" s="56">
        <f t="shared" si="9"/>
        <v>10320.44</v>
      </c>
      <c r="N29" s="56">
        <f t="shared" si="9"/>
        <v>10320.44</v>
      </c>
      <c r="O29" s="56">
        <f t="shared" si="9"/>
        <v>12280.380000000001</v>
      </c>
      <c r="P29" s="56">
        <f t="shared" si="9"/>
        <v>11947.560000000001</v>
      </c>
      <c r="Q29" s="56"/>
      <c r="R29" s="57">
        <f t="shared" si="4"/>
        <v>140005.54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Blank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0</v>
      </c>
      <c r="E32" s="56">
        <f>IF(E$7&gt;0,$D$32,0)</f>
        <v>0</v>
      </c>
      <c r="F32" s="56">
        <f aca="true" t="shared" si="10" ref="F32:P32">IF(F$7&gt;0,$D$32,0)</f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 t="shared" si="10"/>
        <v>0</v>
      </c>
      <c r="K32" s="56">
        <f t="shared" si="10"/>
        <v>0</v>
      </c>
      <c r="L32" s="56">
        <f t="shared" si="10"/>
        <v>0</v>
      </c>
      <c r="M32" s="56">
        <f t="shared" si="10"/>
        <v>0</v>
      </c>
      <c r="N32" s="56">
        <f t="shared" si="10"/>
        <v>0</v>
      </c>
      <c r="O32" s="56">
        <f t="shared" si="10"/>
        <v>0</v>
      </c>
      <c r="P32" s="56">
        <f t="shared" si="10"/>
        <v>0</v>
      </c>
      <c r="Q32" s="56"/>
      <c r="R32" s="56">
        <f t="shared" si="4"/>
        <v>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</v>
      </c>
      <c r="E33" s="56">
        <f aca="true" t="shared" si="11" ref="E33:P33">E7*$D$33</f>
        <v>0</v>
      </c>
      <c r="F33" s="56">
        <f t="shared" si="11"/>
        <v>0</v>
      </c>
      <c r="G33" s="56">
        <f t="shared" si="11"/>
        <v>0</v>
      </c>
      <c r="H33" s="56">
        <f t="shared" si="11"/>
        <v>0</v>
      </c>
      <c r="I33" s="56">
        <f t="shared" si="11"/>
        <v>0</v>
      </c>
      <c r="J33" s="56">
        <f t="shared" si="11"/>
        <v>0</v>
      </c>
      <c r="K33" s="56">
        <f t="shared" si="11"/>
        <v>0</v>
      </c>
      <c r="L33" s="56">
        <f t="shared" si="11"/>
        <v>0</v>
      </c>
      <c r="M33" s="56">
        <f t="shared" si="11"/>
        <v>0</v>
      </c>
      <c r="N33" s="56">
        <f t="shared" si="11"/>
        <v>0</v>
      </c>
      <c r="O33" s="56">
        <f t="shared" si="11"/>
        <v>0</v>
      </c>
      <c r="P33" s="56">
        <f t="shared" si="11"/>
        <v>0</v>
      </c>
      <c r="Q33" s="56"/>
      <c r="R33" s="56">
        <f t="shared" si="4"/>
        <v>0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0</v>
      </c>
      <c r="F34" s="56">
        <f aca="true" t="shared" si="12" ref="F34:P34">F32+F33</f>
        <v>0</v>
      </c>
      <c r="G34" s="56">
        <f t="shared" si="12"/>
        <v>0</v>
      </c>
      <c r="H34" s="56">
        <f t="shared" si="12"/>
        <v>0</v>
      </c>
      <c r="I34" s="56">
        <f t="shared" si="12"/>
        <v>0</v>
      </c>
      <c r="J34" s="56">
        <f t="shared" si="12"/>
        <v>0</v>
      </c>
      <c r="K34" s="56">
        <f t="shared" si="12"/>
        <v>0</v>
      </c>
      <c r="L34" s="56">
        <f t="shared" si="12"/>
        <v>0</v>
      </c>
      <c r="M34" s="56">
        <f t="shared" si="12"/>
        <v>0</v>
      </c>
      <c r="N34" s="56">
        <f t="shared" si="12"/>
        <v>0</v>
      </c>
      <c r="O34" s="56">
        <f t="shared" si="12"/>
        <v>0</v>
      </c>
      <c r="P34" s="56">
        <f t="shared" si="12"/>
        <v>0</v>
      </c>
      <c r="Q34" s="56"/>
      <c r="R34" s="57">
        <f t="shared" si="4"/>
        <v>0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Blank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0</v>
      </c>
      <c r="E37" s="56">
        <f>IF(E$7&gt;0,$D$37,0)</f>
        <v>0</v>
      </c>
      <c r="F37" s="56">
        <f aca="true" t="shared" si="13" ref="F37:P37">IF(F$7&gt;0,$D$37,0)</f>
        <v>0</v>
      </c>
      <c r="G37" s="56">
        <f t="shared" si="13"/>
        <v>0</v>
      </c>
      <c r="H37" s="56">
        <f t="shared" si="13"/>
        <v>0</v>
      </c>
      <c r="I37" s="56">
        <f t="shared" si="13"/>
        <v>0</v>
      </c>
      <c r="J37" s="56">
        <f t="shared" si="13"/>
        <v>0</v>
      </c>
      <c r="K37" s="56">
        <f t="shared" si="13"/>
        <v>0</v>
      </c>
      <c r="L37" s="56">
        <f t="shared" si="13"/>
        <v>0</v>
      </c>
      <c r="M37" s="56">
        <f t="shared" si="13"/>
        <v>0</v>
      </c>
      <c r="N37" s="56">
        <f t="shared" si="13"/>
        <v>0</v>
      </c>
      <c r="O37" s="56">
        <f t="shared" si="13"/>
        <v>0</v>
      </c>
      <c r="P37" s="56">
        <f t="shared" si="13"/>
        <v>0</v>
      </c>
      <c r="Q37" s="56"/>
      <c r="R37" s="56">
        <f t="shared" si="4"/>
        <v>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</v>
      </c>
      <c r="E38" s="56">
        <f aca="true" t="shared" si="14" ref="E38:P38">E7*$D$38</f>
        <v>0</v>
      </c>
      <c r="F38" s="56">
        <f t="shared" si="14"/>
        <v>0</v>
      </c>
      <c r="G38" s="56">
        <f t="shared" si="14"/>
        <v>0</v>
      </c>
      <c r="H38" s="56">
        <f t="shared" si="14"/>
        <v>0</v>
      </c>
      <c r="I38" s="56">
        <f t="shared" si="14"/>
        <v>0</v>
      </c>
      <c r="J38" s="56">
        <f t="shared" si="14"/>
        <v>0</v>
      </c>
      <c r="K38" s="56">
        <f t="shared" si="14"/>
        <v>0</v>
      </c>
      <c r="L38" s="56">
        <f t="shared" si="14"/>
        <v>0</v>
      </c>
      <c r="M38" s="56">
        <f t="shared" si="14"/>
        <v>0</v>
      </c>
      <c r="N38" s="56">
        <f t="shared" si="14"/>
        <v>0</v>
      </c>
      <c r="O38" s="56">
        <f t="shared" si="14"/>
        <v>0</v>
      </c>
      <c r="P38" s="56">
        <f t="shared" si="14"/>
        <v>0</v>
      </c>
      <c r="Q38" s="56"/>
      <c r="R38" s="56">
        <f t="shared" si="4"/>
        <v>0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0</v>
      </c>
      <c r="F39" s="56">
        <f t="shared" si="15"/>
        <v>0</v>
      </c>
      <c r="G39" s="56">
        <f t="shared" si="15"/>
        <v>0</v>
      </c>
      <c r="H39" s="56">
        <f t="shared" si="15"/>
        <v>0</v>
      </c>
      <c r="I39" s="56">
        <f t="shared" si="15"/>
        <v>0</v>
      </c>
      <c r="J39" s="56">
        <f t="shared" si="15"/>
        <v>0</v>
      </c>
      <c r="K39" s="56">
        <f t="shared" si="15"/>
        <v>0</v>
      </c>
      <c r="L39" s="56">
        <f t="shared" si="15"/>
        <v>0</v>
      </c>
      <c r="M39" s="56">
        <f t="shared" si="15"/>
        <v>0</v>
      </c>
      <c r="N39" s="56">
        <f t="shared" si="15"/>
        <v>0</v>
      </c>
      <c r="O39" s="56">
        <f t="shared" si="15"/>
        <v>0</v>
      </c>
      <c r="P39" s="56">
        <f t="shared" si="15"/>
        <v>0</v>
      </c>
      <c r="Q39" s="56"/>
      <c r="R39" s="57">
        <f t="shared" si="4"/>
        <v>0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0.0406</v>
      </c>
      <c r="E43" s="56">
        <f aca="true" t="shared" si="17" ref="E43:P43">$D$43*E7</f>
        <v>5407.92</v>
      </c>
      <c r="F43" s="56">
        <f t="shared" si="17"/>
        <v>6252.4</v>
      </c>
      <c r="G43" s="56">
        <f t="shared" si="17"/>
        <v>5570.32</v>
      </c>
      <c r="H43" s="56">
        <f t="shared" si="17"/>
        <v>4725.839999999999</v>
      </c>
      <c r="I43" s="56">
        <f t="shared" si="17"/>
        <v>4644.639999999999</v>
      </c>
      <c r="J43" s="56">
        <f t="shared" si="17"/>
        <v>4839.5199999999995</v>
      </c>
      <c r="K43" s="56">
        <f t="shared" si="17"/>
        <v>4985.679999999999</v>
      </c>
      <c r="L43" s="56">
        <f t="shared" si="17"/>
        <v>5213.04</v>
      </c>
      <c r="M43" s="56">
        <f t="shared" si="17"/>
        <v>4514.719999999999</v>
      </c>
      <c r="N43" s="56">
        <f t="shared" si="17"/>
        <v>4514.719999999999</v>
      </c>
      <c r="O43" s="56">
        <f t="shared" si="17"/>
        <v>5375.44</v>
      </c>
      <c r="P43" s="56">
        <f t="shared" si="17"/>
        <v>5229.28</v>
      </c>
      <c r="Q43" s="56"/>
      <c r="R43" s="56">
        <f t="shared" si="4"/>
        <v>61273.520000000004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16.4</v>
      </c>
      <c r="E44" s="56">
        <f>E10*$D$44</f>
        <v>4565.759999999999</v>
      </c>
      <c r="F44" s="56">
        <f>F10*$D$44</f>
        <v>6671.5199999999995</v>
      </c>
      <c r="G44" s="56">
        <f>G10*$D$44</f>
        <v>6697.759999999999</v>
      </c>
      <c r="H44" s="56"/>
      <c r="I44" s="56"/>
      <c r="J44" s="56"/>
      <c r="K44" s="56"/>
      <c r="L44" s="56"/>
      <c r="M44" s="56"/>
      <c r="N44" s="56"/>
      <c r="O44" s="56">
        <f>O10*$D$44</f>
        <v>6022.079999999999</v>
      </c>
      <c r="P44" s="56">
        <f>P10*$D$44</f>
        <v>4060.6399999999994</v>
      </c>
      <c r="Q44" s="56"/>
      <c r="R44" s="56">
        <f t="shared" si="4"/>
        <v>28017.759999999995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0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0</v>
      </c>
      <c r="Q45" s="56"/>
      <c r="R45" s="56">
        <f t="shared" si="4"/>
        <v>0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14.01</v>
      </c>
      <c r="E46" s="56"/>
      <c r="F46" s="56"/>
      <c r="G46" s="56"/>
      <c r="H46" s="56">
        <f>H10*$D$46</f>
        <v>5262.156</v>
      </c>
      <c r="I46" s="56">
        <f aca="true" t="shared" si="18" ref="I46:N46">I10*$D$46</f>
        <v>4668.132</v>
      </c>
      <c r="J46" s="56">
        <f t="shared" si="18"/>
        <v>4662.528</v>
      </c>
      <c r="K46" s="56">
        <f t="shared" si="18"/>
        <v>4628.9039999999995</v>
      </c>
      <c r="L46" s="56">
        <f t="shared" si="18"/>
        <v>4387.932</v>
      </c>
      <c r="M46" s="56">
        <f t="shared" si="18"/>
        <v>4561.656</v>
      </c>
      <c r="N46" s="56">
        <f t="shared" si="18"/>
        <v>5211.72</v>
      </c>
      <c r="O46" s="56"/>
      <c r="P46" s="56"/>
      <c r="Q46" s="56"/>
      <c r="R46" s="56">
        <f t="shared" si="4"/>
        <v>33383.028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0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10063.68</v>
      </c>
      <c r="F49" s="56">
        <f aca="true" t="shared" si="21" ref="F49:P49">SUM(F42:F48)</f>
        <v>13013.919999999998</v>
      </c>
      <c r="G49" s="56">
        <f t="shared" si="21"/>
        <v>12358.079999999998</v>
      </c>
      <c r="H49" s="56">
        <f t="shared" si="21"/>
        <v>10077.996</v>
      </c>
      <c r="I49" s="56">
        <f t="shared" si="21"/>
        <v>9402.771999999999</v>
      </c>
      <c r="J49" s="56">
        <f t="shared" si="21"/>
        <v>9592.047999999999</v>
      </c>
      <c r="K49" s="56">
        <f t="shared" si="21"/>
        <v>9704.583999999999</v>
      </c>
      <c r="L49" s="56">
        <f t="shared" si="21"/>
        <v>9690.972</v>
      </c>
      <c r="M49" s="56">
        <f t="shared" si="21"/>
        <v>9166.376</v>
      </c>
      <c r="N49" s="56">
        <f t="shared" si="21"/>
        <v>9816.439999999999</v>
      </c>
      <c r="O49" s="56">
        <f t="shared" si="21"/>
        <v>11487.519999999999</v>
      </c>
      <c r="P49" s="56">
        <f t="shared" si="21"/>
        <v>9379.919999999998</v>
      </c>
      <c r="Q49" s="56"/>
      <c r="R49" s="57">
        <f t="shared" si="4"/>
        <v>123754.30799999999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0.04071</v>
      </c>
      <c r="E53" s="56">
        <f aca="true" t="shared" si="23" ref="E53:P53">$D$53*E7</f>
        <v>5422.572</v>
      </c>
      <c r="F53" s="56">
        <f t="shared" si="23"/>
        <v>6269.34</v>
      </c>
      <c r="G53" s="56">
        <f t="shared" si="23"/>
        <v>5585.412</v>
      </c>
      <c r="H53" s="56">
        <f t="shared" si="23"/>
        <v>4738.644</v>
      </c>
      <c r="I53" s="56">
        <f t="shared" si="23"/>
        <v>4657.224</v>
      </c>
      <c r="J53" s="56">
        <f t="shared" si="23"/>
        <v>4852.6320000000005</v>
      </c>
      <c r="K53" s="56">
        <f t="shared" si="23"/>
        <v>4999.188</v>
      </c>
      <c r="L53" s="56">
        <f t="shared" si="23"/>
        <v>5227.164000000001</v>
      </c>
      <c r="M53" s="56">
        <f t="shared" si="23"/>
        <v>4526.952</v>
      </c>
      <c r="N53" s="56">
        <f t="shared" si="23"/>
        <v>4526.952</v>
      </c>
      <c r="O53" s="56">
        <f t="shared" si="23"/>
        <v>5390.004000000001</v>
      </c>
      <c r="P53" s="56">
        <f t="shared" si="23"/>
        <v>5243.448</v>
      </c>
      <c r="Q53" s="56"/>
      <c r="R53" s="56">
        <f t="shared" si="4"/>
        <v>61439.53200000001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17.33</v>
      </c>
      <c r="E54" s="56">
        <f>E10*$D$54</f>
        <v>4824.672</v>
      </c>
      <c r="F54" s="56">
        <f>F10*$D$54</f>
        <v>7049.843999999999</v>
      </c>
      <c r="G54" s="56">
        <f>G10*$D$54</f>
        <v>7077.571999999999</v>
      </c>
      <c r="H54" s="56"/>
      <c r="I54" s="56"/>
      <c r="J54" s="56"/>
      <c r="K54" s="56"/>
      <c r="L54" s="56"/>
      <c r="M54" s="56"/>
      <c r="N54" s="56"/>
      <c r="O54" s="56">
        <f>$D$54*O10</f>
        <v>6363.575999999999</v>
      </c>
      <c r="P54" s="56">
        <f>$D$54*P10</f>
        <v>4290.907999999999</v>
      </c>
      <c r="Q54" s="56"/>
      <c r="R54" s="56">
        <f t="shared" si="4"/>
        <v>29606.571999999996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0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>
        <f t="shared" si="4"/>
        <v>0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14.94</v>
      </c>
      <c r="E56" s="56"/>
      <c r="F56" s="56"/>
      <c r="G56" s="56"/>
      <c r="H56" s="56">
        <f>H10*$D$56</f>
        <v>5611.464</v>
      </c>
      <c r="I56" s="56">
        <f aca="true" t="shared" si="24" ref="I56:N56">I10*$D$56</f>
        <v>4978.008</v>
      </c>
      <c r="J56" s="56">
        <f t="shared" si="24"/>
        <v>4972.032</v>
      </c>
      <c r="K56" s="56">
        <f t="shared" si="24"/>
        <v>4936.1759999999995</v>
      </c>
      <c r="L56" s="56">
        <f t="shared" si="24"/>
        <v>4679.208</v>
      </c>
      <c r="M56" s="56">
        <f t="shared" si="24"/>
        <v>4864.464</v>
      </c>
      <c r="N56" s="56">
        <f t="shared" si="24"/>
        <v>5557.679999999999</v>
      </c>
      <c r="O56" s="56"/>
      <c r="P56" s="56"/>
      <c r="Q56" s="56"/>
      <c r="R56" s="56">
        <f t="shared" si="4"/>
        <v>35599.032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0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10337.243999999999</v>
      </c>
      <c r="F59" s="56">
        <f aca="true" t="shared" si="27" ref="F59:P59">SUM(F52:F58)</f>
        <v>13409.184</v>
      </c>
      <c r="G59" s="56">
        <f t="shared" si="27"/>
        <v>12752.984</v>
      </c>
      <c r="H59" s="56">
        <f t="shared" si="27"/>
        <v>10440.108</v>
      </c>
      <c r="I59" s="56">
        <f t="shared" si="27"/>
        <v>9725.232</v>
      </c>
      <c r="J59" s="56">
        <f t="shared" si="27"/>
        <v>9914.664</v>
      </c>
      <c r="K59" s="56">
        <f t="shared" si="27"/>
        <v>10025.364</v>
      </c>
      <c r="L59" s="56">
        <f t="shared" si="27"/>
        <v>9996.372</v>
      </c>
      <c r="M59" s="56">
        <f t="shared" si="27"/>
        <v>9481.416000000001</v>
      </c>
      <c r="N59" s="56">
        <f t="shared" si="27"/>
        <v>10174.632</v>
      </c>
      <c r="O59" s="56">
        <f t="shared" si="27"/>
        <v>11843.58</v>
      </c>
      <c r="P59" s="56">
        <f t="shared" si="27"/>
        <v>9624.356</v>
      </c>
      <c r="Q59" s="56"/>
      <c r="R59" s="57">
        <f t="shared" si="4"/>
        <v>127725.136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0.0399</v>
      </c>
      <c r="E63" s="56">
        <f aca="true" t="shared" si="30" ref="E63:P63">$D$63*E7</f>
        <v>5314.679999999999</v>
      </c>
      <c r="F63" s="56">
        <f t="shared" si="30"/>
        <v>6144.599999999999</v>
      </c>
      <c r="G63" s="56">
        <f t="shared" si="30"/>
        <v>5474.28</v>
      </c>
      <c r="H63" s="56">
        <f t="shared" si="30"/>
        <v>4644.36</v>
      </c>
      <c r="I63" s="56">
        <f t="shared" si="30"/>
        <v>4564.5599999999995</v>
      </c>
      <c r="J63" s="56">
        <f t="shared" si="30"/>
        <v>4756.08</v>
      </c>
      <c r="K63" s="56">
        <f t="shared" si="30"/>
        <v>4899.719999999999</v>
      </c>
      <c r="L63" s="56">
        <f t="shared" si="30"/>
        <v>5123.16</v>
      </c>
      <c r="M63" s="56">
        <f t="shared" si="30"/>
        <v>4436.88</v>
      </c>
      <c r="N63" s="56">
        <f t="shared" si="30"/>
        <v>4436.88</v>
      </c>
      <c r="O63" s="56">
        <f t="shared" si="30"/>
        <v>5282.759999999999</v>
      </c>
      <c r="P63" s="56">
        <f t="shared" si="30"/>
        <v>5139.12</v>
      </c>
      <c r="Q63" s="56"/>
      <c r="R63" s="56">
        <f t="shared" si="29"/>
        <v>60217.08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6.11</v>
      </c>
      <c r="E64" s="56">
        <f aca="true" t="shared" si="31" ref="E64:P64">$D$64*E10</f>
        <v>1701.024</v>
      </c>
      <c r="F64" s="56">
        <f t="shared" si="31"/>
        <v>2485.5480000000002</v>
      </c>
      <c r="G64" s="56">
        <f t="shared" si="31"/>
        <v>2495.324</v>
      </c>
      <c r="H64" s="56">
        <f t="shared" si="31"/>
        <v>2294.916</v>
      </c>
      <c r="I64" s="56">
        <f t="shared" si="31"/>
        <v>2035.852</v>
      </c>
      <c r="J64" s="56">
        <f t="shared" si="31"/>
        <v>2033.4080000000001</v>
      </c>
      <c r="K64" s="56">
        <f t="shared" si="31"/>
        <v>2018.744</v>
      </c>
      <c r="L64" s="56">
        <f t="shared" si="31"/>
        <v>1913.652</v>
      </c>
      <c r="M64" s="56">
        <f t="shared" si="31"/>
        <v>1989.4160000000002</v>
      </c>
      <c r="N64" s="56">
        <f t="shared" si="31"/>
        <v>2272.92</v>
      </c>
      <c r="O64" s="56">
        <f t="shared" si="31"/>
        <v>2243.592</v>
      </c>
      <c r="P64" s="56">
        <f t="shared" si="31"/>
        <v>1512.836</v>
      </c>
      <c r="Q64" s="56"/>
      <c r="R64" s="56">
        <f t="shared" si="29"/>
        <v>24997.232000000004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0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0</v>
      </c>
      <c r="Q65" s="56"/>
      <c r="R65" s="56">
        <f t="shared" si="29"/>
        <v>0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4.51</v>
      </c>
      <c r="E66" s="56">
        <f aca="true" t="shared" si="33" ref="E66:P66">$D$66*E11</f>
        <v>1255.5839999999998</v>
      </c>
      <c r="F66" s="56">
        <f t="shared" si="33"/>
        <v>1834.668</v>
      </c>
      <c r="G66" s="56">
        <f t="shared" si="33"/>
        <v>1841.8839999999998</v>
      </c>
      <c r="H66" s="56">
        <f t="shared" si="33"/>
        <v>1693.9560000000001</v>
      </c>
      <c r="I66" s="56">
        <f t="shared" si="33"/>
        <v>1502.732</v>
      </c>
      <c r="J66" s="56">
        <f t="shared" si="33"/>
        <v>1500.9279999999999</v>
      </c>
      <c r="K66" s="56">
        <f t="shared" si="33"/>
        <v>1490.1039999999998</v>
      </c>
      <c r="L66" s="56">
        <f t="shared" si="33"/>
        <v>1412.532</v>
      </c>
      <c r="M66" s="56">
        <f t="shared" si="33"/>
        <v>1468.4560000000001</v>
      </c>
      <c r="N66" s="56">
        <f t="shared" si="33"/>
        <v>1677.72</v>
      </c>
      <c r="O66" s="56">
        <f t="shared" si="33"/>
        <v>1656.072</v>
      </c>
      <c r="P66" s="56">
        <f t="shared" si="33"/>
        <v>1116.676</v>
      </c>
      <c r="Q66" s="56"/>
      <c r="R66" s="56">
        <f t="shared" si="29"/>
        <v>18451.311999999998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0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0</v>
      </c>
      <c r="Q67" s="56"/>
      <c r="R67" s="56">
        <f t="shared" si="29"/>
        <v>0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4</v>
      </c>
      <c r="E68" s="56">
        <f aca="true" t="shared" si="35" ref="E68:P68">$D$68*E12</f>
        <v>1113.6</v>
      </c>
      <c r="F68" s="56">
        <f t="shared" si="35"/>
        <v>1627.2</v>
      </c>
      <c r="G68" s="56">
        <f t="shared" si="35"/>
        <v>1633.6</v>
      </c>
      <c r="H68" s="56">
        <f t="shared" si="35"/>
        <v>1502.4</v>
      </c>
      <c r="I68" s="56">
        <f t="shared" si="35"/>
        <v>1332.8</v>
      </c>
      <c r="J68" s="56">
        <f t="shared" si="35"/>
        <v>1331.2</v>
      </c>
      <c r="K68" s="56">
        <f t="shared" si="35"/>
        <v>1321.6</v>
      </c>
      <c r="L68" s="56">
        <f t="shared" si="35"/>
        <v>1252.8</v>
      </c>
      <c r="M68" s="56">
        <f t="shared" si="35"/>
        <v>1302.4</v>
      </c>
      <c r="N68" s="56">
        <f t="shared" si="35"/>
        <v>1488</v>
      </c>
      <c r="O68" s="56">
        <f t="shared" si="35"/>
        <v>1468.8</v>
      </c>
      <c r="P68" s="56">
        <f t="shared" si="35"/>
        <v>990.4</v>
      </c>
      <c r="Q68" s="56"/>
      <c r="R68" s="56">
        <f t="shared" si="29"/>
        <v>16364.799999999997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111.59999999999991</v>
      </c>
      <c r="F69" s="56">
        <f aca="true" t="shared" si="36" ref="F69:P69">IF(F$7&gt;0,IF(F$12&gt;250,IF(F$12&gt;$B$12*0.75,0,(0.75*$B$12*$D$68-F$12*$D$68)),250*$D$68-F$12*$D$68),0)</f>
        <v>0</v>
      </c>
      <c r="G69" s="56">
        <f t="shared" si="36"/>
        <v>0</v>
      </c>
      <c r="H69" s="56">
        <f t="shared" si="36"/>
        <v>0</v>
      </c>
      <c r="I69" s="56">
        <f t="shared" si="36"/>
        <v>0</v>
      </c>
      <c r="J69" s="56">
        <f t="shared" si="36"/>
        <v>0</v>
      </c>
      <c r="K69" s="56">
        <f t="shared" si="36"/>
        <v>0</v>
      </c>
      <c r="L69" s="56">
        <f t="shared" si="36"/>
        <v>0</v>
      </c>
      <c r="M69" s="56">
        <f t="shared" si="36"/>
        <v>0</v>
      </c>
      <c r="N69" s="56">
        <f t="shared" si="36"/>
        <v>0</v>
      </c>
      <c r="O69" s="56">
        <f t="shared" si="36"/>
        <v>0</v>
      </c>
      <c r="P69" s="56">
        <f t="shared" si="36"/>
        <v>9.600000000000023</v>
      </c>
      <c r="Q69" s="56"/>
      <c r="R69" s="56">
        <f t="shared" si="29"/>
        <v>121.19999999999993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9696.488000000001</v>
      </c>
      <c r="F71" s="56">
        <f aca="true" t="shared" si="38" ref="F71:P71">SUM(F62:F70)</f>
        <v>12292.016</v>
      </c>
      <c r="G71" s="56">
        <f t="shared" si="38"/>
        <v>11645.088</v>
      </c>
      <c r="H71" s="56">
        <f t="shared" si="38"/>
        <v>10335.632</v>
      </c>
      <c r="I71" s="56">
        <f t="shared" si="38"/>
        <v>9635.944</v>
      </c>
      <c r="J71" s="56">
        <f t="shared" si="38"/>
        <v>9821.616000000002</v>
      </c>
      <c r="K71" s="56">
        <f t="shared" si="38"/>
        <v>9930.168</v>
      </c>
      <c r="L71" s="56">
        <f t="shared" si="38"/>
        <v>9902.143999999998</v>
      </c>
      <c r="M71" s="56">
        <f t="shared" si="38"/>
        <v>9397.152</v>
      </c>
      <c r="N71" s="56">
        <f t="shared" si="38"/>
        <v>10075.52</v>
      </c>
      <c r="O71" s="56">
        <f t="shared" si="38"/>
        <v>10851.223999999998</v>
      </c>
      <c r="P71" s="56">
        <f t="shared" si="38"/>
        <v>8968.632</v>
      </c>
      <c r="Q71" s="56"/>
      <c r="R71" s="57">
        <f t="shared" si="29"/>
        <v>122551.62400000001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0.04048</v>
      </c>
      <c r="E75" s="56">
        <f aca="true" t="shared" si="41" ref="E75:P75">$D$75*E7</f>
        <v>5391.936000000001</v>
      </c>
      <c r="F75" s="56">
        <f t="shared" si="41"/>
        <v>6233.92</v>
      </c>
      <c r="G75" s="56">
        <f t="shared" si="41"/>
        <v>5553.856000000001</v>
      </c>
      <c r="H75" s="56">
        <f t="shared" si="41"/>
        <v>4711.872</v>
      </c>
      <c r="I75" s="56">
        <f t="shared" si="41"/>
        <v>4630.912</v>
      </c>
      <c r="J75" s="56">
        <f t="shared" si="41"/>
        <v>4825.216</v>
      </c>
      <c r="K75" s="56">
        <f t="shared" si="41"/>
        <v>4970.944</v>
      </c>
      <c r="L75" s="56">
        <f t="shared" si="41"/>
        <v>5197.6320000000005</v>
      </c>
      <c r="M75" s="56">
        <f t="shared" si="41"/>
        <v>4501.376</v>
      </c>
      <c r="N75" s="56">
        <f t="shared" si="41"/>
        <v>4501.376</v>
      </c>
      <c r="O75" s="56">
        <f t="shared" si="41"/>
        <v>5359.552000000001</v>
      </c>
      <c r="P75" s="56">
        <f t="shared" si="41"/>
        <v>5213.8240000000005</v>
      </c>
      <c r="Q75" s="56"/>
      <c r="R75" s="56">
        <f t="shared" si="40"/>
        <v>61092.41600000001</v>
      </c>
    </row>
    <row r="76" spans="2:18" ht="15">
      <c r="B76" s="64" t="str">
        <f>'Rate Comparison'!B76</f>
        <v>Peak Demand</v>
      </c>
      <c r="D76" s="7">
        <f>'Rate Comparison'!D76</f>
        <v>6.37</v>
      </c>
      <c r="E76" s="56">
        <f aca="true" t="shared" si="42" ref="E76:P76">$D$76*E10</f>
        <v>1773.408</v>
      </c>
      <c r="F76" s="56">
        <f t="shared" si="42"/>
        <v>2591.3160000000003</v>
      </c>
      <c r="G76" s="56">
        <f t="shared" si="42"/>
        <v>2601.508</v>
      </c>
      <c r="H76" s="56">
        <f t="shared" si="42"/>
        <v>2392.572</v>
      </c>
      <c r="I76" s="56">
        <f t="shared" si="42"/>
        <v>2122.484</v>
      </c>
      <c r="J76" s="56">
        <f t="shared" si="42"/>
        <v>2119.936</v>
      </c>
      <c r="K76" s="56">
        <f t="shared" si="42"/>
        <v>2104.6479999999997</v>
      </c>
      <c r="L76" s="56">
        <f t="shared" si="42"/>
        <v>1995.084</v>
      </c>
      <c r="M76" s="56">
        <f t="shared" si="42"/>
        <v>2074.072</v>
      </c>
      <c r="N76" s="56">
        <f t="shared" si="42"/>
        <v>2369.64</v>
      </c>
      <c r="O76" s="56">
        <f t="shared" si="42"/>
        <v>2339.064</v>
      </c>
      <c r="P76" s="56">
        <f t="shared" si="42"/>
        <v>1577.212</v>
      </c>
      <c r="Q76" s="56"/>
      <c r="R76" s="56">
        <f t="shared" si="40"/>
        <v>26060.943999999996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0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0</v>
      </c>
      <c r="Q77" s="56"/>
      <c r="R77" s="56">
        <f t="shared" si="40"/>
        <v>0</v>
      </c>
    </row>
    <row r="78" spans="2:18" ht="15">
      <c r="B78" s="64" t="str">
        <f>'Rate Comparison'!B78</f>
        <v>Intermediate Demand</v>
      </c>
      <c r="D78" s="7">
        <f>'Rate Comparison'!D78</f>
        <v>4.76</v>
      </c>
      <c r="E78" s="56">
        <f aca="true" t="shared" si="44" ref="E78:P78">$D$78*E11</f>
        <v>1325.1839999999997</v>
      </c>
      <c r="F78" s="56">
        <f t="shared" si="44"/>
        <v>1936.368</v>
      </c>
      <c r="G78" s="56">
        <f t="shared" si="44"/>
        <v>1943.9839999999997</v>
      </c>
      <c r="H78" s="56">
        <f t="shared" si="44"/>
        <v>1787.856</v>
      </c>
      <c r="I78" s="56">
        <f t="shared" si="44"/>
        <v>1586.032</v>
      </c>
      <c r="J78" s="56">
        <f t="shared" si="44"/>
        <v>1584.128</v>
      </c>
      <c r="K78" s="56">
        <f t="shared" si="44"/>
        <v>1572.7039999999997</v>
      </c>
      <c r="L78" s="56">
        <f t="shared" si="44"/>
        <v>1490.8319999999999</v>
      </c>
      <c r="M78" s="56">
        <f t="shared" si="44"/>
        <v>1549.856</v>
      </c>
      <c r="N78" s="56">
        <f t="shared" si="44"/>
        <v>1770.72</v>
      </c>
      <c r="O78" s="56">
        <f t="shared" si="44"/>
        <v>1747.8719999999998</v>
      </c>
      <c r="P78" s="56">
        <f t="shared" si="44"/>
        <v>1178.576</v>
      </c>
      <c r="Q78" s="56"/>
      <c r="R78" s="56">
        <f t="shared" si="40"/>
        <v>19474.112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0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0</v>
      </c>
      <c r="Q79" s="56"/>
      <c r="R79" s="56">
        <f t="shared" si="40"/>
        <v>0</v>
      </c>
    </row>
    <row r="80" spans="2:18" ht="15">
      <c r="B80" s="64" t="str">
        <f>'Rate Comparison'!B80</f>
        <v>Base Demand</v>
      </c>
      <c r="D80" s="7">
        <f>'Rate Comparison'!D80</f>
        <v>4.26</v>
      </c>
      <c r="E80" s="56">
        <f aca="true" t="shared" si="46" ref="E80:P80">$D$80*E12</f>
        <v>1185.984</v>
      </c>
      <c r="F80" s="56">
        <f t="shared" si="46"/>
        <v>1732.968</v>
      </c>
      <c r="G80" s="56">
        <f t="shared" si="46"/>
        <v>1739.7839999999999</v>
      </c>
      <c r="H80" s="56">
        <f t="shared" si="46"/>
        <v>1600.056</v>
      </c>
      <c r="I80" s="56">
        <f t="shared" si="46"/>
        <v>1419.4319999999998</v>
      </c>
      <c r="J80" s="56">
        <f t="shared" si="46"/>
        <v>1417.728</v>
      </c>
      <c r="K80" s="56">
        <f t="shared" si="46"/>
        <v>1407.504</v>
      </c>
      <c r="L80" s="56">
        <f t="shared" si="46"/>
        <v>1334.232</v>
      </c>
      <c r="M80" s="56">
        <f t="shared" si="46"/>
        <v>1387.056</v>
      </c>
      <c r="N80" s="56">
        <f t="shared" si="46"/>
        <v>1584.72</v>
      </c>
      <c r="O80" s="56">
        <f t="shared" si="46"/>
        <v>1564.272</v>
      </c>
      <c r="P80" s="56">
        <f t="shared" si="46"/>
        <v>1054.7759999999998</v>
      </c>
      <c r="Q80" s="56"/>
      <c r="R80" s="56">
        <f t="shared" si="40"/>
        <v>17428.511999999995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118.85399999999981</v>
      </c>
      <c r="F81" s="56">
        <f aca="true" t="shared" si="47" ref="F81:P81">IF(F$7&gt;0,IF(F12&gt;250,IF(F12&gt;$B$12*0.75,0,(0.75*$B$12*$D$80-F12*$D$80)),250*$D$80-F12*$D$80),0)</f>
        <v>0</v>
      </c>
      <c r="G81" s="56">
        <f t="shared" si="47"/>
        <v>0</v>
      </c>
      <c r="H81" s="56">
        <f t="shared" si="47"/>
        <v>0</v>
      </c>
      <c r="I81" s="56">
        <f t="shared" si="47"/>
        <v>0</v>
      </c>
      <c r="J81" s="56">
        <f t="shared" si="47"/>
        <v>0</v>
      </c>
      <c r="K81" s="56">
        <f t="shared" si="47"/>
        <v>0</v>
      </c>
      <c r="L81" s="56">
        <f t="shared" si="47"/>
        <v>0</v>
      </c>
      <c r="M81" s="56">
        <f t="shared" si="47"/>
        <v>0</v>
      </c>
      <c r="N81" s="56">
        <f t="shared" si="47"/>
        <v>0</v>
      </c>
      <c r="O81" s="56">
        <f t="shared" si="47"/>
        <v>0</v>
      </c>
      <c r="P81" s="56">
        <f t="shared" si="47"/>
        <v>10.22400000000016</v>
      </c>
      <c r="Q81" s="56"/>
      <c r="R81" s="56">
        <f t="shared" si="40"/>
        <v>129.07799999999997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9995.366</v>
      </c>
      <c r="F83" s="56">
        <f aca="true" t="shared" si="49" ref="F83:P83">SUM(F74:F82)</f>
        <v>12694.572000000002</v>
      </c>
      <c r="G83" s="56">
        <f t="shared" si="49"/>
        <v>12039.132000000001</v>
      </c>
      <c r="H83" s="56">
        <f t="shared" si="49"/>
        <v>10692.356000000002</v>
      </c>
      <c r="I83" s="56">
        <f t="shared" si="49"/>
        <v>9958.86</v>
      </c>
      <c r="J83" s="56">
        <f t="shared" si="49"/>
        <v>10147.008000000002</v>
      </c>
      <c r="K83" s="56">
        <f t="shared" si="49"/>
        <v>10255.8</v>
      </c>
      <c r="L83" s="56">
        <f t="shared" si="49"/>
        <v>10217.78</v>
      </c>
      <c r="M83" s="56">
        <f t="shared" si="49"/>
        <v>9712.36</v>
      </c>
      <c r="N83" s="56">
        <f t="shared" si="49"/>
        <v>10426.455999999998</v>
      </c>
      <c r="O83" s="56">
        <f t="shared" si="49"/>
        <v>11210.759999999998</v>
      </c>
      <c r="P83" s="56">
        <f t="shared" si="49"/>
        <v>9234.612</v>
      </c>
      <c r="Q83" s="56"/>
      <c r="R83" s="57">
        <f t="shared" si="40"/>
        <v>126585.06199999999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90"/>
  <sheetViews>
    <sheetView zoomScale="70" zoomScaleNormal="70" zoomScalePageLayoutView="80" workbookViewId="0" topLeftCell="A1">
      <selection activeCell="K1" sqref="K1:L1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/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161760</v>
      </c>
      <c r="F7" s="70">
        <v>235440</v>
      </c>
      <c r="G7" s="70">
        <v>194400</v>
      </c>
      <c r="H7" s="70">
        <v>170400</v>
      </c>
      <c r="I7" s="70">
        <v>198960</v>
      </c>
      <c r="J7" s="70">
        <v>194640</v>
      </c>
      <c r="K7" s="70">
        <v>203040</v>
      </c>
      <c r="L7" s="70">
        <v>186720</v>
      </c>
      <c r="M7" s="70">
        <v>174000</v>
      </c>
      <c r="N7" s="70">
        <v>180480</v>
      </c>
      <c r="O7" s="70">
        <v>200880</v>
      </c>
      <c r="P7" s="70">
        <v>142320</v>
      </c>
      <c r="R7" s="41">
        <f>SUM(E7:P7)</f>
        <v>2243040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1063.5</v>
      </c>
      <c r="C10" s="37"/>
      <c r="D10" s="10" t="s">
        <v>5</v>
      </c>
      <c r="E10" s="70">
        <v>386.8</v>
      </c>
      <c r="F10" s="70">
        <v>585.7</v>
      </c>
      <c r="G10" s="70">
        <v>562.8</v>
      </c>
      <c r="H10" s="70">
        <v>542.2</v>
      </c>
      <c r="I10" s="70">
        <v>532.5</v>
      </c>
      <c r="J10" s="70">
        <v>498</v>
      </c>
      <c r="K10" s="70">
        <v>524.6</v>
      </c>
      <c r="L10" s="70">
        <v>504.1</v>
      </c>
      <c r="M10" s="70">
        <v>523</v>
      </c>
      <c r="N10" s="70">
        <v>1063.5</v>
      </c>
      <c r="O10" s="70">
        <v>556.3</v>
      </c>
      <c r="P10" s="70">
        <v>322.6</v>
      </c>
      <c r="R10" s="41">
        <f>SUM(E10:P10)</f>
        <v>6602.1</v>
      </c>
      <c r="W10" s="15" t="s">
        <v>54</v>
      </c>
      <c r="X10" s="20"/>
    </row>
    <row r="11" spans="2:24" ht="15">
      <c r="B11" s="37">
        <f>MAX(E11:P11)</f>
        <v>1063.5</v>
      </c>
      <c r="C11" s="37"/>
      <c r="D11" s="10" t="s">
        <v>6</v>
      </c>
      <c r="E11" s="70">
        <v>386.8</v>
      </c>
      <c r="F11" s="70">
        <v>585.7</v>
      </c>
      <c r="G11" s="70">
        <v>562.8</v>
      </c>
      <c r="H11" s="70">
        <v>542.2</v>
      </c>
      <c r="I11" s="70">
        <v>532.5</v>
      </c>
      <c r="J11" s="70">
        <v>498</v>
      </c>
      <c r="K11" s="70">
        <v>524.6</v>
      </c>
      <c r="L11" s="70">
        <v>504.1</v>
      </c>
      <c r="M11" s="70">
        <v>523</v>
      </c>
      <c r="N11" s="70">
        <v>1063.5</v>
      </c>
      <c r="O11" s="70">
        <v>556.3</v>
      </c>
      <c r="P11" s="70">
        <v>322.6</v>
      </c>
      <c r="R11" s="41">
        <f>SUM(E11:P11)</f>
        <v>6602.1</v>
      </c>
      <c r="W11" s="15" t="s">
        <v>55</v>
      </c>
      <c r="X11" s="20"/>
    </row>
    <row r="12" spans="2:24" ht="15">
      <c r="B12" s="37">
        <f>MAX(E12:P12)</f>
        <v>1063.5</v>
      </c>
      <c r="C12" s="37"/>
      <c r="D12" s="10" t="s">
        <v>7</v>
      </c>
      <c r="E12" s="70">
        <v>386.8</v>
      </c>
      <c r="F12" s="70">
        <v>585.7</v>
      </c>
      <c r="G12" s="70">
        <v>562.8</v>
      </c>
      <c r="H12" s="70">
        <v>542.2</v>
      </c>
      <c r="I12" s="70">
        <v>532.5</v>
      </c>
      <c r="J12" s="70">
        <v>498</v>
      </c>
      <c r="K12" s="70">
        <v>524.6</v>
      </c>
      <c r="L12" s="70">
        <v>504.1</v>
      </c>
      <c r="M12" s="70">
        <v>523</v>
      </c>
      <c r="N12" s="70">
        <v>1063.5</v>
      </c>
      <c r="O12" s="70">
        <v>556.3</v>
      </c>
      <c r="P12" s="70">
        <v>322.6</v>
      </c>
      <c r="R12" s="41">
        <f>SUM(E12:P12)</f>
        <v>6602.1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16064.3048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19647.334700000003</v>
      </c>
      <c r="G15" s="59">
        <f t="shared" si="0"/>
        <v>17731.1585</v>
      </c>
      <c r="H15" s="59">
        <f t="shared" si="0"/>
        <v>16530.3605</v>
      </c>
      <c r="I15" s="59">
        <f t="shared" si="0"/>
        <v>17578.508299999998</v>
      </c>
      <c r="J15" s="59">
        <f t="shared" si="0"/>
        <v>17395.2872</v>
      </c>
      <c r="K15" s="59">
        <f t="shared" si="0"/>
        <v>17735.3192</v>
      </c>
      <c r="L15" s="59">
        <f t="shared" si="0"/>
        <v>17074.6856</v>
      </c>
      <c r="M15" s="59">
        <f t="shared" si="0"/>
        <v>16559.78</v>
      </c>
      <c r="N15" s="59">
        <f t="shared" si="0"/>
        <v>23873.095400000006</v>
      </c>
      <c r="O15" s="59">
        <f t="shared" si="0"/>
        <v>17921.1239</v>
      </c>
      <c r="P15" s="59">
        <f t="shared" si="0"/>
        <v>15277.373599999999</v>
      </c>
      <c r="Q15" s="59"/>
      <c r="R15" s="59">
        <f t="shared" si="0"/>
        <v>213388.33169999998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16064.3048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19647.334700000003</v>
      </c>
      <c r="G16" s="60">
        <f t="shared" si="1"/>
        <v>17731.1585</v>
      </c>
      <c r="H16" s="60">
        <f t="shared" si="1"/>
        <v>16530.3605</v>
      </c>
      <c r="I16" s="60">
        <f t="shared" si="1"/>
        <v>17578.508299999998</v>
      </c>
      <c r="J16" s="60">
        <f t="shared" si="1"/>
        <v>17395.2872</v>
      </c>
      <c r="K16" s="60">
        <f t="shared" si="1"/>
        <v>17735.3192</v>
      </c>
      <c r="L16" s="60">
        <f t="shared" si="1"/>
        <v>17074.6856</v>
      </c>
      <c r="M16" s="60">
        <f t="shared" si="1"/>
        <v>16559.78</v>
      </c>
      <c r="N16" s="60">
        <f t="shared" si="1"/>
        <v>23873.095400000006</v>
      </c>
      <c r="O16" s="60">
        <f t="shared" si="1"/>
        <v>17921.1239</v>
      </c>
      <c r="P16" s="60">
        <f t="shared" si="1"/>
        <v>15277.373599999999</v>
      </c>
      <c r="Q16" s="60"/>
      <c r="R16" s="60">
        <f t="shared" si="1"/>
        <v>213388.33169999998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0.09134</v>
      </c>
      <c r="E23" s="56">
        <f aca="true" t="shared" si="5" ref="E23:P23">E7*$D$23</f>
        <v>14775.1584</v>
      </c>
      <c r="F23" s="56">
        <f t="shared" si="5"/>
        <v>21505.0896</v>
      </c>
      <c r="G23" s="56">
        <f t="shared" si="5"/>
        <v>17756.496</v>
      </c>
      <c r="H23" s="56">
        <f t="shared" si="5"/>
        <v>15564.336000000001</v>
      </c>
      <c r="I23" s="56">
        <f t="shared" si="5"/>
        <v>18173.006400000002</v>
      </c>
      <c r="J23" s="56">
        <f t="shared" si="5"/>
        <v>17778.4176</v>
      </c>
      <c r="K23" s="56">
        <f t="shared" si="5"/>
        <v>18545.673600000002</v>
      </c>
      <c r="L23" s="56">
        <f t="shared" si="5"/>
        <v>17055.004800000002</v>
      </c>
      <c r="M23" s="56">
        <f t="shared" si="5"/>
        <v>15893.160000000002</v>
      </c>
      <c r="N23" s="56">
        <f t="shared" si="5"/>
        <v>16485.0432</v>
      </c>
      <c r="O23" s="56">
        <f t="shared" si="5"/>
        <v>18348.3792</v>
      </c>
      <c r="P23" s="56">
        <f t="shared" si="5"/>
        <v>12999.508800000001</v>
      </c>
      <c r="Q23" s="56"/>
      <c r="R23" s="56">
        <f t="shared" si="4"/>
        <v>204879.2736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14810.1584</v>
      </c>
      <c r="F24" s="56">
        <f aca="true" t="shared" si="6" ref="F24:P24">F22+F23</f>
        <v>21540.0896</v>
      </c>
      <c r="G24" s="56">
        <f t="shared" si="6"/>
        <v>17791.496</v>
      </c>
      <c r="H24" s="56">
        <f t="shared" si="6"/>
        <v>15599.336000000001</v>
      </c>
      <c r="I24" s="56">
        <f t="shared" si="6"/>
        <v>18208.006400000002</v>
      </c>
      <c r="J24" s="56">
        <f t="shared" si="6"/>
        <v>17813.4176</v>
      </c>
      <c r="K24" s="56">
        <f t="shared" si="6"/>
        <v>18580.673600000002</v>
      </c>
      <c r="L24" s="56">
        <f t="shared" si="6"/>
        <v>17090.004800000002</v>
      </c>
      <c r="M24" s="56">
        <f t="shared" si="6"/>
        <v>15928.160000000002</v>
      </c>
      <c r="N24" s="56">
        <f t="shared" si="6"/>
        <v>16520.0432</v>
      </c>
      <c r="O24" s="56">
        <f t="shared" si="6"/>
        <v>18383.3792</v>
      </c>
      <c r="P24" s="56">
        <f t="shared" si="6"/>
        <v>13034.508800000001</v>
      </c>
      <c r="Q24" s="56"/>
      <c r="R24" s="57">
        <f t="shared" si="4"/>
        <v>205299.2736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0.09245</v>
      </c>
      <c r="E28" s="56">
        <f aca="true" t="shared" si="8" ref="E28:P28">E7*$D$28</f>
        <v>14954.712000000001</v>
      </c>
      <c r="F28" s="56">
        <f t="shared" si="8"/>
        <v>21766.428</v>
      </c>
      <c r="G28" s="56">
        <f t="shared" si="8"/>
        <v>17972.280000000002</v>
      </c>
      <c r="H28" s="56">
        <f t="shared" si="8"/>
        <v>15753.480000000001</v>
      </c>
      <c r="I28" s="56">
        <f t="shared" si="8"/>
        <v>18393.852000000003</v>
      </c>
      <c r="J28" s="56">
        <f t="shared" si="8"/>
        <v>17994.468</v>
      </c>
      <c r="K28" s="56">
        <f t="shared" si="8"/>
        <v>18771.048000000003</v>
      </c>
      <c r="L28" s="56">
        <f t="shared" si="8"/>
        <v>17262.264</v>
      </c>
      <c r="M28" s="56">
        <f t="shared" si="8"/>
        <v>16086.300000000001</v>
      </c>
      <c r="N28" s="56">
        <f t="shared" si="8"/>
        <v>16685.376</v>
      </c>
      <c r="O28" s="56">
        <f t="shared" si="8"/>
        <v>18571.356</v>
      </c>
      <c r="P28" s="56">
        <f t="shared" si="8"/>
        <v>13157.484</v>
      </c>
      <c r="Q28" s="56"/>
      <c r="R28" s="56">
        <f t="shared" si="4"/>
        <v>207369.04799999998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14994.712000000001</v>
      </c>
      <c r="F29" s="56">
        <f aca="true" t="shared" si="9" ref="F29:P29">F28+F27</f>
        <v>21806.428</v>
      </c>
      <c r="G29" s="56">
        <f t="shared" si="9"/>
        <v>18012.280000000002</v>
      </c>
      <c r="H29" s="56">
        <f t="shared" si="9"/>
        <v>15793.480000000001</v>
      </c>
      <c r="I29" s="56">
        <f t="shared" si="9"/>
        <v>18433.852000000003</v>
      </c>
      <c r="J29" s="56">
        <f t="shared" si="9"/>
        <v>18034.468</v>
      </c>
      <c r="K29" s="56">
        <f t="shared" si="9"/>
        <v>18811.048000000003</v>
      </c>
      <c r="L29" s="56">
        <f t="shared" si="9"/>
        <v>17302.264</v>
      </c>
      <c r="M29" s="56">
        <f t="shared" si="9"/>
        <v>16126.300000000001</v>
      </c>
      <c r="N29" s="56">
        <f t="shared" si="9"/>
        <v>16725.376</v>
      </c>
      <c r="O29" s="56">
        <f t="shared" si="9"/>
        <v>18611.356</v>
      </c>
      <c r="P29" s="56">
        <f t="shared" si="9"/>
        <v>13197.484</v>
      </c>
      <c r="Q29" s="56"/>
      <c r="R29" s="57">
        <f t="shared" si="4"/>
        <v>207849.04799999998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Blank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0</v>
      </c>
      <c r="E32" s="56">
        <f>IF(E$7&gt;0,$D$32,0)</f>
        <v>0</v>
      </c>
      <c r="F32" s="56">
        <f aca="true" t="shared" si="10" ref="F32:P32">IF(F$7&gt;0,$D$32,0)</f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 t="shared" si="10"/>
        <v>0</v>
      </c>
      <c r="K32" s="56">
        <f t="shared" si="10"/>
        <v>0</v>
      </c>
      <c r="L32" s="56">
        <f t="shared" si="10"/>
        <v>0</v>
      </c>
      <c r="M32" s="56">
        <f t="shared" si="10"/>
        <v>0</v>
      </c>
      <c r="N32" s="56">
        <f t="shared" si="10"/>
        <v>0</v>
      </c>
      <c r="O32" s="56">
        <f t="shared" si="10"/>
        <v>0</v>
      </c>
      <c r="P32" s="56">
        <f t="shared" si="10"/>
        <v>0</v>
      </c>
      <c r="Q32" s="56"/>
      <c r="R32" s="56">
        <f t="shared" si="4"/>
        <v>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</v>
      </c>
      <c r="E33" s="56">
        <f aca="true" t="shared" si="11" ref="E33:P33">E7*$D$33</f>
        <v>0</v>
      </c>
      <c r="F33" s="56">
        <f t="shared" si="11"/>
        <v>0</v>
      </c>
      <c r="G33" s="56">
        <f t="shared" si="11"/>
        <v>0</v>
      </c>
      <c r="H33" s="56">
        <f t="shared" si="11"/>
        <v>0</v>
      </c>
      <c r="I33" s="56">
        <f t="shared" si="11"/>
        <v>0</v>
      </c>
      <c r="J33" s="56">
        <f t="shared" si="11"/>
        <v>0</v>
      </c>
      <c r="K33" s="56">
        <f t="shared" si="11"/>
        <v>0</v>
      </c>
      <c r="L33" s="56">
        <f t="shared" si="11"/>
        <v>0</v>
      </c>
      <c r="M33" s="56">
        <f t="shared" si="11"/>
        <v>0</v>
      </c>
      <c r="N33" s="56">
        <f t="shared" si="11"/>
        <v>0</v>
      </c>
      <c r="O33" s="56">
        <f t="shared" si="11"/>
        <v>0</v>
      </c>
      <c r="P33" s="56">
        <f t="shared" si="11"/>
        <v>0</v>
      </c>
      <c r="Q33" s="56"/>
      <c r="R33" s="56">
        <f t="shared" si="4"/>
        <v>0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0</v>
      </c>
      <c r="F34" s="56">
        <f aca="true" t="shared" si="12" ref="F34:P34">F32+F33</f>
        <v>0</v>
      </c>
      <c r="G34" s="56">
        <f t="shared" si="12"/>
        <v>0</v>
      </c>
      <c r="H34" s="56">
        <f t="shared" si="12"/>
        <v>0</v>
      </c>
      <c r="I34" s="56">
        <f t="shared" si="12"/>
        <v>0</v>
      </c>
      <c r="J34" s="56">
        <f t="shared" si="12"/>
        <v>0</v>
      </c>
      <c r="K34" s="56">
        <f t="shared" si="12"/>
        <v>0</v>
      </c>
      <c r="L34" s="56">
        <f t="shared" si="12"/>
        <v>0</v>
      </c>
      <c r="M34" s="56">
        <f t="shared" si="12"/>
        <v>0</v>
      </c>
      <c r="N34" s="56">
        <f t="shared" si="12"/>
        <v>0</v>
      </c>
      <c r="O34" s="56">
        <f t="shared" si="12"/>
        <v>0</v>
      </c>
      <c r="P34" s="56">
        <f t="shared" si="12"/>
        <v>0</v>
      </c>
      <c r="Q34" s="56"/>
      <c r="R34" s="57">
        <f t="shared" si="4"/>
        <v>0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Blank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0</v>
      </c>
      <c r="E37" s="56">
        <f>IF(E$7&gt;0,$D$37,0)</f>
        <v>0</v>
      </c>
      <c r="F37" s="56">
        <f aca="true" t="shared" si="13" ref="F37:P37">IF(F$7&gt;0,$D$37,0)</f>
        <v>0</v>
      </c>
      <c r="G37" s="56">
        <f t="shared" si="13"/>
        <v>0</v>
      </c>
      <c r="H37" s="56">
        <f t="shared" si="13"/>
        <v>0</v>
      </c>
      <c r="I37" s="56">
        <f t="shared" si="13"/>
        <v>0</v>
      </c>
      <c r="J37" s="56">
        <f t="shared" si="13"/>
        <v>0</v>
      </c>
      <c r="K37" s="56">
        <f t="shared" si="13"/>
        <v>0</v>
      </c>
      <c r="L37" s="56">
        <f t="shared" si="13"/>
        <v>0</v>
      </c>
      <c r="M37" s="56">
        <f t="shared" si="13"/>
        <v>0</v>
      </c>
      <c r="N37" s="56">
        <f t="shared" si="13"/>
        <v>0</v>
      </c>
      <c r="O37" s="56">
        <f t="shared" si="13"/>
        <v>0</v>
      </c>
      <c r="P37" s="56">
        <f t="shared" si="13"/>
        <v>0</v>
      </c>
      <c r="Q37" s="56"/>
      <c r="R37" s="56">
        <f t="shared" si="4"/>
        <v>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</v>
      </c>
      <c r="E38" s="56">
        <f aca="true" t="shared" si="14" ref="E38:P38">E7*$D$38</f>
        <v>0</v>
      </c>
      <c r="F38" s="56">
        <f t="shared" si="14"/>
        <v>0</v>
      </c>
      <c r="G38" s="56">
        <f t="shared" si="14"/>
        <v>0</v>
      </c>
      <c r="H38" s="56">
        <f t="shared" si="14"/>
        <v>0</v>
      </c>
      <c r="I38" s="56">
        <f t="shared" si="14"/>
        <v>0</v>
      </c>
      <c r="J38" s="56">
        <f t="shared" si="14"/>
        <v>0</v>
      </c>
      <c r="K38" s="56">
        <f t="shared" si="14"/>
        <v>0</v>
      </c>
      <c r="L38" s="56">
        <f t="shared" si="14"/>
        <v>0</v>
      </c>
      <c r="M38" s="56">
        <f t="shared" si="14"/>
        <v>0</v>
      </c>
      <c r="N38" s="56">
        <f t="shared" si="14"/>
        <v>0</v>
      </c>
      <c r="O38" s="56">
        <f t="shared" si="14"/>
        <v>0</v>
      </c>
      <c r="P38" s="56">
        <f t="shared" si="14"/>
        <v>0</v>
      </c>
      <c r="Q38" s="56"/>
      <c r="R38" s="56">
        <f t="shared" si="4"/>
        <v>0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0</v>
      </c>
      <c r="F39" s="56">
        <f t="shared" si="15"/>
        <v>0</v>
      </c>
      <c r="G39" s="56">
        <f t="shared" si="15"/>
        <v>0</v>
      </c>
      <c r="H39" s="56">
        <f t="shared" si="15"/>
        <v>0</v>
      </c>
      <c r="I39" s="56">
        <f t="shared" si="15"/>
        <v>0</v>
      </c>
      <c r="J39" s="56">
        <f t="shared" si="15"/>
        <v>0</v>
      </c>
      <c r="K39" s="56">
        <f t="shared" si="15"/>
        <v>0</v>
      </c>
      <c r="L39" s="56">
        <f t="shared" si="15"/>
        <v>0</v>
      </c>
      <c r="M39" s="56">
        <f t="shared" si="15"/>
        <v>0</v>
      </c>
      <c r="N39" s="56">
        <f t="shared" si="15"/>
        <v>0</v>
      </c>
      <c r="O39" s="56">
        <f t="shared" si="15"/>
        <v>0</v>
      </c>
      <c r="P39" s="56">
        <f t="shared" si="15"/>
        <v>0</v>
      </c>
      <c r="Q39" s="56"/>
      <c r="R39" s="57">
        <f t="shared" si="4"/>
        <v>0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0.0406</v>
      </c>
      <c r="E43" s="56">
        <f aca="true" t="shared" si="17" ref="E43:P43">$D$43*E7</f>
        <v>6567.455999999999</v>
      </c>
      <c r="F43" s="56">
        <f t="shared" si="17"/>
        <v>9558.864</v>
      </c>
      <c r="G43" s="56">
        <f t="shared" si="17"/>
        <v>7892.639999999999</v>
      </c>
      <c r="H43" s="56">
        <f t="shared" si="17"/>
        <v>6918.24</v>
      </c>
      <c r="I43" s="56">
        <f t="shared" si="17"/>
        <v>8077.776</v>
      </c>
      <c r="J43" s="56">
        <f t="shared" si="17"/>
        <v>7902.383999999999</v>
      </c>
      <c r="K43" s="56">
        <f t="shared" si="17"/>
        <v>8243.423999999999</v>
      </c>
      <c r="L43" s="56">
        <f t="shared" si="17"/>
        <v>7580.831999999999</v>
      </c>
      <c r="M43" s="56">
        <f t="shared" si="17"/>
        <v>7064.4</v>
      </c>
      <c r="N43" s="56">
        <f t="shared" si="17"/>
        <v>7327.487999999999</v>
      </c>
      <c r="O43" s="56">
        <f t="shared" si="17"/>
        <v>8155.727999999999</v>
      </c>
      <c r="P43" s="56">
        <f t="shared" si="17"/>
        <v>5778.192</v>
      </c>
      <c r="Q43" s="56"/>
      <c r="R43" s="56">
        <f t="shared" si="4"/>
        <v>91067.42399999998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16.4</v>
      </c>
      <c r="E44" s="56">
        <f>E10*$D$44</f>
        <v>6343.5199999999995</v>
      </c>
      <c r="F44" s="56">
        <f>F10*$D$44</f>
        <v>9605.48</v>
      </c>
      <c r="G44" s="56">
        <f>G10*$D$44</f>
        <v>9229.919999999998</v>
      </c>
      <c r="H44" s="56"/>
      <c r="I44" s="56"/>
      <c r="J44" s="56"/>
      <c r="K44" s="56"/>
      <c r="L44" s="56"/>
      <c r="M44" s="56"/>
      <c r="N44" s="56"/>
      <c r="O44" s="56">
        <f>O10*$D$44</f>
        <v>9123.319999999998</v>
      </c>
      <c r="P44" s="56">
        <f>P10*$D$44</f>
        <v>5290.64</v>
      </c>
      <c r="Q44" s="56"/>
      <c r="R44" s="56">
        <f t="shared" si="4"/>
        <v>39592.88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2377.1799999999994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3430.0599999999986</v>
      </c>
      <c r="Q45" s="56"/>
      <c r="R45" s="56">
        <f t="shared" si="4"/>
        <v>5807.239999999998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14.01</v>
      </c>
      <c r="E46" s="56"/>
      <c r="F46" s="56"/>
      <c r="G46" s="56"/>
      <c r="H46" s="56">
        <f>H10*$D$46</f>
        <v>7596.222000000001</v>
      </c>
      <c r="I46" s="56">
        <f aca="true" t="shared" si="18" ref="I46:N46">I10*$D$46</f>
        <v>7460.325</v>
      </c>
      <c r="J46" s="56">
        <f t="shared" si="18"/>
        <v>6976.98</v>
      </c>
      <c r="K46" s="56">
        <f t="shared" si="18"/>
        <v>7349.646000000001</v>
      </c>
      <c r="L46" s="56">
        <f t="shared" si="18"/>
        <v>7062.441</v>
      </c>
      <c r="M46" s="56">
        <f t="shared" si="18"/>
        <v>7327.23</v>
      </c>
      <c r="N46" s="56">
        <f t="shared" si="18"/>
        <v>14899.635</v>
      </c>
      <c r="O46" s="56"/>
      <c r="P46" s="56"/>
      <c r="Q46" s="56"/>
      <c r="R46" s="56">
        <f t="shared" si="4"/>
        <v>58672.479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472.83750000000055</v>
      </c>
      <c r="K47" s="56">
        <f t="shared" si="19"/>
        <v>100.17149999999947</v>
      </c>
      <c r="L47" s="56">
        <f t="shared" si="19"/>
        <v>387.3765000000003</v>
      </c>
      <c r="M47" s="56">
        <f t="shared" si="19"/>
        <v>122.58750000000055</v>
      </c>
      <c r="N47" s="56">
        <f t="shared" si="19"/>
        <v>0</v>
      </c>
      <c r="O47" s="56"/>
      <c r="P47" s="56"/>
      <c r="Q47" s="56"/>
      <c r="R47" s="56">
        <f t="shared" si="4"/>
        <v>1082.9730000000009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15378.155999999999</v>
      </c>
      <c r="F49" s="56">
        <f aca="true" t="shared" si="21" ref="F49:P49">SUM(F42:F48)</f>
        <v>19254.343999999997</v>
      </c>
      <c r="G49" s="56">
        <f t="shared" si="21"/>
        <v>17212.559999999998</v>
      </c>
      <c r="H49" s="56">
        <f t="shared" si="21"/>
        <v>14604.462</v>
      </c>
      <c r="I49" s="56">
        <f t="shared" si="21"/>
        <v>15628.100999999999</v>
      </c>
      <c r="J49" s="56">
        <f t="shared" si="21"/>
        <v>15442.2015</v>
      </c>
      <c r="K49" s="56">
        <f t="shared" si="21"/>
        <v>15783.2415</v>
      </c>
      <c r="L49" s="56">
        <f t="shared" si="21"/>
        <v>15120.6495</v>
      </c>
      <c r="M49" s="56">
        <f t="shared" si="21"/>
        <v>14604.217499999999</v>
      </c>
      <c r="N49" s="56">
        <f t="shared" si="21"/>
        <v>22317.123</v>
      </c>
      <c r="O49" s="56">
        <f t="shared" si="21"/>
        <v>17369.047999999995</v>
      </c>
      <c r="P49" s="56">
        <f t="shared" si="21"/>
        <v>14588.892</v>
      </c>
      <c r="Q49" s="56"/>
      <c r="R49" s="57">
        <f t="shared" si="4"/>
        <v>197302.99599999998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0.04071</v>
      </c>
      <c r="E53" s="56">
        <f aca="true" t="shared" si="23" ref="E53:P53">$D$53*E7</f>
        <v>6585.2496</v>
      </c>
      <c r="F53" s="56">
        <f t="shared" si="23"/>
        <v>9584.762400000001</v>
      </c>
      <c r="G53" s="56">
        <f t="shared" si="23"/>
        <v>7914.024</v>
      </c>
      <c r="H53" s="56">
        <f t="shared" si="23"/>
        <v>6936.984</v>
      </c>
      <c r="I53" s="56">
        <f t="shared" si="23"/>
        <v>8099.6616</v>
      </c>
      <c r="J53" s="56">
        <f t="shared" si="23"/>
        <v>7923.794400000001</v>
      </c>
      <c r="K53" s="56">
        <f t="shared" si="23"/>
        <v>8265.7584</v>
      </c>
      <c r="L53" s="56">
        <f t="shared" si="23"/>
        <v>7601.3712000000005</v>
      </c>
      <c r="M53" s="56">
        <f t="shared" si="23"/>
        <v>7083.540000000001</v>
      </c>
      <c r="N53" s="56">
        <f t="shared" si="23"/>
        <v>7347.340800000001</v>
      </c>
      <c r="O53" s="56">
        <f t="shared" si="23"/>
        <v>8177.8248</v>
      </c>
      <c r="P53" s="56">
        <f t="shared" si="23"/>
        <v>5793.8472</v>
      </c>
      <c r="Q53" s="56"/>
      <c r="R53" s="56">
        <f t="shared" si="4"/>
        <v>91314.15840000001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17.33</v>
      </c>
      <c r="E54" s="56">
        <f>E10*$D$54</f>
        <v>6703.244</v>
      </c>
      <c r="F54" s="56">
        <f>F10*$D$54</f>
        <v>10150.181</v>
      </c>
      <c r="G54" s="56">
        <f>G10*$D$54</f>
        <v>9753.323999999999</v>
      </c>
      <c r="H54" s="56"/>
      <c r="I54" s="56"/>
      <c r="J54" s="56"/>
      <c r="K54" s="56"/>
      <c r="L54" s="56"/>
      <c r="M54" s="56"/>
      <c r="N54" s="56"/>
      <c r="O54" s="56">
        <f>$D$54*O10</f>
        <v>9640.678999999998</v>
      </c>
      <c r="P54" s="56">
        <f>$D$54*P10</f>
        <v>5590.657999999999</v>
      </c>
      <c r="Q54" s="56"/>
      <c r="R54" s="56">
        <f t="shared" si="4"/>
        <v>41838.085999999996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2511.9834999999994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3624.5694999999996</v>
      </c>
      <c r="Q55" s="56"/>
      <c r="R55" s="56">
        <f t="shared" si="4"/>
        <v>6136.552999999999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14.94</v>
      </c>
      <c r="E56" s="56"/>
      <c r="F56" s="56"/>
      <c r="G56" s="56"/>
      <c r="H56" s="56">
        <f>H10*$D$56</f>
        <v>8100.468000000001</v>
      </c>
      <c r="I56" s="56">
        <f aca="true" t="shared" si="24" ref="I56:N56">I10*$D$56</f>
        <v>7955.55</v>
      </c>
      <c r="J56" s="56">
        <f t="shared" si="24"/>
        <v>7440.12</v>
      </c>
      <c r="K56" s="56">
        <f t="shared" si="24"/>
        <v>7837.524</v>
      </c>
      <c r="L56" s="56">
        <f t="shared" si="24"/>
        <v>7531.254</v>
      </c>
      <c r="M56" s="56">
        <f t="shared" si="24"/>
        <v>7813.62</v>
      </c>
      <c r="N56" s="56">
        <f t="shared" si="24"/>
        <v>15888.689999999999</v>
      </c>
      <c r="O56" s="56"/>
      <c r="P56" s="56"/>
      <c r="Q56" s="56"/>
      <c r="R56" s="56">
        <f t="shared" si="4"/>
        <v>62567.225999999995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504.22499999999945</v>
      </c>
      <c r="K57" s="56">
        <f t="shared" si="25"/>
        <v>106.820999999999</v>
      </c>
      <c r="L57" s="56">
        <f t="shared" si="25"/>
        <v>413.09099999999944</v>
      </c>
      <c r="M57" s="56">
        <f t="shared" si="25"/>
        <v>130.72499999999945</v>
      </c>
      <c r="N57" s="56">
        <f t="shared" si="25"/>
        <v>0</v>
      </c>
      <c r="O57" s="56"/>
      <c r="P57" s="56"/>
      <c r="Q57" s="56"/>
      <c r="R57" s="56">
        <f t="shared" si="4"/>
        <v>1154.8619999999974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15890.4771</v>
      </c>
      <c r="F59" s="56">
        <f aca="true" t="shared" si="27" ref="F59:P59">SUM(F52:F58)</f>
        <v>19824.943400000004</v>
      </c>
      <c r="G59" s="56">
        <f t="shared" si="27"/>
        <v>17757.347999999998</v>
      </c>
      <c r="H59" s="56">
        <f t="shared" si="27"/>
        <v>15127.452000000001</v>
      </c>
      <c r="I59" s="56">
        <f t="shared" si="27"/>
        <v>16145.2116</v>
      </c>
      <c r="J59" s="56">
        <f t="shared" si="27"/>
        <v>15958.1394</v>
      </c>
      <c r="K59" s="56">
        <f t="shared" si="27"/>
        <v>16300.1034</v>
      </c>
      <c r="L59" s="56">
        <f t="shared" si="27"/>
        <v>15635.716199999999</v>
      </c>
      <c r="M59" s="56">
        <f t="shared" si="27"/>
        <v>15117.884999999998</v>
      </c>
      <c r="N59" s="56">
        <f t="shared" si="27"/>
        <v>23326.0308</v>
      </c>
      <c r="O59" s="56">
        <f t="shared" si="27"/>
        <v>17908.5038</v>
      </c>
      <c r="P59" s="56">
        <f t="shared" si="27"/>
        <v>15099.0747</v>
      </c>
      <c r="Q59" s="56"/>
      <c r="R59" s="57">
        <f t="shared" si="4"/>
        <v>204090.88540000003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0.0399</v>
      </c>
      <c r="E63" s="56">
        <f aca="true" t="shared" si="30" ref="E63:P63">$D$63*E7</f>
        <v>6454.223999999999</v>
      </c>
      <c r="F63" s="56">
        <f t="shared" si="30"/>
        <v>9394.055999999999</v>
      </c>
      <c r="G63" s="56">
        <f t="shared" si="30"/>
        <v>7756.5599999999995</v>
      </c>
      <c r="H63" s="56">
        <f t="shared" si="30"/>
        <v>6798.96</v>
      </c>
      <c r="I63" s="56">
        <f t="shared" si="30"/>
        <v>7938.504</v>
      </c>
      <c r="J63" s="56">
        <f t="shared" si="30"/>
        <v>7766.1359999999995</v>
      </c>
      <c r="K63" s="56">
        <f t="shared" si="30"/>
        <v>8101.295999999999</v>
      </c>
      <c r="L63" s="56">
        <f t="shared" si="30"/>
        <v>7450.128</v>
      </c>
      <c r="M63" s="56">
        <f t="shared" si="30"/>
        <v>6942.599999999999</v>
      </c>
      <c r="N63" s="56">
        <f t="shared" si="30"/>
        <v>7201.152</v>
      </c>
      <c r="O63" s="56">
        <f t="shared" si="30"/>
        <v>8015.111999999999</v>
      </c>
      <c r="P63" s="56">
        <f t="shared" si="30"/>
        <v>5678.567999999999</v>
      </c>
      <c r="Q63" s="56"/>
      <c r="R63" s="56">
        <f t="shared" si="29"/>
        <v>89497.29599999999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6.11</v>
      </c>
      <c r="E64" s="56">
        <f aca="true" t="shared" si="31" ref="E64:P64">$D$64*E10</f>
        <v>2363.3480000000004</v>
      </c>
      <c r="F64" s="56">
        <f t="shared" si="31"/>
        <v>3578.6270000000004</v>
      </c>
      <c r="G64" s="56">
        <f t="shared" si="31"/>
        <v>3438.708</v>
      </c>
      <c r="H64" s="56">
        <f t="shared" si="31"/>
        <v>3312.8420000000006</v>
      </c>
      <c r="I64" s="56">
        <f t="shared" si="31"/>
        <v>3253.5750000000003</v>
      </c>
      <c r="J64" s="56">
        <f t="shared" si="31"/>
        <v>3042.78</v>
      </c>
      <c r="K64" s="56">
        <f t="shared" si="31"/>
        <v>3205.3060000000005</v>
      </c>
      <c r="L64" s="56">
        <f t="shared" si="31"/>
        <v>3080.0510000000004</v>
      </c>
      <c r="M64" s="56">
        <f t="shared" si="31"/>
        <v>3195.53</v>
      </c>
      <c r="N64" s="56">
        <f t="shared" si="31"/>
        <v>6497.985000000001</v>
      </c>
      <c r="O64" s="56">
        <f t="shared" si="31"/>
        <v>3398.993</v>
      </c>
      <c r="P64" s="56">
        <f t="shared" si="31"/>
        <v>1971.0860000000002</v>
      </c>
      <c r="Q64" s="56"/>
      <c r="R64" s="56">
        <f t="shared" si="29"/>
        <v>40338.831000000006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885.6444999999999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206.2125000000001</v>
      </c>
      <c r="K65" s="56">
        <f t="shared" si="32"/>
        <v>43.686499999999796</v>
      </c>
      <c r="L65" s="56">
        <f t="shared" si="32"/>
        <v>168.9414999999999</v>
      </c>
      <c r="M65" s="56">
        <f t="shared" si="32"/>
        <v>53.46250000000009</v>
      </c>
      <c r="N65" s="56">
        <f t="shared" si="32"/>
        <v>0</v>
      </c>
      <c r="O65" s="56">
        <f t="shared" si="32"/>
        <v>0</v>
      </c>
      <c r="P65" s="56">
        <f t="shared" si="32"/>
        <v>1277.9065</v>
      </c>
      <c r="Q65" s="56"/>
      <c r="R65" s="56">
        <f t="shared" si="29"/>
        <v>2635.854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4.51</v>
      </c>
      <c r="E66" s="56">
        <f aca="true" t="shared" si="33" ref="E66:P66">$D$66*E11</f>
        <v>1744.468</v>
      </c>
      <c r="F66" s="56">
        <f t="shared" si="33"/>
        <v>2641.507</v>
      </c>
      <c r="G66" s="56">
        <f t="shared" si="33"/>
        <v>2538.2279999999996</v>
      </c>
      <c r="H66" s="56">
        <f t="shared" si="33"/>
        <v>2445.322</v>
      </c>
      <c r="I66" s="56">
        <f t="shared" si="33"/>
        <v>2401.575</v>
      </c>
      <c r="J66" s="56">
        <f t="shared" si="33"/>
        <v>2245.98</v>
      </c>
      <c r="K66" s="56">
        <f t="shared" si="33"/>
        <v>2365.946</v>
      </c>
      <c r="L66" s="56">
        <f t="shared" si="33"/>
        <v>2273.491</v>
      </c>
      <c r="M66" s="56">
        <f t="shared" si="33"/>
        <v>2358.73</v>
      </c>
      <c r="N66" s="56">
        <f t="shared" si="33"/>
        <v>4796.385</v>
      </c>
      <c r="O66" s="56">
        <f t="shared" si="33"/>
        <v>2508.9129999999996</v>
      </c>
      <c r="P66" s="56">
        <f t="shared" si="33"/>
        <v>1454.926</v>
      </c>
      <c r="Q66" s="56"/>
      <c r="R66" s="56">
        <f t="shared" si="29"/>
        <v>29775.470999999998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653.7245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152.2125000000001</v>
      </c>
      <c r="K67" s="56">
        <f t="shared" si="34"/>
        <v>32.2465000000002</v>
      </c>
      <c r="L67" s="56">
        <f t="shared" si="34"/>
        <v>124.70150000000012</v>
      </c>
      <c r="M67" s="56">
        <f t="shared" si="34"/>
        <v>39.46250000000009</v>
      </c>
      <c r="N67" s="56">
        <f t="shared" si="34"/>
        <v>0</v>
      </c>
      <c r="O67" s="56">
        <f t="shared" si="34"/>
        <v>0</v>
      </c>
      <c r="P67" s="56">
        <f t="shared" si="34"/>
        <v>943.2665000000002</v>
      </c>
      <c r="Q67" s="56"/>
      <c r="R67" s="56">
        <f t="shared" si="29"/>
        <v>1945.6140000000007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4</v>
      </c>
      <c r="E68" s="56">
        <f aca="true" t="shared" si="35" ref="E68:P68">$D$68*E12</f>
        <v>1547.2</v>
      </c>
      <c r="F68" s="56">
        <f t="shared" si="35"/>
        <v>2342.8</v>
      </c>
      <c r="G68" s="56">
        <f t="shared" si="35"/>
        <v>2251.2</v>
      </c>
      <c r="H68" s="56">
        <f t="shared" si="35"/>
        <v>2168.8</v>
      </c>
      <c r="I68" s="56">
        <f t="shared" si="35"/>
        <v>2130</v>
      </c>
      <c r="J68" s="56">
        <f t="shared" si="35"/>
        <v>1992</v>
      </c>
      <c r="K68" s="56">
        <f t="shared" si="35"/>
        <v>2098.4</v>
      </c>
      <c r="L68" s="56">
        <f t="shared" si="35"/>
        <v>2016.4</v>
      </c>
      <c r="M68" s="56">
        <f t="shared" si="35"/>
        <v>2092</v>
      </c>
      <c r="N68" s="56">
        <f t="shared" si="35"/>
        <v>4254</v>
      </c>
      <c r="O68" s="56">
        <f t="shared" si="35"/>
        <v>2225.2</v>
      </c>
      <c r="P68" s="56">
        <f t="shared" si="35"/>
        <v>1290.4</v>
      </c>
      <c r="Q68" s="56"/>
      <c r="R68" s="56">
        <f t="shared" si="29"/>
        <v>26408.4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1643.3</v>
      </c>
      <c r="F69" s="56">
        <f aca="true" t="shared" si="36" ref="F69:P69">IF(F$7&gt;0,IF(F$12&gt;250,IF(F$12&gt;$B$12*0.75,0,(0.75*$B$12*$D$68-F$12*$D$68)),250*$D$68-F$12*$D$68),0)</f>
        <v>847.6999999999998</v>
      </c>
      <c r="G69" s="56">
        <f t="shared" si="36"/>
        <v>939.3000000000002</v>
      </c>
      <c r="H69" s="56">
        <f t="shared" si="36"/>
        <v>1021.6999999999998</v>
      </c>
      <c r="I69" s="56">
        <f t="shared" si="36"/>
        <v>1060.5</v>
      </c>
      <c r="J69" s="56">
        <f t="shared" si="36"/>
        <v>1198.5</v>
      </c>
      <c r="K69" s="56">
        <f t="shared" si="36"/>
        <v>1092.1</v>
      </c>
      <c r="L69" s="56">
        <f t="shared" si="36"/>
        <v>1174.1</v>
      </c>
      <c r="M69" s="56">
        <f t="shared" si="36"/>
        <v>1098.5</v>
      </c>
      <c r="N69" s="56">
        <f t="shared" si="36"/>
        <v>0</v>
      </c>
      <c r="O69" s="56">
        <f t="shared" si="36"/>
        <v>965.3000000000002</v>
      </c>
      <c r="P69" s="56">
        <f t="shared" si="36"/>
        <v>1900.1</v>
      </c>
      <c r="Q69" s="56"/>
      <c r="R69" s="56">
        <f t="shared" si="29"/>
        <v>12941.1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15491.909000000001</v>
      </c>
      <c r="F71" s="56">
        <f aca="true" t="shared" si="38" ref="F71:P71">SUM(F62:F70)</f>
        <v>19004.69</v>
      </c>
      <c r="G71" s="56">
        <f t="shared" si="38"/>
        <v>17123.996</v>
      </c>
      <c r="H71" s="56">
        <f t="shared" si="38"/>
        <v>15947.624</v>
      </c>
      <c r="I71" s="56">
        <f t="shared" si="38"/>
        <v>16984.154</v>
      </c>
      <c r="J71" s="56">
        <f t="shared" si="38"/>
        <v>16803.820999999996</v>
      </c>
      <c r="K71" s="56">
        <f t="shared" si="38"/>
        <v>17138.981</v>
      </c>
      <c r="L71" s="56">
        <f t="shared" si="38"/>
        <v>16487.813000000002</v>
      </c>
      <c r="M71" s="56">
        <f t="shared" si="38"/>
        <v>15980.284999999998</v>
      </c>
      <c r="N71" s="56">
        <f t="shared" si="38"/>
        <v>22949.522</v>
      </c>
      <c r="O71" s="56">
        <f t="shared" si="38"/>
        <v>17313.518</v>
      </c>
      <c r="P71" s="56">
        <f t="shared" si="38"/>
        <v>14716.252999999999</v>
      </c>
      <c r="Q71" s="56"/>
      <c r="R71" s="57">
        <f t="shared" si="29"/>
        <v>205942.566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0.04048</v>
      </c>
      <c r="E75" s="56">
        <f aca="true" t="shared" si="41" ref="E75:P75">$D$75*E7</f>
        <v>6548.044800000001</v>
      </c>
      <c r="F75" s="56">
        <f t="shared" si="41"/>
        <v>9530.611200000001</v>
      </c>
      <c r="G75" s="56">
        <f t="shared" si="41"/>
        <v>7869.312000000001</v>
      </c>
      <c r="H75" s="56">
        <f t="shared" si="41"/>
        <v>6897.792</v>
      </c>
      <c r="I75" s="56">
        <f t="shared" si="41"/>
        <v>8053.9008</v>
      </c>
      <c r="J75" s="56">
        <f t="shared" si="41"/>
        <v>7879.0272</v>
      </c>
      <c r="K75" s="56">
        <f t="shared" si="41"/>
        <v>8219.0592</v>
      </c>
      <c r="L75" s="56">
        <f t="shared" si="41"/>
        <v>7558.4256000000005</v>
      </c>
      <c r="M75" s="56">
        <f t="shared" si="41"/>
        <v>7043.52</v>
      </c>
      <c r="N75" s="56">
        <f t="shared" si="41"/>
        <v>7305.830400000001</v>
      </c>
      <c r="O75" s="56">
        <f t="shared" si="41"/>
        <v>8131.6224</v>
      </c>
      <c r="P75" s="56">
        <f t="shared" si="41"/>
        <v>5761.113600000001</v>
      </c>
      <c r="Q75" s="56"/>
      <c r="R75" s="56">
        <f t="shared" si="40"/>
        <v>90798.25920000001</v>
      </c>
    </row>
    <row r="76" spans="2:18" ht="15">
      <c r="B76" s="64" t="str">
        <f>'Rate Comparison'!B76</f>
        <v>Peak Demand</v>
      </c>
      <c r="D76" s="7">
        <f>'Rate Comparison'!D76</f>
        <v>6.37</v>
      </c>
      <c r="E76" s="56">
        <f aca="true" t="shared" si="42" ref="E76:P76">$D$76*E10</f>
        <v>2463.916</v>
      </c>
      <c r="F76" s="56">
        <f t="shared" si="42"/>
        <v>3730.9090000000006</v>
      </c>
      <c r="G76" s="56">
        <f t="shared" si="42"/>
        <v>3585.0359999999996</v>
      </c>
      <c r="H76" s="56">
        <f t="shared" si="42"/>
        <v>3453.8140000000003</v>
      </c>
      <c r="I76" s="56">
        <f t="shared" si="42"/>
        <v>3392.025</v>
      </c>
      <c r="J76" s="56">
        <f t="shared" si="42"/>
        <v>3172.26</v>
      </c>
      <c r="K76" s="56">
        <f t="shared" si="42"/>
        <v>3341.702</v>
      </c>
      <c r="L76" s="56">
        <f t="shared" si="42"/>
        <v>3211.117</v>
      </c>
      <c r="M76" s="56">
        <f t="shared" si="42"/>
        <v>3331.51</v>
      </c>
      <c r="N76" s="56">
        <f t="shared" si="42"/>
        <v>6774.495</v>
      </c>
      <c r="O76" s="56">
        <f t="shared" si="42"/>
        <v>3543.631</v>
      </c>
      <c r="P76" s="56">
        <f t="shared" si="42"/>
        <v>2054.962</v>
      </c>
      <c r="Q76" s="56"/>
      <c r="R76" s="56">
        <f t="shared" si="40"/>
        <v>42055.37700000001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923.3314999999998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214.98749999999973</v>
      </c>
      <c r="K77" s="56">
        <f t="shared" si="43"/>
        <v>45.54549999999972</v>
      </c>
      <c r="L77" s="56">
        <f t="shared" si="43"/>
        <v>176.13049999999976</v>
      </c>
      <c r="M77" s="56">
        <f t="shared" si="43"/>
        <v>55.73749999999973</v>
      </c>
      <c r="N77" s="56">
        <f t="shared" si="43"/>
        <v>0</v>
      </c>
      <c r="O77" s="56">
        <f t="shared" si="43"/>
        <v>0</v>
      </c>
      <c r="P77" s="56">
        <f t="shared" si="43"/>
        <v>1332.2855</v>
      </c>
      <c r="Q77" s="56"/>
      <c r="R77" s="56">
        <f t="shared" si="40"/>
        <v>2748.0179999999987</v>
      </c>
    </row>
    <row r="78" spans="2:18" ht="15">
      <c r="B78" s="64" t="str">
        <f>'Rate Comparison'!B78</f>
        <v>Intermediate Demand</v>
      </c>
      <c r="D78" s="7">
        <f>'Rate Comparison'!D78</f>
        <v>4.76</v>
      </c>
      <c r="E78" s="56">
        <f aca="true" t="shared" si="44" ref="E78:P78">$D$78*E11</f>
        <v>1841.168</v>
      </c>
      <c r="F78" s="56">
        <f t="shared" si="44"/>
        <v>2787.9320000000002</v>
      </c>
      <c r="G78" s="56">
        <f t="shared" si="44"/>
        <v>2678.928</v>
      </c>
      <c r="H78" s="56">
        <f t="shared" si="44"/>
        <v>2580.8720000000003</v>
      </c>
      <c r="I78" s="56">
        <f t="shared" si="44"/>
        <v>2534.7</v>
      </c>
      <c r="J78" s="56">
        <f t="shared" si="44"/>
        <v>2370.48</v>
      </c>
      <c r="K78" s="56">
        <f t="shared" si="44"/>
        <v>2497.096</v>
      </c>
      <c r="L78" s="56">
        <f t="shared" si="44"/>
        <v>2399.516</v>
      </c>
      <c r="M78" s="56">
        <f t="shared" si="44"/>
        <v>2489.48</v>
      </c>
      <c r="N78" s="56">
        <f t="shared" si="44"/>
        <v>5062.26</v>
      </c>
      <c r="O78" s="56">
        <f t="shared" si="44"/>
        <v>2647.988</v>
      </c>
      <c r="P78" s="56">
        <f t="shared" si="44"/>
        <v>1535.576</v>
      </c>
      <c r="Q78" s="56"/>
      <c r="R78" s="56">
        <f t="shared" si="40"/>
        <v>31425.996000000003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689.9620000000002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160.6500000000001</v>
      </c>
      <c r="K79" s="56">
        <f t="shared" si="45"/>
        <v>34.034000000000106</v>
      </c>
      <c r="L79" s="56">
        <f t="shared" si="45"/>
        <v>131.61400000000003</v>
      </c>
      <c r="M79" s="56">
        <f t="shared" si="45"/>
        <v>41.65000000000009</v>
      </c>
      <c r="N79" s="56">
        <f t="shared" si="45"/>
        <v>0</v>
      </c>
      <c r="O79" s="56">
        <f t="shared" si="45"/>
        <v>0</v>
      </c>
      <c r="P79" s="56">
        <f t="shared" si="45"/>
        <v>995.5540000000001</v>
      </c>
      <c r="Q79" s="56"/>
      <c r="R79" s="56">
        <f t="shared" si="40"/>
        <v>2053.464000000001</v>
      </c>
    </row>
    <row r="80" spans="2:18" ht="15">
      <c r="B80" s="64" t="str">
        <f>'Rate Comparison'!B80</f>
        <v>Base Demand</v>
      </c>
      <c r="D80" s="7">
        <f>'Rate Comparison'!D80</f>
        <v>4.26</v>
      </c>
      <c r="E80" s="56">
        <f aca="true" t="shared" si="46" ref="E80:P80">$D$80*E12</f>
        <v>1647.768</v>
      </c>
      <c r="F80" s="56">
        <f t="shared" si="46"/>
        <v>2495.082</v>
      </c>
      <c r="G80" s="56">
        <f t="shared" si="46"/>
        <v>2397.528</v>
      </c>
      <c r="H80" s="56">
        <f t="shared" si="46"/>
        <v>2309.772</v>
      </c>
      <c r="I80" s="56">
        <f t="shared" si="46"/>
        <v>2268.45</v>
      </c>
      <c r="J80" s="56">
        <f t="shared" si="46"/>
        <v>2121.48</v>
      </c>
      <c r="K80" s="56">
        <f t="shared" si="46"/>
        <v>2234.796</v>
      </c>
      <c r="L80" s="56">
        <f t="shared" si="46"/>
        <v>2147.466</v>
      </c>
      <c r="M80" s="56">
        <f t="shared" si="46"/>
        <v>2227.98</v>
      </c>
      <c r="N80" s="56">
        <f t="shared" si="46"/>
        <v>4530.51</v>
      </c>
      <c r="O80" s="56">
        <f t="shared" si="46"/>
        <v>2369.8379999999997</v>
      </c>
      <c r="P80" s="56">
        <f t="shared" si="46"/>
        <v>1374.276</v>
      </c>
      <c r="Q80" s="56"/>
      <c r="R80" s="56">
        <f t="shared" si="40"/>
        <v>28124.946000000004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1750.1144999999997</v>
      </c>
      <c r="F81" s="56">
        <f aca="true" t="shared" si="47" ref="F81:P81">IF(F$7&gt;0,IF(F12&gt;250,IF(F12&gt;$B$12*0.75,0,(0.75*$B$12*$D$80-F12*$D$80)),250*$D$80-F12*$D$80),0)</f>
        <v>902.8004999999998</v>
      </c>
      <c r="G81" s="56">
        <f t="shared" si="47"/>
        <v>1000.3544999999999</v>
      </c>
      <c r="H81" s="56">
        <f t="shared" si="47"/>
        <v>1088.1104999999998</v>
      </c>
      <c r="I81" s="56">
        <f t="shared" si="47"/>
        <v>1129.4325</v>
      </c>
      <c r="J81" s="56">
        <f t="shared" si="47"/>
        <v>1276.4024999999997</v>
      </c>
      <c r="K81" s="56">
        <f t="shared" si="47"/>
        <v>1163.0865</v>
      </c>
      <c r="L81" s="56">
        <f t="shared" si="47"/>
        <v>1250.4164999999998</v>
      </c>
      <c r="M81" s="56">
        <f t="shared" si="47"/>
        <v>1169.9024999999997</v>
      </c>
      <c r="N81" s="56">
        <f t="shared" si="47"/>
        <v>0</v>
      </c>
      <c r="O81" s="56">
        <f t="shared" si="47"/>
        <v>1028.0445</v>
      </c>
      <c r="P81" s="56">
        <f t="shared" si="47"/>
        <v>2023.6064999999996</v>
      </c>
      <c r="Q81" s="56"/>
      <c r="R81" s="56">
        <f t="shared" si="40"/>
        <v>13782.271499999997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16064.3048</v>
      </c>
      <c r="F83" s="56">
        <f aca="true" t="shared" si="49" ref="F83:P83">SUM(F74:F82)</f>
        <v>19647.334700000003</v>
      </c>
      <c r="G83" s="56">
        <f t="shared" si="49"/>
        <v>17731.1585</v>
      </c>
      <c r="H83" s="56">
        <f t="shared" si="49"/>
        <v>16530.3605</v>
      </c>
      <c r="I83" s="56">
        <f t="shared" si="49"/>
        <v>17578.508299999998</v>
      </c>
      <c r="J83" s="56">
        <f t="shared" si="49"/>
        <v>17395.2872</v>
      </c>
      <c r="K83" s="56">
        <f t="shared" si="49"/>
        <v>17735.3192</v>
      </c>
      <c r="L83" s="56">
        <f t="shared" si="49"/>
        <v>17074.6856</v>
      </c>
      <c r="M83" s="56">
        <f t="shared" si="49"/>
        <v>16559.78</v>
      </c>
      <c r="N83" s="56">
        <f t="shared" si="49"/>
        <v>23873.095400000006</v>
      </c>
      <c r="O83" s="56">
        <f t="shared" si="49"/>
        <v>17921.1239</v>
      </c>
      <c r="P83" s="56">
        <f t="shared" si="49"/>
        <v>15277.373599999999</v>
      </c>
      <c r="Q83" s="56"/>
      <c r="R83" s="57">
        <f t="shared" si="40"/>
        <v>213388.33169999998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90"/>
  <sheetViews>
    <sheetView zoomScale="70" zoomScaleNormal="70" zoomScalePageLayoutView="80" workbookViewId="0" topLeftCell="A1">
      <selection activeCell="K1" sqref="K1:L1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/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76054</v>
      </c>
      <c r="F7" s="70">
        <v>89342</v>
      </c>
      <c r="G7" s="70">
        <v>98784</v>
      </c>
      <c r="H7" s="70">
        <v>64869</v>
      </c>
      <c r="I7" s="70">
        <v>50000</v>
      </c>
      <c r="J7" s="70">
        <v>57042</v>
      </c>
      <c r="K7" s="70">
        <v>57053</v>
      </c>
      <c r="L7" s="70">
        <v>73875</v>
      </c>
      <c r="M7" s="70">
        <v>69867</v>
      </c>
      <c r="N7" s="70">
        <v>58263</v>
      </c>
      <c r="O7" s="70">
        <v>78257</v>
      </c>
      <c r="P7" s="70">
        <v>71258</v>
      </c>
      <c r="R7" s="41">
        <f>SUM(E7:P7)</f>
        <v>844664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396.1</v>
      </c>
      <c r="C10" s="37"/>
      <c r="D10" s="10" t="s">
        <v>5</v>
      </c>
      <c r="E10" s="70">
        <v>252.6</v>
      </c>
      <c r="F10" s="70">
        <v>354.5</v>
      </c>
      <c r="G10" s="70">
        <v>396.1</v>
      </c>
      <c r="H10" s="70">
        <v>349.4</v>
      </c>
      <c r="I10" s="70">
        <v>326.4</v>
      </c>
      <c r="J10" s="70">
        <v>225</v>
      </c>
      <c r="K10" s="70">
        <v>225</v>
      </c>
      <c r="L10" s="70">
        <v>224.8</v>
      </c>
      <c r="M10" s="70">
        <v>222.6</v>
      </c>
      <c r="N10" s="70">
        <v>349.6</v>
      </c>
      <c r="O10" s="70">
        <v>327</v>
      </c>
      <c r="P10" s="70">
        <v>333.7</v>
      </c>
      <c r="R10" s="41">
        <f>SUM(E10:P10)</f>
        <v>3586.7</v>
      </c>
      <c r="W10" s="15" t="s">
        <v>54</v>
      </c>
      <c r="X10" s="20"/>
    </row>
    <row r="11" spans="2:24" ht="15">
      <c r="B11" s="37">
        <f>MAX(E11:P11)</f>
        <v>396.1</v>
      </c>
      <c r="C11" s="37"/>
      <c r="D11" s="10" t="s">
        <v>6</v>
      </c>
      <c r="E11" s="70">
        <v>252.6</v>
      </c>
      <c r="F11" s="70">
        <v>354.5</v>
      </c>
      <c r="G11" s="70">
        <v>396.1</v>
      </c>
      <c r="H11" s="70">
        <v>349.4</v>
      </c>
      <c r="I11" s="70">
        <v>326.4</v>
      </c>
      <c r="J11" s="70">
        <v>225</v>
      </c>
      <c r="K11" s="70">
        <v>225</v>
      </c>
      <c r="L11" s="70">
        <v>224.8</v>
      </c>
      <c r="M11" s="70">
        <v>222.6</v>
      </c>
      <c r="N11" s="70">
        <v>349.6</v>
      </c>
      <c r="O11" s="70">
        <v>327</v>
      </c>
      <c r="P11" s="70">
        <v>333.7</v>
      </c>
      <c r="R11" s="41">
        <f>SUM(E11:P11)</f>
        <v>3586.7</v>
      </c>
      <c r="W11" s="15" t="s">
        <v>55</v>
      </c>
      <c r="X11" s="20"/>
    </row>
    <row r="12" spans="2:24" ht="15">
      <c r="B12" s="37">
        <f>MAX(E12:P12)</f>
        <v>396.1</v>
      </c>
      <c r="C12" s="37"/>
      <c r="D12" s="10" t="s">
        <v>7</v>
      </c>
      <c r="E12" s="70">
        <v>252.6</v>
      </c>
      <c r="F12" s="70">
        <v>354.5</v>
      </c>
      <c r="G12" s="70">
        <v>396.1</v>
      </c>
      <c r="H12" s="70">
        <v>349.4</v>
      </c>
      <c r="I12" s="70">
        <v>326.4</v>
      </c>
      <c r="J12" s="70">
        <v>225</v>
      </c>
      <c r="K12" s="70">
        <v>225</v>
      </c>
      <c r="L12" s="70">
        <v>224.8</v>
      </c>
      <c r="M12" s="70">
        <v>222.6</v>
      </c>
      <c r="N12" s="70">
        <v>349.6</v>
      </c>
      <c r="O12" s="70">
        <v>327</v>
      </c>
      <c r="P12" s="70">
        <v>333.7</v>
      </c>
      <c r="R12" s="41">
        <f>SUM(E12:P12)</f>
        <v>3586.7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7355.64342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9272.319160000001</v>
      </c>
      <c r="G15" s="59">
        <f t="shared" si="0"/>
        <v>10294.755320000002</v>
      </c>
      <c r="H15" s="59">
        <f t="shared" si="0"/>
        <v>8203.16312</v>
      </c>
      <c r="I15" s="59">
        <f t="shared" si="0"/>
        <v>7247.295999999999</v>
      </c>
      <c r="J15" s="59">
        <f t="shared" si="0"/>
        <v>6078.31016</v>
      </c>
      <c r="K15" s="59">
        <f t="shared" si="0"/>
        <v>6078.75544</v>
      </c>
      <c r="L15" s="59">
        <f t="shared" si="0"/>
        <v>6757.4839999999995</v>
      </c>
      <c r="M15" s="59">
        <f t="shared" si="0"/>
        <v>6570.7541599999995</v>
      </c>
      <c r="N15" s="59">
        <f t="shared" si="0"/>
        <v>7938.830240000001</v>
      </c>
      <c r="O15" s="59">
        <f t="shared" si="0"/>
        <v>8400.373360000001</v>
      </c>
      <c r="P15" s="59">
        <f t="shared" si="0"/>
        <v>8220.16684</v>
      </c>
      <c r="Q15" s="59"/>
      <c r="R15" s="59">
        <f t="shared" si="0"/>
        <v>92417.85122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7355.64342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9272.319160000001</v>
      </c>
      <c r="G16" s="60">
        <f t="shared" si="1"/>
        <v>10294.755320000002</v>
      </c>
      <c r="H16" s="60">
        <f t="shared" si="1"/>
        <v>8203.16312</v>
      </c>
      <c r="I16" s="60">
        <f t="shared" si="1"/>
        <v>7247.295999999999</v>
      </c>
      <c r="J16" s="60">
        <f t="shared" si="1"/>
        <v>6078.31016</v>
      </c>
      <c r="K16" s="60">
        <f t="shared" si="1"/>
        <v>6078.75544</v>
      </c>
      <c r="L16" s="60">
        <f t="shared" si="1"/>
        <v>6757.4839999999995</v>
      </c>
      <c r="M16" s="60">
        <f t="shared" si="1"/>
        <v>6570.7541599999995</v>
      </c>
      <c r="N16" s="60">
        <f t="shared" si="1"/>
        <v>7938.830240000001</v>
      </c>
      <c r="O16" s="60">
        <f t="shared" si="1"/>
        <v>8400.373360000001</v>
      </c>
      <c r="P16" s="60">
        <f t="shared" si="1"/>
        <v>8220.16684</v>
      </c>
      <c r="Q16" s="60"/>
      <c r="R16" s="60">
        <f t="shared" si="1"/>
        <v>92417.85122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0.09134</v>
      </c>
      <c r="E23" s="56">
        <f aca="true" t="shared" si="5" ref="E23:P23">E7*$D$23</f>
        <v>6946.77236</v>
      </c>
      <c r="F23" s="56">
        <f t="shared" si="5"/>
        <v>8160.498280000001</v>
      </c>
      <c r="G23" s="56">
        <f t="shared" si="5"/>
        <v>9022.93056</v>
      </c>
      <c r="H23" s="56">
        <f t="shared" si="5"/>
        <v>5925.13446</v>
      </c>
      <c r="I23" s="56">
        <f t="shared" si="5"/>
        <v>4567</v>
      </c>
      <c r="J23" s="56">
        <f t="shared" si="5"/>
        <v>5210.216280000001</v>
      </c>
      <c r="K23" s="56">
        <f t="shared" si="5"/>
        <v>5211.22102</v>
      </c>
      <c r="L23" s="56">
        <f t="shared" si="5"/>
        <v>6747.7425</v>
      </c>
      <c r="M23" s="56">
        <f t="shared" si="5"/>
        <v>6381.65178</v>
      </c>
      <c r="N23" s="56">
        <f t="shared" si="5"/>
        <v>5321.7424200000005</v>
      </c>
      <c r="O23" s="56">
        <f t="shared" si="5"/>
        <v>7147.99438</v>
      </c>
      <c r="P23" s="56">
        <f t="shared" si="5"/>
        <v>6508.70572</v>
      </c>
      <c r="Q23" s="56"/>
      <c r="R23" s="56">
        <f t="shared" si="4"/>
        <v>77151.60976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6981.77236</v>
      </c>
      <c r="F24" s="56">
        <f aca="true" t="shared" si="6" ref="F24:P24">F22+F23</f>
        <v>8195.49828</v>
      </c>
      <c r="G24" s="56">
        <f t="shared" si="6"/>
        <v>9057.93056</v>
      </c>
      <c r="H24" s="56">
        <f t="shared" si="6"/>
        <v>5960.13446</v>
      </c>
      <c r="I24" s="56">
        <f t="shared" si="6"/>
        <v>4602</v>
      </c>
      <c r="J24" s="56">
        <f t="shared" si="6"/>
        <v>5245.216280000001</v>
      </c>
      <c r="K24" s="56">
        <f t="shared" si="6"/>
        <v>5246.22102</v>
      </c>
      <c r="L24" s="56">
        <f t="shared" si="6"/>
        <v>6782.7425</v>
      </c>
      <c r="M24" s="56">
        <f t="shared" si="6"/>
        <v>6416.65178</v>
      </c>
      <c r="N24" s="56">
        <f t="shared" si="6"/>
        <v>5356.7424200000005</v>
      </c>
      <c r="O24" s="56">
        <f t="shared" si="6"/>
        <v>7182.99438</v>
      </c>
      <c r="P24" s="56">
        <f t="shared" si="6"/>
        <v>6543.70572</v>
      </c>
      <c r="Q24" s="56"/>
      <c r="R24" s="57">
        <f t="shared" si="4"/>
        <v>77571.60975999999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0.09245</v>
      </c>
      <c r="E28" s="56">
        <f aca="true" t="shared" si="8" ref="E28:P28">E7*$D$28</f>
        <v>7031.192300000001</v>
      </c>
      <c r="F28" s="56">
        <f t="shared" si="8"/>
        <v>8259.6679</v>
      </c>
      <c r="G28" s="56">
        <f t="shared" si="8"/>
        <v>9132.5808</v>
      </c>
      <c r="H28" s="56">
        <f t="shared" si="8"/>
        <v>5997.139050000001</v>
      </c>
      <c r="I28" s="56">
        <f t="shared" si="8"/>
        <v>4622.5</v>
      </c>
      <c r="J28" s="56">
        <f t="shared" si="8"/>
        <v>5273.5329</v>
      </c>
      <c r="K28" s="56">
        <f t="shared" si="8"/>
        <v>5274.54985</v>
      </c>
      <c r="L28" s="56">
        <f t="shared" si="8"/>
        <v>6829.743750000001</v>
      </c>
      <c r="M28" s="56">
        <f t="shared" si="8"/>
        <v>6459.2041500000005</v>
      </c>
      <c r="N28" s="56">
        <f t="shared" si="8"/>
        <v>5386.41435</v>
      </c>
      <c r="O28" s="56">
        <f t="shared" si="8"/>
        <v>7234.85965</v>
      </c>
      <c r="P28" s="56">
        <f t="shared" si="8"/>
        <v>6587.8021</v>
      </c>
      <c r="Q28" s="56"/>
      <c r="R28" s="56">
        <f t="shared" si="4"/>
        <v>78089.18680000001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7071.192300000001</v>
      </c>
      <c r="F29" s="56">
        <f aca="true" t="shared" si="9" ref="F29:P29">F28+F27</f>
        <v>8299.6679</v>
      </c>
      <c r="G29" s="56">
        <f t="shared" si="9"/>
        <v>9172.5808</v>
      </c>
      <c r="H29" s="56">
        <f t="shared" si="9"/>
        <v>6037.139050000001</v>
      </c>
      <c r="I29" s="56">
        <f t="shared" si="9"/>
        <v>4662.5</v>
      </c>
      <c r="J29" s="56">
        <f t="shared" si="9"/>
        <v>5313.5329</v>
      </c>
      <c r="K29" s="56">
        <f t="shared" si="9"/>
        <v>5314.54985</v>
      </c>
      <c r="L29" s="56">
        <f t="shared" si="9"/>
        <v>6869.743750000001</v>
      </c>
      <c r="M29" s="56">
        <f t="shared" si="9"/>
        <v>6499.2041500000005</v>
      </c>
      <c r="N29" s="56">
        <f t="shared" si="9"/>
        <v>5426.41435</v>
      </c>
      <c r="O29" s="56">
        <f t="shared" si="9"/>
        <v>7274.85965</v>
      </c>
      <c r="P29" s="56">
        <f t="shared" si="9"/>
        <v>6627.8021</v>
      </c>
      <c r="Q29" s="56"/>
      <c r="R29" s="57">
        <f t="shared" si="4"/>
        <v>78569.18680000001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Blank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0</v>
      </c>
      <c r="E32" s="56">
        <f>IF(E$7&gt;0,$D$32,0)</f>
        <v>0</v>
      </c>
      <c r="F32" s="56">
        <f aca="true" t="shared" si="10" ref="F32:P32">IF(F$7&gt;0,$D$32,0)</f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 t="shared" si="10"/>
        <v>0</v>
      </c>
      <c r="K32" s="56">
        <f t="shared" si="10"/>
        <v>0</v>
      </c>
      <c r="L32" s="56">
        <f t="shared" si="10"/>
        <v>0</v>
      </c>
      <c r="M32" s="56">
        <f t="shared" si="10"/>
        <v>0</v>
      </c>
      <c r="N32" s="56">
        <f t="shared" si="10"/>
        <v>0</v>
      </c>
      <c r="O32" s="56">
        <f t="shared" si="10"/>
        <v>0</v>
      </c>
      <c r="P32" s="56">
        <f t="shared" si="10"/>
        <v>0</v>
      </c>
      <c r="Q32" s="56"/>
      <c r="R32" s="56">
        <f t="shared" si="4"/>
        <v>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</v>
      </c>
      <c r="E33" s="56">
        <f aca="true" t="shared" si="11" ref="E33:P33">E7*$D$33</f>
        <v>0</v>
      </c>
      <c r="F33" s="56">
        <f t="shared" si="11"/>
        <v>0</v>
      </c>
      <c r="G33" s="56">
        <f t="shared" si="11"/>
        <v>0</v>
      </c>
      <c r="H33" s="56">
        <f t="shared" si="11"/>
        <v>0</v>
      </c>
      <c r="I33" s="56">
        <f t="shared" si="11"/>
        <v>0</v>
      </c>
      <c r="J33" s="56">
        <f t="shared" si="11"/>
        <v>0</v>
      </c>
      <c r="K33" s="56">
        <f t="shared" si="11"/>
        <v>0</v>
      </c>
      <c r="L33" s="56">
        <f t="shared" si="11"/>
        <v>0</v>
      </c>
      <c r="M33" s="56">
        <f t="shared" si="11"/>
        <v>0</v>
      </c>
      <c r="N33" s="56">
        <f t="shared" si="11"/>
        <v>0</v>
      </c>
      <c r="O33" s="56">
        <f t="shared" si="11"/>
        <v>0</v>
      </c>
      <c r="P33" s="56">
        <f t="shared" si="11"/>
        <v>0</v>
      </c>
      <c r="Q33" s="56"/>
      <c r="R33" s="56">
        <f t="shared" si="4"/>
        <v>0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0</v>
      </c>
      <c r="F34" s="56">
        <f aca="true" t="shared" si="12" ref="F34:P34">F32+F33</f>
        <v>0</v>
      </c>
      <c r="G34" s="56">
        <f t="shared" si="12"/>
        <v>0</v>
      </c>
      <c r="H34" s="56">
        <f t="shared" si="12"/>
        <v>0</v>
      </c>
      <c r="I34" s="56">
        <f t="shared" si="12"/>
        <v>0</v>
      </c>
      <c r="J34" s="56">
        <f t="shared" si="12"/>
        <v>0</v>
      </c>
      <c r="K34" s="56">
        <f t="shared" si="12"/>
        <v>0</v>
      </c>
      <c r="L34" s="56">
        <f t="shared" si="12"/>
        <v>0</v>
      </c>
      <c r="M34" s="56">
        <f t="shared" si="12"/>
        <v>0</v>
      </c>
      <c r="N34" s="56">
        <f t="shared" si="12"/>
        <v>0</v>
      </c>
      <c r="O34" s="56">
        <f t="shared" si="12"/>
        <v>0</v>
      </c>
      <c r="P34" s="56">
        <f t="shared" si="12"/>
        <v>0</v>
      </c>
      <c r="Q34" s="56"/>
      <c r="R34" s="57">
        <f t="shared" si="4"/>
        <v>0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Blank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0</v>
      </c>
      <c r="E37" s="56">
        <f>IF(E$7&gt;0,$D$37,0)</f>
        <v>0</v>
      </c>
      <c r="F37" s="56">
        <f aca="true" t="shared" si="13" ref="F37:P37">IF(F$7&gt;0,$D$37,0)</f>
        <v>0</v>
      </c>
      <c r="G37" s="56">
        <f t="shared" si="13"/>
        <v>0</v>
      </c>
      <c r="H37" s="56">
        <f t="shared" si="13"/>
        <v>0</v>
      </c>
      <c r="I37" s="56">
        <f t="shared" si="13"/>
        <v>0</v>
      </c>
      <c r="J37" s="56">
        <f t="shared" si="13"/>
        <v>0</v>
      </c>
      <c r="K37" s="56">
        <f t="shared" si="13"/>
        <v>0</v>
      </c>
      <c r="L37" s="56">
        <f t="shared" si="13"/>
        <v>0</v>
      </c>
      <c r="M37" s="56">
        <f t="shared" si="13"/>
        <v>0</v>
      </c>
      <c r="N37" s="56">
        <f t="shared" si="13"/>
        <v>0</v>
      </c>
      <c r="O37" s="56">
        <f t="shared" si="13"/>
        <v>0</v>
      </c>
      <c r="P37" s="56">
        <f t="shared" si="13"/>
        <v>0</v>
      </c>
      <c r="Q37" s="56"/>
      <c r="R37" s="56">
        <f t="shared" si="4"/>
        <v>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</v>
      </c>
      <c r="E38" s="56">
        <f aca="true" t="shared" si="14" ref="E38:P38">E7*$D$38</f>
        <v>0</v>
      </c>
      <c r="F38" s="56">
        <f t="shared" si="14"/>
        <v>0</v>
      </c>
      <c r="G38" s="56">
        <f t="shared" si="14"/>
        <v>0</v>
      </c>
      <c r="H38" s="56">
        <f t="shared" si="14"/>
        <v>0</v>
      </c>
      <c r="I38" s="56">
        <f t="shared" si="14"/>
        <v>0</v>
      </c>
      <c r="J38" s="56">
        <f t="shared" si="14"/>
        <v>0</v>
      </c>
      <c r="K38" s="56">
        <f t="shared" si="14"/>
        <v>0</v>
      </c>
      <c r="L38" s="56">
        <f t="shared" si="14"/>
        <v>0</v>
      </c>
      <c r="M38" s="56">
        <f t="shared" si="14"/>
        <v>0</v>
      </c>
      <c r="N38" s="56">
        <f t="shared" si="14"/>
        <v>0</v>
      </c>
      <c r="O38" s="56">
        <f t="shared" si="14"/>
        <v>0</v>
      </c>
      <c r="P38" s="56">
        <f t="shared" si="14"/>
        <v>0</v>
      </c>
      <c r="Q38" s="56"/>
      <c r="R38" s="56">
        <f t="shared" si="4"/>
        <v>0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0</v>
      </c>
      <c r="F39" s="56">
        <f t="shared" si="15"/>
        <v>0</v>
      </c>
      <c r="G39" s="56">
        <f t="shared" si="15"/>
        <v>0</v>
      </c>
      <c r="H39" s="56">
        <f t="shared" si="15"/>
        <v>0</v>
      </c>
      <c r="I39" s="56">
        <f t="shared" si="15"/>
        <v>0</v>
      </c>
      <c r="J39" s="56">
        <f t="shared" si="15"/>
        <v>0</v>
      </c>
      <c r="K39" s="56">
        <f t="shared" si="15"/>
        <v>0</v>
      </c>
      <c r="L39" s="56">
        <f t="shared" si="15"/>
        <v>0</v>
      </c>
      <c r="M39" s="56">
        <f t="shared" si="15"/>
        <v>0</v>
      </c>
      <c r="N39" s="56">
        <f t="shared" si="15"/>
        <v>0</v>
      </c>
      <c r="O39" s="56">
        <f t="shared" si="15"/>
        <v>0</v>
      </c>
      <c r="P39" s="56">
        <f t="shared" si="15"/>
        <v>0</v>
      </c>
      <c r="Q39" s="56"/>
      <c r="R39" s="57">
        <f t="shared" si="4"/>
        <v>0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0.0406</v>
      </c>
      <c r="E43" s="56">
        <f aca="true" t="shared" si="17" ref="E43:P43">$D$43*E7</f>
        <v>3087.7924</v>
      </c>
      <c r="F43" s="56">
        <f t="shared" si="17"/>
        <v>3627.2852</v>
      </c>
      <c r="G43" s="56">
        <f t="shared" si="17"/>
        <v>4010.6303999999996</v>
      </c>
      <c r="H43" s="56">
        <f t="shared" si="17"/>
        <v>2633.6814</v>
      </c>
      <c r="I43" s="56">
        <f t="shared" si="17"/>
        <v>2029.9999999999998</v>
      </c>
      <c r="J43" s="56">
        <f t="shared" si="17"/>
        <v>2315.9051999999997</v>
      </c>
      <c r="K43" s="56">
        <f t="shared" si="17"/>
        <v>2316.3518</v>
      </c>
      <c r="L43" s="56">
        <f t="shared" si="17"/>
        <v>2999.325</v>
      </c>
      <c r="M43" s="56">
        <f t="shared" si="17"/>
        <v>2836.6002</v>
      </c>
      <c r="N43" s="56">
        <f t="shared" si="17"/>
        <v>2365.4777999999997</v>
      </c>
      <c r="O43" s="56">
        <f t="shared" si="17"/>
        <v>3177.2342</v>
      </c>
      <c r="P43" s="56">
        <f t="shared" si="17"/>
        <v>2893.0748</v>
      </c>
      <c r="Q43" s="56"/>
      <c r="R43" s="56">
        <f t="shared" si="4"/>
        <v>34293.3584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16.4</v>
      </c>
      <c r="E44" s="56">
        <f>E10*$D$44</f>
        <v>4142.639999999999</v>
      </c>
      <c r="F44" s="56">
        <f>F10*$D$44</f>
        <v>5813.799999999999</v>
      </c>
      <c r="G44" s="56">
        <f>G10*$D$44</f>
        <v>6496.04</v>
      </c>
      <c r="H44" s="56"/>
      <c r="I44" s="56"/>
      <c r="J44" s="56"/>
      <c r="K44" s="56"/>
      <c r="L44" s="56"/>
      <c r="M44" s="56"/>
      <c r="N44" s="56"/>
      <c r="O44" s="56">
        <f>O10*$D$44</f>
        <v>5362.799999999999</v>
      </c>
      <c r="P44" s="56">
        <f>P10*$D$44</f>
        <v>5472.679999999999</v>
      </c>
      <c r="Q44" s="56"/>
      <c r="R44" s="56">
        <f t="shared" si="4"/>
        <v>27287.96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0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0</v>
      </c>
      <c r="Q45" s="56"/>
      <c r="R45" s="56">
        <f t="shared" si="4"/>
        <v>0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14.01</v>
      </c>
      <c r="E46" s="56"/>
      <c r="F46" s="56"/>
      <c r="G46" s="56"/>
      <c r="H46" s="56">
        <f>H10*$D$46</f>
        <v>4895.094</v>
      </c>
      <c r="I46" s="56">
        <f aca="true" t="shared" si="18" ref="I46:N46">I10*$D$46</f>
        <v>4572.864</v>
      </c>
      <c r="J46" s="56">
        <f t="shared" si="18"/>
        <v>3152.25</v>
      </c>
      <c r="K46" s="56">
        <f t="shared" si="18"/>
        <v>3152.25</v>
      </c>
      <c r="L46" s="56">
        <f t="shared" si="18"/>
        <v>3149.4480000000003</v>
      </c>
      <c r="M46" s="56">
        <f t="shared" si="18"/>
        <v>3118.6259999999997</v>
      </c>
      <c r="N46" s="56">
        <f t="shared" si="18"/>
        <v>4897.896000000001</v>
      </c>
      <c r="O46" s="56"/>
      <c r="P46" s="56"/>
      <c r="Q46" s="56"/>
      <c r="R46" s="56">
        <f t="shared" si="4"/>
        <v>26938.428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0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7320.4324</v>
      </c>
      <c r="F49" s="56">
        <f aca="true" t="shared" si="21" ref="F49:P49">SUM(F42:F48)</f>
        <v>9531.0852</v>
      </c>
      <c r="G49" s="56">
        <f t="shared" si="21"/>
        <v>10596.670399999999</v>
      </c>
      <c r="H49" s="56">
        <f t="shared" si="21"/>
        <v>7618.7754</v>
      </c>
      <c r="I49" s="56">
        <f t="shared" si="21"/>
        <v>6692.864</v>
      </c>
      <c r="J49" s="56">
        <f t="shared" si="21"/>
        <v>5558.155199999999</v>
      </c>
      <c r="K49" s="56">
        <f t="shared" si="21"/>
        <v>5558.6018</v>
      </c>
      <c r="L49" s="56">
        <f t="shared" si="21"/>
        <v>6238.773</v>
      </c>
      <c r="M49" s="56">
        <f t="shared" si="21"/>
        <v>6045.226199999999</v>
      </c>
      <c r="N49" s="56">
        <f t="shared" si="21"/>
        <v>7353.3738</v>
      </c>
      <c r="O49" s="56">
        <f t="shared" si="21"/>
        <v>8630.034199999998</v>
      </c>
      <c r="P49" s="56">
        <f t="shared" si="21"/>
        <v>8455.754799999999</v>
      </c>
      <c r="Q49" s="56"/>
      <c r="R49" s="57">
        <f t="shared" si="4"/>
        <v>89599.74639999999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0.04071</v>
      </c>
      <c r="E53" s="56">
        <f aca="true" t="shared" si="23" ref="E53:P53">$D$53*E7</f>
        <v>3096.1583400000004</v>
      </c>
      <c r="F53" s="56">
        <f t="shared" si="23"/>
        <v>3637.1128200000003</v>
      </c>
      <c r="G53" s="56">
        <f t="shared" si="23"/>
        <v>4021.4966400000003</v>
      </c>
      <c r="H53" s="56">
        <f t="shared" si="23"/>
        <v>2640.8169900000003</v>
      </c>
      <c r="I53" s="56">
        <f t="shared" si="23"/>
        <v>2035.5000000000002</v>
      </c>
      <c r="J53" s="56">
        <f t="shared" si="23"/>
        <v>2322.1798200000003</v>
      </c>
      <c r="K53" s="56">
        <f t="shared" si="23"/>
        <v>2322.62763</v>
      </c>
      <c r="L53" s="56">
        <f t="shared" si="23"/>
        <v>3007.45125</v>
      </c>
      <c r="M53" s="56">
        <f t="shared" si="23"/>
        <v>2844.28557</v>
      </c>
      <c r="N53" s="56">
        <f t="shared" si="23"/>
        <v>2371.88673</v>
      </c>
      <c r="O53" s="56">
        <f t="shared" si="23"/>
        <v>3185.84247</v>
      </c>
      <c r="P53" s="56">
        <f t="shared" si="23"/>
        <v>2900.91318</v>
      </c>
      <c r="Q53" s="56"/>
      <c r="R53" s="56">
        <f t="shared" si="4"/>
        <v>34386.27144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17.33</v>
      </c>
      <c r="E54" s="56">
        <f>E10*$D$54</f>
        <v>4377.557999999999</v>
      </c>
      <c r="F54" s="56">
        <f>F10*$D$54</f>
        <v>6143.485</v>
      </c>
      <c r="G54" s="56">
        <f>G10*$D$54</f>
        <v>6864.413</v>
      </c>
      <c r="H54" s="56"/>
      <c r="I54" s="56"/>
      <c r="J54" s="56"/>
      <c r="K54" s="56"/>
      <c r="L54" s="56"/>
      <c r="M54" s="56"/>
      <c r="N54" s="56"/>
      <c r="O54" s="56">
        <f>$D$54*O10</f>
        <v>5666.91</v>
      </c>
      <c r="P54" s="56">
        <f>$D$54*P10</f>
        <v>5783.020999999999</v>
      </c>
      <c r="Q54" s="56"/>
      <c r="R54" s="56">
        <f t="shared" si="4"/>
        <v>28835.386999999995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0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0</v>
      </c>
      <c r="Q55" s="56"/>
      <c r="R55" s="56">
        <f t="shared" si="4"/>
        <v>0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14.94</v>
      </c>
      <c r="E56" s="56"/>
      <c r="F56" s="56"/>
      <c r="G56" s="56"/>
      <c r="H56" s="56">
        <f>H10*$D$56</f>
        <v>5220.035999999999</v>
      </c>
      <c r="I56" s="56">
        <f aca="true" t="shared" si="24" ref="I56:N56">I10*$D$56</f>
        <v>4876.415999999999</v>
      </c>
      <c r="J56" s="56">
        <f t="shared" si="24"/>
        <v>3361.5</v>
      </c>
      <c r="K56" s="56">
        <f t="shared" si="24"/>
        <v>3361.5</v>
      </c>
      <c r="L56" s="56">
        <f t="shared" si="24"/>
        <v>3358.512</v>
      </c>
      <c r="M56" s="56">
        <f t="shared" si="24"/>
        <v>3325.644</v>
      </c>
      <c r="N56" s="56">
        <f t="shared" si="24"/>
        <v>5223.024</v>
      </c>
      <c r="O56" s="56"/>
      <c r="P56" s="56"/>
      <c r="Q56" s="56"/>
      <c r="R56" s="56">
        <f t="shared" si="4"/>
        <v>28726.631999999998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0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7563.716339999999</v>
      </c>
      <c r="F59" s="56">
        <f aca="true" t="shared" si="27" ref="F59:P59">SUM(F52:F58)</f>
        <v>9870.597819999999</v>
      </c>
      <c r="G59" s="56">
        <f t="shared" si="27"/>
        <v>10975.90964</v>
      </c>
      <c r="H59" s="56">
        <f t="shared" si="27"/>
        <v>7950.852989999999</v>
      </c>
      <c r="I59" s="56">
        <f t="shared" si="27"/>
        <v>7001.915999999999</v>
      </c>
      <c r="J59" s="56">
        <f t="shared" si="27"/>
        <v>5773.67982</v>
      </c>
      <c r="K59" s="56">
        <f t="shared" si="27"/>
        <v>5774.12763</v>
      </c>
      <c r="L59" s="56">
        <f t="shared" si="27"/>
        <v>6455.963250000001</v>
      </c>
      <c r="M59" s="56">
        <f t="shared" si="27"/>
        <v>6259.92957</v>
      </c>
      <c r="N59" s="56">
        <f t="shared" si="27"/>
        <v>7684.9107300000005</v>
      </c>
      <c r="O59" s="56">
        <f t="shared" si="27"/>
        <v>8942.75247</v>
      </c>
      <c r="P59" s="56">
        <f t="shared" si="27"/>
        <v>8773.934179999998</v>
      </c>
      <c r="Q59" s="56"/>
      <c r="R59" s="57">
        <f t="shared" si="4"/>
        <v>93028.29044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0.0399</v>
      </c>
      <c r="E63" s="56">
        <f aca="true" t="shared" si="30" ref="E63:P63">$D$63*E7</f>
        <v>3034.5546</v>
      </c>
      <c r="F63" s="56">
        <f t="shared" si="30"/>
        <v>3564.7457999999997</v>
      </c>
      <c r="G63" s="56">
        <f t="shared" si="30"/>
        <v>3941.4815999999996</v>
      </c>
      <c r="H63" s="56">
        <f t="shared" si="30"/>
        <v>2588.2731</v>
      </c>
      <c r="I63" s="56">
        <f t="shared" si="30"/>
        <v>1995</v>
      </c>
      <c r="J63" s="56">
        <f t="shared" si="30"/>
        <v>2275.9757999999997</v>
      </c>
      <c r="K63" s="56">
        <f t="shared" si="30"/>
        <v>2276.4147</v>
      </c>
      <c r="L63" s="56">
        <f t="shared" si="30"/>
        <v>2947.6124999999997</v>
      </c>
      <c r="M63" s="56">
        <f t="shared" si="30"/>
        <v>2787.6933</v>
      </c>
      <c r="N63" s="56">
        <f t="shared" si="30"/>
        <v>2324.6937</v>
      </c>
      <c r="O63" s="56">
        <f t="shared" si="30"/>
        <v>3122.4543</v>
      </c>
      <c r="P63" s="56">
        <f t="shared" si="30"/>
        <v>2843.1942</v>
      </c>
      <c r="Q63" s="56"/>
      <c r="R63" s="56">
        <f t="shared" si="29"/>
        <v>33702.0936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6.11</v>
      </c>
      <c r="E64" s="56">
        <f aca="true" t="shared" si="31" ref="E64:P64">$D$64*E10</f>
        <v>1543.386</v>
      </c>
      <c r="F64" s="56">
        <f t="shared" si="31"/>
        <v>2165.995</v>
      </c>
      <c r="G64" s="56">
        <f t="shared" si="31"/>
        <v>2420.1710000000003</v>
      </c>
      <c r="H64" s="56">
        <f t="shared" si="31"/>
        <v>2134.834</v>
      </c>
      <c r="I64" s="56">
        <f t="shared" si="31"/>
        <v>1994.3039999999999</v>
      </c>
      <c r="J64" s="56">
        <f t="shared" si="31"/>
        <v>1374.75</v>
      </c>
      <c r="K64" s="56">
        <f t="shared" si="31"/>
        <v>1374.75</v>
      </c>
      <c r="L64" s="56">
        <f t="shared" si="31"/>
        <v>1373.5280000000002</v>
      </c>
      <c r="M64" s="56">
        <f t="shared" si="31"/>
        <v>1360.086</v>
      </c>
      <c r="N64" s="56">
        <f t="shared" si="31"/>
        <v>2136.056</v>
      </c>
      <c r="O64" s="56">
        <f t="shared" si="31"/>
        <v>1997.97</v>
      </c>
      <c r="P64" s="56">
        <f t="shared" si="31"/>
        <v>2038.907</v>
      </c>
      <c r="Q64" s="56"/>
      <c r="R64" s="56">
        <f t="shared" si="29"/>
        <v>21914.736999999997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0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0</v>
      </c>
      <c r="Q65" s="56"/>
      <c r="R65" s="56">
        <f t="shared" si="29"/>
        <v>0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4.51</v>
      </c>
      <c r="E66" s="56">
        <f aca="true" t="shared" si="33" ref="E66:P66">$D$66*E11</f>
        <v>1139.2259999999999</v>
      </c>
      <c r="F66" s="56">
        <f t="shared" si="33"/>
        <v>1598.7949999999998</v>
      </c>
      <c r="G66" s="56">
        <f t="shared" si="33"/>
        <v>1786.411</v>
      </c>
      <c r="H66" s="56">
        <f t="shared" si="33"/>
        <v>1575.7939999999999</v>
      </c>
      <c r="I66" s="56">
        <f t="shared" si="33"/>
        <v>1472.0639999999999</v>
      </c>
      <c r="J66" s="56">
        <f t="shared" si="33"/>
        <v>1014.75</v>
      </c>
      <c r="K66" s="56">
        <f t="shared" si="33"/>
        <v>1014.75</v>
      </c>
      <c r="L66" s="56">
        <f t="shared" si="33"/>
        <v>1013.848</v>
      </c>
      <c r="M66" s="56">
        <f t="shared" si="33"/>
        <v>1003.9259999999999</v>
      </c>
      <c r="N66" s="56">
        <f t="shared" si="33"/>
        <v>1576.6960000000001</v>
      </c>
      <c r="O66" s="56">
        <f t="shared" si="33"/>
        <v>1474.77</v>
      </c>
      <c r="P66" s="56">
        <f t="shared" si="33"/>
        <v>1504.9869999999999</v>
      </c>
      <c r="Q66" s="56"/>
      <c r="R66" s="56">
        <f t="shared" si="29"/>
        <v>16176.016999999998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0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0</v>
      </c>
      <c r="Q67" s="56"/>
      <c r="R67" s="56">
        <f t="shared" si="29"/>
        <v>0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4</v>
      </c>
      <c r="E68" s="56">
        <f aca="true" t="shared" si="35" ref="E68:P68">$D$68*E12</f>
        <v>1010.4</v>
      </c>
      <c r="F68" s="56">
        <f t="shared" si="35"/>
        <v>1418</v>
      </c>
      <c r="G68" s="56">
        <f t="shared" si="35"/>
        <v>1584.4</v>
      </c>
      <c r="H68" s="56">
        <f t="shared" si="35"/>
        <v>1397.6</v>
      </c>
      <c r="I68" s="56">
        <f t="shared" si="35"/>
        <v>1305.6</v>
      </c>
      <c r="J68" s="56">
        <f t="shared" si="35"/>
        <v>900</v>
      </c>
      <c r="K68" s="56">
        <f t="shared" si="35"/>
        <v>900</v>
      </c>
      <c r="L68" s="56">
        <f t="shared" si="35"/>
        <v>899.2</v>
      </c>
      <c r="M68" s="56">
        <f t="shared" si="35"/>
        <v>890.4</v>
      </c>
      <c r="N68" s="56">
        <f t="shared" si="35"/>
        <v>1398.4</v>
      </c>
      <c r="O68" s="56">
        <f t="shared" si="35"/>
        <v>1308</v>
      </c>
      <c r="P68" s="56">
        <f t="shared" si="35"/>
        <v>1334.8</v>
      </c>
      <c r="Q68" s="56"/>
      <c r="R68" s="56">
        <f t="shared" si="29"/>
        <v>14346.8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177.9000000000002</v>
      </c>
      <c r="F69" s="56">
        <f aca="true" t="shared" si="36" ref="F69:P69">IF(F$7&gt;0,IF(F$12&gt;250,IF(F$12&gt;$B$12*0.75,0,(0.75*$B$12*$D$68-F$12*$D$68)),250*$D$68-F$12*$D$68),0)</f>
        <v>0</v>
      </c>
      <c r="G69" s="56">
        <f t="shared" si="36"/>
        <v>0</v>
      </c>
      <c r="H69" s="56">
        <f t="shared" si="36"/>
        <v>0</v>
      </c>
      <c r="I69" s="56">
        <f t="shared" si="36"/>
        <v>0</v>
      </c>
      <c r="J69" s="56">
        <f t="shared" si="36"/>
        <v>100</v>
      </c>
      <c r="K69" s="56">
        <f t="shared" si="36"/>
        <v>100</v>
      </c>
      <c r="L69" s="56">
        <f t="shared" si="36"/>
        <v>100.79999999999995</v>
      </c>
      <c r="M69" s="56">
        <f t="shared" si="36"/>
        <v>109.60000000000002</v>
      </c>
      <c r="N69" s="56">
        <f t="shared" si="36"/>
        <v>0</v>
      </c>
      <c r="O69" s="56">
        <f t="shared" si="36"/>
        <v>0</v>
      </c>
      <c r="P69" s="56">
        <f t="shared" si="36"/>
        <v>0</v>
      </c>
      <c r="Q69" s="56"/>
      <c r="R69" s="56">
        <f t="shared" si="29"/>
        <v>588.3000000000002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7105.4666</v>
      </c>
      <c r="F71" s="56">
        <f aca="true" t="shared" si="38" ref="F71:P71">SUM(F62:F70)</f>
        <v>8947.5358</v>
      </c>
      <c r="G71" s="56">
        <f t="shared" si="38"/>
        <v>9932.4636</v>
      </c>
      <c r="H71" s="56">
        <f t="shared" si="38"/>
        <v>7896.5010999999995</v>
      </c>
      <c r="I71" s="56">
        <f t="shared" si="38"/>
        <v>6966.968000000001</v>
      </c>
      <c r="J71" s="56">
        <f t="shared" si="38"/>
        <v>5865.4758</v>
      </c>
      <c r="K71" s="56">
        <f t="shared" si="38"/>
        <v>5865.914699999999</v>
      </c>
      <c r="L71" s="56">
        <f t="shared" si="38"/>
        <v>6534.9884999999995</v>
      </c>
      <c r="M71" s="56">
        <f t="shared" si="38"/>
        <v>6351.7053</v>
      </c>
      <c r="N71" s="56">
        <f t="shared" si="38"/>
        <v>7635.8457</v>
      </c>
      <c r="O71" s="56">
        <f t="shared" si="38"/>
        <v>8103.194299999999</v>
      </c>
      <c r="P71" s="56">
        <f t="shared" si="38"/>
        <v>7921.8882</v>
      </c>
      <c r="Q71" s="56"/>
      <c r="R71" s="57">
        <f t="shared" si="29"/>
        <v>89127.94760000001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0.04048</v>
      </c>
      <c r="E75" s="56">
        <f aca="true" t="shared" si="41" ref="E75:P75">$D$75*E7</f>
        <v>3078.6659200000004</v>
      </c>
      <c r="F75" s="56">
        <f t="shared" si="41"/>
        <v>3616.5641600000004</v>
      </c>
      <c r="G75" s="56">
        <f t="shared" si="41"/>
        <v>3998.7763200000004</v>
      </c>
      <c r="H75" s="56">
        <f t="shared" si="41"/>
        <v>2625.89712</v>
      </c>
      <c r="I75" s="56">
        <f t="shared" si="41"/>
        <v>2024</v>
      </c>
      <c r="J75" s="56">
        <f t="shared" si="41"/>
        <v>2309.06016</v>
      </c>
      <c r="K75" s="56">
        <f t="shared" si="41"/>
        <v>2309.50544</v>
      </c>
      <c r="L75" s="56">
        <f t="shared" si="41"/>
        <v>2990.46</v>
      </c>
      <c r="M75" s="56">
        <f t="shared" si="41"/>
        <v>2828.21616</v>
      </c>
      <c r="N75" s="56">
        <f t="shared" si="41"/>
        <v>2358.48624</v>
      </c>
      <c r="O75" s="56">
        <f t="shared" si="41"/>
        <v>3167.8433600000003</v>
      </c>
      <c r="P75" s="56">
        <f t="shared" si="41"/>
        <v>2884.5238400000003</v>
      </c>
      <c r="Q75" s="56"/>
      <c r="R75" s="56">
        <f t="shared" si="40"/>
        <v>34191.99872</v>
      </c>
    </row>
    <row r="76" spans="2:18" ht="15">
      <c r="B76" s="64" t="str">
        <f>'Rate Comparison'!B76</f>
        <v>Peak Demand</v>
      </c>
      <c r="D76" s="7">
        <f>'Rate Comparison'!D76</f>
        <v>6.37</v>
      </c>
      <c r="E76" s="56">
        <f aca="true" t="shared" si="42" ref="E76:P76">$D$76*E10</f>
        <v>1609.062</v>
      </c>
      <c r="F76" s="56">
        <f t="shared" si="42"/>
        <v>2258.165</v>
      </c>
      <c r="G76" s="56">
        <f t="shared" si="42"/>
        <v>2523.157</v>
      </c>
      <c r="H76" s="56">
        <f t="shared" si="42"/>
        <v>2225.678</v>
      </c>
      <c r="I76" s="56">
        <f t="shared" si="42"/>
        <v>2079.1679999999997</v>
      </c>
      <c r="J76" s="56">
        <f t="shared" si="42"/>
        <v>1433.25</v>
      </c>
      <c r="K76" s="56">
        <f t="shared" si="42"/>
        <v>1433.25</v>
      </c>
      <c r="L76" s="56">
        <f t="shared" si="42"/>
        <v>1431.976</v>
      </c>
      <c r="M76" s="56">
        <f t="shared" si="42"/>
        <v>1417.962</v>
      </c>
      <c r="N76" s="56">
        <f t="shared" si="42"/>
        <v>2226.952</v>
      </c>
      <c r="O76" s="56">
        <f t="shared" si="42"/>
        <v>2082.9900000000002</v>
      </c>
      <c r="P76" s="56">
        <f t="shared" si="42"/>
        <v>2125.669</v>
      </c>
      <c r="Q76" s="56"/>
      <c r="R76" s="56">
        <f t="shared" si="40"/>
        <v>22847.279000000002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0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0</v>
      </c>
      <c r="Q77" s="56"/>
      <c r="R77" s="56">
        <f t="shared" si="40"/>
        <v>0</v>
      </c>
    </row>
    <row r="78" spans="2:18" ht="15">
      <c r="B78" s="64" t="str">
        <f>'Rate Comparison'!B78</f>
        <v>Intermediate Demand</v>
      </c>
      <c r="D78" s="7">
        <f>'Rate Comparison'!D78</f>
        <v>4.76</v>
      </c>
      <c r="E78" s="56">
        <f aca="true" t="shared" si="44" ref="E78:P78">$D$78*E11</f>
        <v>1202.376</v>
      </c>
      <c r="F78" s="56">
        <f t="shared" si="44"/>
        <v>1687.4199999999998</v>
      </c>
      <c r="G78" s="56">
        <f t="shared" si="44"/>
        <v>1885.436</v>
      </c>
      <c r="H78" s="56">
        <f t="shared" si="44"/>
        <v>1663.1439999999998</v>
      </c>
      <c r="I78" s="56">
        <f t="shared" si="44"/>
        <v>1553.6639999999998</v>
      </c>
      <c r="J78" s="56">
        <f t="shared" si="44"/>
        <v>1071</v>
      </c>
      <c r="K78" s="56">
        <f t="shared" si="44"/>
        <v>1071</v>
      </c>
      <c r="L78" s="56">
        <f t="shared" si="44"/>
        <v>1070.048</v>
      </c>
      <c r="M78" s="56">
        <f t="shared" si="44"/>
        <v>1059.576</v>
      </c>
      <c r="N78" s="56">
        <f t="shared" si="44"/>
        <v>1664.096</v>
      </c>
      <c r="O78" s="56">
        <f t="shared" si="44"/>
        <v>1556.52</v>
      </c>
      <c r="P78" s="56">
        <f t="shared" si="44"/>
        <v>1588.4119999999998</v>
      </c>
      <c r="Q78" s="56"/>
      <c r="R78" s="56">
        <f t="shared" si="40"/>
        <v>17072.692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0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0</v>
      </c>
      <c r="Q79" s="56"/>
      <c r="R79" s="56">
        <f t="shared" si="40"/>
        <v>0</v>
      </c>
    </row>
    <row r="80" spans="2:18" ht="15">
      <c r="B80" s="64" t="str">
        <f>'Rate Comparison'!B80</f>
        <v>Base Demand</v>
      </c>
      <c r="D80" s="7">
        <f>'Rate Comparison'!D80</f>
        <v>4.26</v>
      </c>
      <c r="E80" s="56">
        <f aca="true" t="shared" si="46" ref="E80:P80">$D$80*E12</f>
        <v>1076.076</v>
      </c>
      <c r="F80" s="56">
        <f t="shared" si="46"/>
        <v>1510.1699999999998</v>
      </c>
      <c r="G80" s="56">
        <f t="shared" si="46"/>
        <v>1687.386</v>
      </c>
      <c r="H80" s="56">
        <f t="shared" si="46"/>
        <v>1488.4439999999997</v>
      </c>
      <c r="I80" s="56">
        <f t="shared" si="46"/>
        <v>1390.464</v>
      </c>
      <c r="J80" s="56">
        <f t="shared" si="46"/>
        <v>958.5</v>
      </c>
      <c r="K80" s="56">
        <f t="shared" si="46"/>
        <v>958.5</v>
      </c>
      <c r="L80" s="56">
        <f t="shared" si="46"/>
        <v>957.648</v>
      </c>
      <c r="M80" s="56">
        <f t="shared" si="46"/>
        <v>948.276</v>
      </c>
      <c r="N80" s="56">
        <f t="shared" si="46"/>
        <v>1489.296</v>
      </c>
      <c r="O80" s="56">
        <f t="shared" si="46"/>
        <v>1393.02</v>
      </c>
      <c r="P80" s="56">
        <f t="shared" si="46"/>
        <v>1421.562</v>
      </c>
      <c r="Q80" s="56"/>
      <c r="R80" s="56">
        <f t="shared" si="40"/>
        <v>15279.341999999999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189.46350000000007</v>
      </c>
      <c r="F81" s="56">
        <f aca="true" t="shared" si="47" ref="F81:P81">IF(F$7&gt;0,IF(F12&gt;250,IF(F12&gt;$B$12*0.75,0,(0.75*$B$12*$D$80-F12*$D$80)),250*$D$80-F12*$D$80),0)</f>
        <v>0</v>
      </c>
      <c r="G81" s="56">
        <f t="shared" si="47"/>
        <v>0</v>
      </c>
      <c r="H81" s="56">
        <f t="shared" si="47"/>
        <v>0</v>
      </c>
      <c r="I81" s="56">
        <f t="shared" si="47"/>
        <v>0</v>
      </c>
      <c r="J81" s="56">
        <f t="shared" si="47"/>
        <v>106.5</v>
      </c>
      <c r="K81" s="56">
        <f t="shared" si="47"/>
        <v>106.5</v>
      </c>
      <c r="L81" s="56">
        <f t="shared" si="47"/>
        <v>107.35199999999998</v>
      </c>
      <c r="M81" s="56">
        <f t="shared" si="47"/>
        <v>116.72400000000005</v>
      </c>
      <c r="N81" s="56">
        <f t="shared" si="47"/>
        <v>0</v>
      </c>
      <c r="O81" s="56">
        <f t="shared" si="47"/>
        <v>0</v>
      </c>
      <c r="P81" s="56">
        <f t="shared" si="47"/>
        <v>0</v>
      </c>
      <c r="Q81" s="56"/>
      <c r="R81" s="56">
        <f t="shared" si="40"/>
        <v>626.5395000000001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7355.64342</v>
      </c>
      <c r="F83" s="56">
        <f aca="true" t="shared" si="49" ref="F83:P83">SUM(F74:F82)</f>
        <v>9272.319160000001</v>
      </c>
      <c r="G83" s="56">
        <f t="shared" si="49"/>
        <v>10294.755320000002</v>
      </c>
      <c r="H83" s="56">
        <f t="shared" si="49"/>
        <v>8203.16312</v>
      </c>
      <c r="I83" s="56">
        <f t="shared" si="49"/>
        <v>7247.295999999999</v>
      </c>
      <c r="J83" s="56">
        <f t="shared" si="49"/>
        <v>6078.31016</v>
      </c>
      <c r="K83" s="56">
        <f t="shared" si="49"/>
        <v>6078.75544</v>
      </c>
      <c r="L83" s="56">
        <f t="shared" si="49"/>
        <v>6757.4839999999995</v>
      </c>
      <c r="M83" s="56">
        <f t="shared" si="49"/>
        <v>6570.7541599999995</v>
      </c>
      <c r="N83" s="56">
        <f t="shared" si="49"/>
        <v>7938.830240000001</v>
      </c>
      <c r="O83" s="56">
        <f t="shared" si="49"/>
        <v>8400.373360000001</v>
      </c>
      <c r="P83" s="56">
        <f t="shared" si="49"/>
        <v>8220.16684</v>
      </c>
      <c r="Q83" s="56"/>
      <c r="R83" s="57">
        <f t="shared" si="40"/>
        <v>92417.85122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G1">
      <formula1>$X$1:$X$8</formula1>
    </dataValidation>
    <dataValidation type="list" allowBlank="1" showInputMessage="1" showErrorMessage="1" sqref="D15:D16">
      <formula1>$W$4:$W$11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90"/>
  <sheetViews>
    <sheetView zoomScale="70" zoomScaleNormal="70" zoomScalePageLayoutView="80" workbookViewId="0" topLeftCell="A1">
      <selection activeCell="K1" sqref="K1:L1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/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128200</v>
      </c>
      <c r="F7" s="70">
        <v>125641</v>
      </c>
      <c r="G7" s="70">
        <v>128223</v>
      </c>
      <c r="H7" s="70">
        <v>117056</v>
      </c>
      <c r="I7" s="70">
        <v>134019</v>
      </c>
      <c r="J7" s="70">
        <v>132603</v>
      </c>
      <c r="K7" s="70">
        <v>197120</v>
      </c>
      <c r="L7" s="70">
        <v>186179</v>
      </c>
      <c r="M7" s="70">
        <v>126629</v>
      </c>
      <c r="N7" s="70">
        <v>110456</v>
      </c>
      <c r="O7" s="70">
        <v>121489</v>
      </c>
      <c r="P7" s="70">
        <v>102746</v>
      </c>
      <c r="R7" s="41">
        <f>SUM(E7:P7)</f>
        <v>1610361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459</v>
      </c>
      <c r="C10" s="37"/>
      <c r="D10" s="10" t="s">
        <v>5</v>
      </c>
      <c r="E10" s="70">
        <v>288.5</v>
      </c>
      <c r="F10" s="70">
        <v>404.5</v>
      </c>
      <c r="G10" s="70">
        <v>459</v>
      </c>
      <c r="H10" s="70">
        <v>451.1</v>
      </c>
      <c r="I10" s="70">
        <v>429.6</v>
      </c>
      <c r="J10" s="70">
        <v>404.8</v>
      </c>
      <c r="K10" s="70">
        <v>411.7</v>
      </c>
      <c r="L10" s="70">
        <v>385.6</v>
      </c>
      <c r="M10" s="70">
        <v>391.2</v>
      </c>
      <c r="N10" s="70">
        <v>410.7</v>
      </c>
      <c r="O10" s="70">
        <v>423.5</v>
      </c>
      <c r="P10" s="70">
        <v>423.7</v>
      </c>
      <c r="R10" s="41">
        <f>SUM(E10:P10)</f>
        <v>4883.899999999999</v>
      </c>
      <c r="W10" s="15" t="s">
        <v>54</v>
      </c>
      <c r="X10" s="20"/>
    </row>
    <row r="11" spans="2:24" ht="15">
      <c r="B11" s="37">
        <f>MAX(E11:P11)</f>
        <v>459</v>
      </c>
      <c r="C11" s="37"/>
      <c r="D11" s="10" t="s">
        <v>6</v>
      </c>
      <c r="E11" s="70">
        <v>288.5</v>
      </c>
      <c r="F11" s="70">
        <v>404.5</v>
      </c>
      <c r="G11" s="70">
        <v>459</v>
      </c>
      <c r="H11" s="70">
        <v>451.1</v>
      </c>
      <c r="I11" s="70">
        <v>429.6</v>
      </c>
      <c r="J11" s="70">
        <v>404.8</v>
      </c>
      <c r="K11" s="70">
        <v>411.7</v>
      </c>
      <c r="L11" s="70">
        <v>385.6</v>
      </c>
      <c r="M11" s="70">
        <v>391.2</v>
      </c>
      <c r="N11" s="70">
        <v>410.7</v>
      </c>
      <c r="O11" s="70">
        <v>423.5</v>
      </c>
      <c r="P11" s="70">
        <v>423.7</v>
      </c>
      <c r="R11" s="41">
        <f>SUM(E11:P11)</f>
        <v>4883.899999999999</v>
      </c>
      <c r="W11" s="15" t="s">
        <v>55</v>
      </c>
      <c r="X11" s="20"/>
    </row>
    <row r="12" spans="2:24" ht="15">
      <c r="B12" s="37">
        <f>MAX(E12:P12)</f>
        <v>459</v>
      </c>
      <c r="C12" s="37"/>
      <c r="D12" s="10" t="s">
        <v>7</v>
      </c>
      <c r="E12" s="70">
        <v>288.5</v>
      </c>
      <c r="F12" s="70">
        <v>404.5</v>
      </c>
      <c r="G12" s="70">
        <v>459</v>
      </c>
      <c r="H12" s="70">
        <v>451.1</v>
      </c>
      <c r="I12" s="70">
        <v>429.6</v>
      </c>
      <c r="J12" s="70">
        <v>404.8</v>
      </c>
      <c r="K12" s="70">
        <v>411.7</v>
      </c>
      <c r="L12" s="70">
        <v>385.6</v>
      </c>
      <c r="M12" s="70">
        <v>391.2</v>
      </c>
      <c r="N12" s="70">
        <v>410.7</v>
      </c>
      <c r="O12" s="70">
        <v>423.5</v>
      </c>
      <c r="P12" s="70">
        <v>423.7</v>
      </c>
      <c r="R12" s="41">
        <f>SUM(E12:P12)</f>
        <v>4883.899999999999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10067.045999999998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11511.20268</v>
      </c>
      <c r="G15" s="59">
        <f t="shared" si="0"/>
        <v>12454.477040000002</v>
      </c>
      <c r="H15" s="59">
        <f t="shared" si="0"/>
        <v>11880.855880000001</v>
      </c>
      <c r="I15" s="59">
        <f t="shared" si="0"/>
        <v>12236.63312</v>
      </c>
      <c r="J15" s="59">
        <f t="shared" si="0"/>
        <v>11797.64144</v>
      </c>
      <c r="K15" s="59">
        <f t="shared" si="0"/>
        <v>14515.4806</v>
      </c>
      <c r="L15" s="59">
        <f t="shared" si="0"/>
        <v>13670.909920000002</v>
      </c>
      <c r="M15" s="59">
        <f t="shared" si="0"/>
        <v>11346.50992</v>
      </c>
      <c r="N15" s="59">
        <f t="shared" si="0"/>
        <v>10991.931880000002</v>
      </c>
      <c r="O15" s="59">
        <f t="shared" si="0"/>
        <v>11635.539720000002</v>
      </c>
      <c r="P15" s="59">
        <f t="shared" si="0"/>
        <v>10879.90108</v>
      </c>
      <c r="Q15" s="59"/>
      <c r="R15" s="59">
        <f t="shared" si="0"/>
        <v>142988.12928000002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10067.045999999998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11511.20268</v>
      </c>
      <c r="G16" s="60">
        <f t="shared" si="1"/>
        <v>12454.477040000002</v>
      </c>
      <c r="H16" s="60">
        <f t="shared" si="1"/>
        <v>11880.855880000001</v>
      </c>
      <c r="I16" s="60">
        <f t="shared" si="1"/>
        <v>12236.63312</v>
      </c>
      <c r="J16" s="60">
        <f t="shared" si="1"/>
        <v>11797.64144</v>
      </c>
      <c r="K16" s="60">
        <f t="shared" si="1"/>
        <v>14515.4806</v>
      </c>
      <c r="L16" s="60">
        <f t="shared" si="1"/>
        <v>13670.909920000002</v>
      </c>
      <c r="M16" s="60">
        <f t="shared" si="1"/>
        <v>11346.50992</v>
      </c>
      <c r="N16" s="60">
        <f t="shared" si="1"/>
        <v>10991.931880000002</v>
      </c>
      <c r="O16" s="60">
        <f t="shared" si="1"/>
        <v>11635.539720000002</v>
      </c>
      <c r="P16" s="60">
        <f t="shared" si="1"/>
        <v>10879.90108</v>
      </c>
      <c r="Q16" s="60"/>
      <c r="R16" s="60">
        <f t="shared" si="1"/>
        <v>142988.12928000002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0.09134</v>
      </c>
      <c r="E23" s="56">
        <f aca="true" t="shared" si="5" ref="E23:P23">E7*$D$23</f>
        <v>11709.788</v>
      </c>
      <c r="F23" s="56">
        <f t="shared" si="5"/>
        <v>11476.04894</v>
      </c>
      <c r="G23" s="56">
        <f t="shared" si="5"/>
        <v>11711.88882</v>
      </c>
      <c r="H23" s="56">
        <f t="shared" si="5"/>
        <v>10691.895040000001</v>
      </c>
      <c r="I23" s="56">
        <f t="shared" si="5"/>
        <v>12241.295460000001</v>
      </c>
      <c r="J23" s="56">
        <f t="shared" si="5"/>
        <v>12111.95802</v>
      </c>
      <c r="K23" s="56">
        <f t="shared" si="5"/>
        <v>18004.9408</v>
      </c>
      <c r="L23" s="56">
        <f t="shared" si="5"/>
        <v>17005.58986</v>
      </c>
      <c r="M23" s="56">
        <f t="shared" si="5"/>
        <v>11566.292860000001</v>
      </c>
      <c r="N23" s="56">
        <f t="shared" si="5"/>
        <v>10089.05104</v>
      </c>
      <c r="O23" s="56">
        <f t="shared" si="5"/>
        <v>11096.805260000001</v>
      </c>
      <c r="P23" s="56">
        <f t="shared" si="5"/>
        <v>9384.81964</v>
      </c>
      <c r="Q23" s="56"/>
      <c r="R23" s="56">
        <f t="shared" si="4"/>
        <v>147090.37374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11744.788</v>
      </c>
      <c r="F24" s="56">
        <f aca="true" t="shared" si="6" ref="F24:P24">F22+F23</f>
        <v>11511.04894</v>
      </c>
      <c r="G24" s="56">
        <f t="shared" si="6"/>
        <v>11746.88882</v>
      </c>
      <c r="H24" s="56">
        <f t="shared" si="6"/>
        <v>10726.895040000001</v>
      </c>
      <c r="I24" s="56">
        <f t="shared" si="6"/>
        <v>12276.295460000001</v>
      </c>
      <c r="J24" s="56">
        <f t="shared" si="6"/>
        <v>12146.95802</v>
      </c>
      <c r="K24" s="56">
        <f t="shared" si="6"/>
        <v>18039.9408</v>
      </c>
      <c r="L24" s="56">
        <f t="shared" si="6"/>
        <v>17040.58986</v>
      </c>
      <c r="M24" s="56">
        <f t="shared" si="6"/>
        <v>11601.292860000001</v>
      </c>
      <c r="N24" s="56">
        <f t="shared" si="6"/>
        <v>10124.05104</v>
      </c>
      <c r="O24" s="56">
        <f t="shared" si="6"/>
        <v>11131.805260000001</v>
      </c>
      <c r="P24" s="56">
        <f t="shared" si="6"/>
        <v>9419.81964</v>
      </c>
      <c r="Q24" s="56"/>
      <c r="R24" s="57">
        <f t="shared" si="4"/>
        <v>147510.37374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0.09245</v>
      </c>
      <c r="E28" s="56">
        <f aca="true" t="shared" si="8" ref="E28:P28">E7*$D$28</f>
        <v>11852.09</v>
      </c>
      <c r="F28" s="56">
        <f t="shared" si="8"/>
        <v>11615.51045</v>
      </c>
      <c r="G28" s="56">
        <f t="shared" si="8"/>
        <v>11854.21635</v>
      </c>
      <c r="H28" s="56">
        <f t="shared" si="8"/>
        <v>10821.8272</v>
      </c>
      <c r="I28" s="56">
        <f t="shared" si="8"/>
        <v>12390.056550000001</v>
      </c>
      <c r="J28" s="56">
        <f t="shared" si="8"/>
        <v>12259.147350000001</v>
      </c>
      <c r="K28" s="56">
        <f t="shared" si="8"/>
        <v>18223.744000000002</v>
      </c>
      <c r="L28" s="56">
        <f t="shared" si="8"/>
        <v>17212.24855</v>
      </c>
      <c r="M28" s="56">
        <f t="shared" si="8"/>
        <v>11706.851050000001</v>
      </c>
      <c r="N28" s="56">
        <f t="shared" si="8"/>
        <v>10211.6572</v>
      </c>
      <c r="O28" s="56">
        <f t="shared" si="8"/>
        <v>11231.65805</v>
      </c>
      <c r="P28" s="56">
        <f t="shared" si="8"/>
        <v>9498.8677</v>
      </c>
      <c r="Q28" s="56"/>
      <c r="R28" s="56">
        <f t="shared" si="4"/>
        <v>148877.87445000003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11892.09</v>
      </c>
      <c r="F29" s="56">
        <f aca="true" t="shared" si="9" ref="F29:P29">F28+F27</f>
        <v>11655.51045</v>
      </c>
      <c r="G29" s="56">
        <f t="shared" si="9"/>
        <v>11894.21635</v>
      </c>
      <c r="H29" s="56">
        <f t="shared" si="9"/>
        <v>10861.8272</v>
      </c>
      <c r="I29" s="56">
        <f t="shared" si="9"/>
        <v>12430.056550000001</v>
      </c>
      <c r="J29" s="56">
        <f t="shared" si="9"/>
        <v>12299.147350000001</v>
      </c>
      <c r="K29" s="56">
        <f t="shared" si="9"/>
        <v>18263.744000000002</v>
      </c>
      <c r="L29" s="56">
        <f t="shared" si="9"/>
        <v>17252.24855</v>
      </c>
      <c r="M29" s="56">
        <f t="shared" si="9"/>
        <v>11746.851050000001</v>
      </c>
      <c r="N29" s="56">
        <f t="shared" si="9"/>
        <v>10251.6572</v>
      </c>
      <c r="O29" s="56">
        <f t="shared" si="9"/>
        <v>11271.65805</v>
      </c>
      <c r="P29" s="56">
        <f t="shared" si="9"/>
        <v>9538.8677</v>
      </c>
      <c r="Q29" s="56"/>
      <c r="R29" s="57">
        <f t="shared" si="4"/>
        <v>149357.87445000003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Blank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0</v>
      </c>
      <c r="E32" s="56">
        <f>IF(E$7&gt;0,$D$32,0)</f>
        <v>0</v>
      </c>
      <c r="F32" s="56">
        <f aca="true" t="shared" si="10" ref="F32:P32">IF(F$7&gt;0,$D$32,0)</f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 t="shared" si="10"/>
        <v>0</v>
      </c>
      <c r="K32" s="56">
        <f t="shared" si="10"/>
        <v>0</v>
      </c>
      <c r="L32" s="56">
        <f t="shared" si="10"/>
        <v>0</v>
      </c>
      <c r="M32" s="56">
        <f t="shared" si="10"/>
        <v>0</v>
      </c>
      <c r="N32" s="56">
        <f t="shared" si="10"/>
        <v>0</v>
      </c>
      <c r="O32" s="56">
        <f t="shared" si="10"/>
        <v>0</v>
      </c>
      <c r="P32" s="56">
        <f t="shared" si="10"/>
        <v>0</v>
      </c>
      <c r="Q32" s="56"/>
      <c r="R32" s="56">
        <f t="shared" si="4"/>
        <v>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</v>
      </c>
      <c r="E33" s="56">
        <f aca="true" t="shared" si="11" ref="E33:P33">E7*$D$33</f>
        <v>0</v>
      </c>
      <c r="F33" s="56">
        <f t="shared" si="11"/>
        <v>0</v>
      </c>
      <c r="G33" s="56">
        <f t="shared" si="11"/>
        <v>0</v>
      </c>
      <c r="H33" s="56">
        <f t="shared" si="11"/>
        <v>0</v>
      </c>
      <c r="I33" s="56">
        <f t="shared" si="11"/>
        <v>0</v>
      </c>
      <c r="J33" s="56">
        <f t="shared" si="11"/>
        <v>0</v>
      </c>
      <c r="K33" s="56">
        <f t="shared" si="11"/>
        <v>0</v>
      </c>
      <c r="L33" s="56">
        <f t="shared" si="11"/>
        <v>0</v>
      </c>
      <c r="M33" s="56">
        <f t="shared" si="11"/>
        <v>0</v>
      </c>
      <c r="N33" s="56">
        <f t="shared" si="11"/>
        <v>0</v>
      </c>
      <c r="O33" s="56">
        <f t="shared" si="11"/>
        <v>0</v>
      </c>
      <c r="P33" s="56">
        <f t="shared" si="11"/>
        <v>0</v>
      </c>
      <c r="Q33" s="56"/>
      <c r="R33" s="56">
        <f t="shared" si="4"/>
        <v>0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0</v>
      </c>
      <c r="F34" s="56">
        <f aca="true" t="shared" si="12" ref="F34:P34">F32+F33</f>
        <v>0</v>
      </c>
      <c r="G34" s="56">
        <f t="shared" si="12"/>
        <v>0</v>
      </c>
      <c r="H34" s="56">
        <f t="shared" si="12"/>
        <v>0</v>
      </c>
      <c r="I34" s="56">
        <f t="shared" si="12"/>
        <v>0</v>
      </c>
      <c r="J34" s="56">
        <f t="shared" si="12"/>
        <v>0</v>
      </c>
      <c r="K34" s="56">
        <f t="shared" si="12"/>
        <v>0</v>
      </c>
      <c r="L34" s="56">
        <f t="shared" si="12"/>
        <v>0</v>
      </c>
      <c r="M34" s="56">
        <f t="shared" si="12"/>
        <v>0</v>
      </c>
      <c r="N34" s="56">
        <f t="shared" si="12"/>
        <v>0</v>
      </c>
      <c r="O34" s="56">
        <f t="shared" si="12"/>
        <v>0</v>
      </c>
      <c r="P34" s="56">
        <f t="shared" si="12"/>
        <v>0</v>
      </c>
      <c r="Q34" s="56"/>
      <c r="R34" s="57">
        <f t="shared" si="4"/>
        <v>0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Blank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0</v>
      </c>
      <c r="E37" s="56">
        <f>IF(E$7&gt;0,$D$37,0)</f>
        <v>0</v>
      </c>
      <c r="F37" s="56">
        <f aca="true" t="shared" si="13" ref="F37:P37">IF(F$7&gt;0,$D$37,0)</f>
        <v>0</v>
      </c>
      <c r="G37" s="56">
        <f t="shared" si="13"/>
        <v>0</v>
      </c>
      <c r="H37" s="56">
        <f t="shared" si="13"/>
        <v>0</v>
      </c>
      <c r="I37" s="56">
        <f t="shared" si="13"/>
        <v>0</v>
      </c>
      <c r="J37" s="56">
        <f t="shared" si="13"/>
        <v>0</v>
      </c>
      <c r="K37" s="56">
        <f t="shared" si="13"/>
        <v>0</v>
      </c>
      <c r="L37" s="56">
        <f t="shared" si="13"/>
        <v>0</v>
      </c>
      <c r="M37" s="56">
        <f t="shared" si="13"/>
        <v>0</v>
      </c>
      <c r="N37" s="56">
        <f t="shared" si="13"/>
        <v>0</v>
      </c>
      <c r="O37" s="56">
        <f t="shared" si="13"/>
        <v>0</v>
      </c>
      <c r="P37" s="56">
        <f t="shared" si="13"/>
        <v>0</v>
      </c>
      <c r="Q37" s="56"/>
      <c r="R37" s="56">
        <f t="shared" si="4"/>
        <v>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</v>
      </c>
      <c r="E38" s="56">
        <f aca="true" t="shared" si="14" ref="E38:P38">E7*$D$38</f>
        <v>0</v>
      </c>
      <c r="F38" s="56">
        <f t="shared" si="14"/>
        <v>0</v>
      </c>
      <c r="G38" s="56">
        <f t="shared" si="14"/>
        <v>0</v>
      </c>
      <c r="H38" s="56">
        <f t="shared" si="14"/>
        <v>0</v>
      </c>
      <c r="I38" s="56">
        <f t="shared" si="14"/>
        <v>0</v>
      </c>
      <c r="J38" s="56">
        <f t="shared" si="14"/>
        <v>0</v>
      </c>
      <c r="K38" s="56">
        <f t="shared" si="14"/>
        <v>0</v>
      </c>
      <c r="L38" s="56">
        <f t="shared" si="14"/>
        <v>0</v>
      </c>
      <c r="M38" s="56">
        <f t="shared" si="14"/>
        <v>0</v>
      </c>
      <c r="N38" s="56">
        <f t="shared" si="14"/>
        <v>0</v>
      </c>
      <c r="O38" s="56">
        <f t="shared" si="14"/>
        <v>0</v>
      </c>
      <c r="P38" s="56">
        <f t="shared" si="14"/>
        <v>0</v>
      </c>
      <c r="Q38" s="56"/>
      <c r="R38" s="56">
        <f t="shared" si="4"/>
        <v>0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0</v>
      </c>
      <c r="F39" s="56">
        <f t="shared" si="15"/>
        <v>0</v>
      </c>
      <c r="G39" s="56">
        <f t="shared" si="15"/>
        <v>0</v>
      </c>
      <c r="H39" s="56">
        <f t="shared" si="15"/>
        <v>0</v>
      </c>
      <c r="I39" s="56">
        <f t="shared" si="15"/>
        <v>0</v>
      </c>
      <c r="J39" s="56">
        <f t="shared" si="15"/>
        <v>0</v>
      </c>
      <c r="K39" s="56">
        <f t="shared" si="15"/>
        <v>0</v>
      </c>
      <c r="L39" s="56">
        <f t="shared" si="15"/>
        <v>0</v>
      </c>
      <c r="M39" s="56">
        <f t="shared" si="15"/>
        <v>0</v>
      </c>
      <c r="N39" s="56">
        <f t="shared" si="15"/>
        <v>0</v>
      </c>
      <c r="O39" s="56">
        <f t="shared" si="15"/>
        <v>0</v>
      </c>
      <c r="P39" s="56">
        <f t="shared" si="15"/>
        <v>0</v>
      </c>
      <c r="Q39" s="56"/>
      <c r="R39" s="57">
        <f t="shared" si="4"/>
        <v>0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0.0406</v>
      </c>
      <c r="E43" s="56">
        <f aca="true" t="shared" si="17" ref="E43:P43">$D$43*E7</f>
        <v>5204.92</v>
      </c>
      <c r="F43" s="56">
        <f t="shared" si="17"/>
        <v>5101.0246</v>
      </c>
      <c r="G43" s="56">
        <f t="shared" si="17"/>
        <v>5205.8538</v>
      </c>
      <c r="H43" s="56">
        <f t="shared" si="17"/>
        <v>4752.473599999999</v>
      </c>
      <c r="I43" s="56">
        <f t="shared" si="17"/>
        <v>5441.171399999999</v>
      </c>
      <c r="J43" s="56">
        <f t="shared" si="17"/>
        <v>5383.681799999999</v>
      </c>
      <c r="K43" s="56">
        <f t="shared" si="17"/>
        <v>8003.071999999999</v>
      </c>
      <c r="L43" s="56">
        <f t="shared" si="17"/>
        <v>7558.867399999999</v>
      </c>
      <c r="M43" s="56">
        <f t="shared" si="17"/>
        <v>5141.1374</v>
      </c>
      <c r="N43" s="56">
        <f t="shared" si="17"/>
        <v>4484.513599999999</v>
      </c>
      <c r="O43" s="56">
        <f t="shared" si="17"/>
        <v>4932.453399999999</v>
      </c>
      <c r="P43" s="56">
        <f t="shared" si="17"/>
        <v>4171.4875999999995</v>
      </c>
      <c r="Q43" s="56"/>
      <c r="R43" s="56">
        <f t="shared" si="4"/>
        <v>65380.656599999995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16.4</v>
      </c>
      <c r="E44" s="56">
        <f>E10*$D$44</f>
        <v>4731.4</v>
      </c>
      <c r="F44" s="56">
        <f>F10*$D$44</f>
        <v>6633.799999999999</v>
      </c>
      <c r="G44" s="56">
        <f>G10*$D$44</f>
        <v>7527.599999999999</v>
      </c>
      <c r="H44" s="56"/>
      <c r="I44" s="56"/>
      <c r="J44" s="56"/>
      <c r="K44" s="56"/>
      <c r="L44" s="56"/>
      <c r="M44" s="56"/>
      <c r="N44" s="56"/>
      <c r="O44" s="56">
        <f>O10*$D$44</f>
        <v>6945.4</v>
      </c>
      <c r="P44" s="56">
        <f>P10*$D$44</f>
        <v>6948.679999999999</v>
      </c>
      <c r="Q44" s="56"/>
      <c r="R44" s="56">
        <f t="shared" si="4"/>
        <v>32786.88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0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0</v>
      </c>
      <c r="Q45" s="56"/>
      <c r="R45" s="56">
        <f t="shared" si="4"/>
        <v>0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14.01</v>
      </c>
      <c r="E46" s="56"/>
      <c r="F46" s="56"/>
      <c r="G46" s="56"/>
      <c r="H46" s="56">
        <f>H10*$D$46</f>
        <v>6319.911</v>
      </c>
      <c r="I46" s="56">
        <f aca="true" t="shared" si="18" ref="I46:N46">I10*$D$46</f>
        <v>6018.696</v>
      </c>
      <c r="J46" s="56">
        <f t="shared" si="18"/>
        <v>5671.2480000000005</v>
      </c>
      <c r="K46" s="56">
        <f t="shared" si="18"/>
        <v>5767.9169999999995</v>
      </c>
      <c r="L46" s="56">
        <f t="shared" si="18"/>
        <v>5402.256</v>
      </c>
      <c r="M46" s="56">
        <f t="shared" si="18"/>
        <v>5480.7119999999995</v>
      </c>
      <c r="N46" s="56">
        <f t="shared" si="18"/>
        <v>5753.907</v>
      </c>
      <c r="O46" s="56"/>
      <c r="P46" s="56"/>
      <c r="Q46" s="56"/>
      <c r="R46" s="56">
        <f t="shared" si="4"/>
        <v>40414.647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0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10026.32</v>
      </c>
      <c r="F49" s="56">
        <f aca="true" t="shared" si="21" ref="F49:P49">SUM(F42:F48)</f>
        <v>11824.8246</v>
      </c>
      <c r="G49" s="56">
        <f t="shared" si="21"/>
        <v>12823.4538</v>
      </c>
      <c r="H49" s="56">
        <f t="shared" si="21"/>
        <v>11162.3846</v>
      </c>
      <c r="I49" s="56">
        <f t="shared" si="21"/>
        <v>11549.8674</v>
      </c>
      <c r="J49" s="56">
        <f t="shared" si="21"/>
        <v>11144.9298</v>
      </c>
      <c r="K49" s="56">
        <f t="shared" si="21"/>
        <v>13860.988999999998</v>
      </c>
      <c r="L49" s="56">
        <f t="shared" si="21"/>
        <v>13051.1234</v>
      </c>
      <c r="M49" s="56">
        <f t="shared" si="21"/>
        <v>10711.8494</v>
      </c>
      <c r="N49" s="56">
        <f t="shared" si="21"/>
        <v>10328.4206</v>
      </c>
      <c r="O49" s="56">
        <f t="shared" si="21"/>
        <v>11967.8534</v>
      </c>
      <c r="P49" s="56">
        <f t="shared" si="21"/>
        <v>11210.167599999999</v>
      </c>
      <c r="Q49" s="56"/>
      <c r="R49" s="57">
        <f t="shared" si="4"/>
        <v>139662.1836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0.04071</v>
      </c>
      <c r="E53" s="56">
        <f aca="true" t="shared" si="23" ref="E53:P53">$D$53*E7</f>
        <v>5219.022000000001</v>
      </c>
      <c r="F53" s="56">
        <f t="shared" si="23"/>
        <v>5114.84511</v>
      </c>
      <c r="G53" s="56">
        <f t="shared" si="23"/>
        <v>5219.95833</v>
      </c>
      <c r="H53" s="56">
        <f t="shared" si="23"/>
        <v>4765.34976</v>
      </c>
      <c r="I53" s="56">
        <f t="shared" si="23"/>
        <v>5455.913490000001</v>
      </c>
      <c r="J53" s="56">
        <f t="shared" si="23"/>
        <v>5398.26813</v>
      </c>
      <c r="K53" s="56">
        <f t="shared" si="23"/>
        <v>8024.7552000000005</v>
      </c>
      <c r="L53" s="56">
        <f t="shared" si="23"/>
        <v>7579.34709</v>
      </c>
      <c r="M53" s="56">
        <f t="shared" si="23"/>
        <v>5155.06659</v>
      </c>
      <c r="N53" s="56">
        <f t="shared" si="23"/>
        <v>4496.66376</v>
      </c>
      <c r="O53" s="56">
        <f t="shared" si="23"/>
        <v>4945.817190000001</v>
      </c>
      <c r="P53" s="56">
        <f t="shared" si="23"/>
        <v>4182.78966</v>
      </c>
      <c r="Q53" s="56"/>
      <c r="R53" s="56">
        <f t="shared" si="4"/>
        <v>65557.79631000002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17.33</v>
      </c>
      <c r="E54" s="56">
        <f>E10*$D$54</f>
        <v>4999.705</v>
      </c>
      <c r="F54" s="56">
        <f>F10*$D$54</f>
        <v>7009.985</v>
      </c>
      <c r="G54" s="56">
        <f>G10*$D$54</f>
        <v>7954.469999999999</v>
      </c>
      <c r="H54" s="56"/>
      <c r="I54" s="56"/>
      <c r="J54" s="56"/>
      <c r="K54" s="56"/>
      <c r="L54" s="56"/>
      <c r="M54" s="56"/>
      <c r="N54" s="56"/>
      <c r="O54" s="56">
        <f>$D$54*O10</f>
        <v>7339.254999999999</v>
      </c>
      <c r="P54" s="56">
        <f>$D$54*P10</f>
        <v>7342.720999999999</v>
      </c>
      <c r="Q54" s="56"/>
      <c r="R54" s="56">
        <f t="shared" si="4"/>
        <v>34646.13599999999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0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0</v>
      </c>
      <c r="Q55" s="56"/>
      <c r="R55" s="56">
        <f t="shared" si="4"/>
        <v>0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14.94</v>
      </c>
      <c r="E56" s="56"/>
      <c r="F56" s="56"/>
      <c r="G56" s="56"/>
      <c r="H56" s="56">
        <f>H10*$D$56</f>
        <v>6739.434</v>
      </c>
      <c r="I56" s="56">
        <f aca="true" t="shared" si="24" ref="I56:N56">I10*$D$56</f>
        <v>6418.224</v>
      </c>
      <c r="J56" s="56">
        <f t="shared" si="24"/>
        <v>6047.7119999999995</v>
      </c>
      <c r="K56" s="56">
        <f t="shared" si="24"/>
        <v>6150.798</v>
      </c>
      <c r="L56" s="56">
        <f t="shared" si="24"/>
        <v>5760.8640000000005</v>
      </c>
      <c r="M56" s="56">
        <f t="shared" si="24"/>
        <v>5844.527999999999</v>
      </c>
      <c r="N56" s="56">
        <f t="shared" si="24"/>
        <v>6135.857999999999</v>
      </c>
      <c r="O56" s="56"/>
      <c r="P56" s="56"/>
      <c r="Q56" s="56"/>
      <c r="R56" s="56">
        <f t="shared" si="4"/>
        <v>43097.418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0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10308.727</v>
      </c>
      <c r="F59" s="56">
        <f aca="true" t="shared" si="27" ref="F59:P59">SUM(F52:F58)</f>
        <v>12214.830109999999</v>
      </c>
      <c r="G59" s="56">
        <f t="shared" si="27"/>
        <v>13264.428329999999</v>
      </c>
      <c r="H59" s="56">
        <f t="shared" si="27"/>
        <v>11594.78376</v>
      </c>
      <c r="I59" s="56">
        <f t="shared" si="27"/>
        <v>11964.137490000001</v>
      </c>
      <c r="J59" s="56">
        <f t="shared" si="27"/>
        <v>11535.98013</v>
      </c>
      <c r="K59" s="56">
        <f t="shared" si="27"/>
        <v>14265.5532</v>
      </c>
      <c r="L59" s="56">
        <f t="shared" si="27"/>
        <v>13430.21109</v>
      </c>
      <c r="M59" s="56">
        <f t="shared" si="27"/>
        <v>11089.59459</v>
      </c>
      <c r="N59" s="56">
        <f t="shared" si="27"/>
        <v>10722.52176</v>
      </c>
      <c r="O59" s="56">
        <f t="shared" si="27"/>
        <v>12375.072189999999</v>
      </c>
      <c r="P59" s="56">
        <f t="shared" si="27"/>
        <v>11615.51066</v>
      </c>
      <c r="Q59" s="56"/>
      <c r="R59" s="57">
        <f t="shared" si="4"/>
        <v>144381.35031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0.0399</v>
      </c>
      <c r="E63" s="56">
        <f aca="true" t="shared" si="30" ref="E63:P63">$D$63*E7</f>
        <v>5115.179999999999</v>
      </c>
      <c r="F63" s="56">
        <f t="shared" si="30"/>
        <v>5013.0759</v>
      </c>
      <c r="G63" s="56">
        <f t="shared" si="30"/>
        <v>5116.097699999999</v>
      </c>
      <c r="H63" s="56">
        <f t="shared" si="30"/>
        <v>4670.5344</v>
      </c>
      <c r="I63" s="56">
        <f t="shared" si="30"/>
        <v>5347.3580999999995</v>
      </c>
      <c r="J63" s="56">
        <f t="shared" si="30"/>
        <v>5290.8597</v>
      </c>
      <c r="K63" s="56">
        <f t="shared" si="30"/>
        <v>7865.088</v>
      </c>
      <c r="L63" s="56">
        <f t="shared" si="30"/>
        <v>7428.5421</v>
      </c>
      <c r="M63" s="56">
        <f t="shared" si="30"/>
        <v>5052.4971</v>
      </c>
      <c r="N63" s="56">
        <f t="shared" si="30"/>
        <v>4407.194399999999</v>
      </c>
      <c r="O63" s="56">
        <f t="shared" si="30"/>
        <v>4847.411099999999</v>
      </c>
      <c r="P63" s="56">
        <f t="shared" si="30"/>
        <v>4099.5653999999995</v>
      </c>
      <c r="Q63" s="56"/>
      <c r="R63" s="56">
        <f t="shared" si="29"/>
        <v>64253.40389999999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6.11</v>
      </c>
      <c r="E64" s="56">
        <f aca="true" t="shared" si="31" ref="E64:P64">$D$64*E10</f>
        <v>1762.7350000000001</v>
      </c>
      <c r="F64" s="56">
        <f t="shared" si="31"/>
        <v>2471.4950000000003</v>
      </c>
      <c r="G64" s="56">
        <f t="shared" si="31"/>
        <v>2804.4900000000002</v>
      </c>
      <c r="H64" s="56">
        <f t="shared" si="31"/>
        <v>2756.2210000000005</v>
      </c>
      <c r="I64" s="56">
        <f t="shared" si="31"/>
        <v>2624.856</v>
      </c>
      <c r="J64" s="56">
        <f t="shared" si="31"/>
        <v>2473.328</v>
      </c>
      <c r="K64" s="56">
        <f t="shared" si="31"/>
        <v>2515.487</v>
      </c>
      <c r="L64" s="56">
        <f t="shared" si="31"/>
        <v>2356.016</v>
      </c>
      <c r="M64" s="56">
        <f t="shared" si="31"/>
        <v>2390.232</v>
      </c>
      <c r="N64" s="56">
        <f t="shared" si="31"/>
        <v>2509.377</v>
      </c>
      <c r="O64" s="56">
        <f t="shared" si="31"/>
        <v>2587.585</v>
      </c>
      <c r="P64" s="56">
        <f t="shared" si="31"/>
        <v>2588.8070000000002</v>
      </c>
      <c r="Q64" s="56"/>
      <c r="R64" s="56">
        <f t="shared" si="29"/>
        <v>29840.629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0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0</v>
      </c>
      <c r="Q65" s="56"/>
      <c r="R65" s="56">
        <f t="shared" si="29"/>
        <v>0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4.51</v>
      </c>
      <c r="E66" s="56">
        <f aca="true" t="shared" si="33" ref="E66:P66">$D$66*E11</f>
        <v>1301.135</v>
      </c>
      <c r="F66" s="56">
        <f t="shared" si="33"/>
        <v>1824.2949999999998</v>
      </c>
      <c r="G66" s="56">
        <f t="shared" si="33"/>
        <v>2070.0899999999997</v>
      </c>
      <c r="H66" s="56">
        <f t="shared" si="33"/>
        <v>2034.461</v>
      </c>
      <c r="I66" s="56">
        <f t="shared" si="33"/>
        <v>1937.496</v>
      </c>
      <c r="J66" s="56">
        <f t="shared" si="33"/>
        <v>1825.648</v>
      </c>
      <c r="K66" s="56">
        <f t="shared" si="33"/>
        <v>1856.7669999999998</v>
      </c>
      <c r="L66" s="56">
        <f t="shared" si="33"/>
        <v>1739.056</v>
      </c>
      <c r="M66" s="56">
        <f t="shared" si="33"/>
        <v>1764.312</v>
      </c>
      <c r="N66" s="56">
        <f t="shared" si="33"/>
        <v>1852.2569999999998</v>
      </c>
      <c r="O66" s="56">
        <f t="shared" si="33"/>
        <v>1909.985</v>
      </c>
      <c r="P66" s="56">
        <f t="shared" si="33"/>
        <v>1910.887</v>
      </c>
      <c r="Q66" s="56"/>
      <c r="R66" s="56">
        <f t="shared" si="29"/>
        <v>22026.389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0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0</v>
      </c>
      <c r="Q67" s="56"/>
      <c r="R67" s="56">
        <f t="shared" si="29"/>
        <v>0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4</v>
      </c>
      <c r="E68" s="56">
        <f aca="true" t="shared" si="35" ref="E68:P68">$D$68*E12</f>
        <v>1154</v>
      </c>
      <c r="F68" s="56">
        <f t="shared" si="35"/>
        <v>1618</v>
      </c>
      <c r="G68" s="56">
        <f t="shared" si="35"/>
        <v>1836</v>
      </c>
      <c r="H68" s="56">
        <f t="shared" si="35"/>
        <v>1804.4</v>
      </c>
      <c r="I68" s="56">
        <f t="shared" si="35"/>
        <v>1718.4</v>
      </c>
      <c r="J68" s="56">
        <f t="shared" si="35"/>
        <v>1619.2</v>
      </c>
      <c r="K68" s="56">
        <f t="shared" si="35"/>
        <v>1646.8</v>
      </c>
      <c r="L68" s="56">
        <f t="shared" si="35"/>
        <v>1542.4</v>
      </c>
      <c r="M68" s="56">
        <f t="shared" si="35"/>
        <v>1564.8</v>
      </c>
      <c r="N68" s="56">
        <f t="shared" si="35"/>
        <v>1642.8</v>
      </c>
      <c r="O68" s="56">
        <f t="shared" si="35"/>
        <v>1694</v>
      </c>
      <c r="P68" s="56">
        <f t="shared" si="35"/>
        <v>1694.8</v>
      </c>
      <c r="Q68" s="56"/>
      <c r="R68" s="56">
        <f t="shared" si="29"/>
        <v>19535.599999999995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223</v>
      </c>
      <c r="F69" s="56">
        <f aca="true" t="shared" si="36" ref="F69:P69">IF(F$7&gt;0,IF(F$12&gt;250,IF(F$12&gt;$B$12*0.75,0,(0.75*$B$12*$D$68-F$12*$D$68)),250*$D$68-F$12*$D$68),0)</f>
        <v>0</v>
      </c>
      <c r="G69" s="56">
        <f t="shared" si="36"/>
        <v>0</v>
      </c>
      <c r="H69" s="56">
        <f t="shared" si="36"/>
        <v>0</v>
      </c>
      <c r="I69" s="56">
        <f t="shared" si="36"/>
        <v>0</v>
      </c>
      <c r="J69" s="56">
        <f t="shared" si="36"/>
        <v>0</v>
      </c>
      <c r="K69" s="56">
        <f t="shared" si="36"/>
        <v>0</v>
      </c>
      <c r="L69" s="56">
        <f t="shared" si="36"/>
        <v>0</v>
      </c>
      <c r="M69" s="56">
        <f t="shared" si="36"/>
        <v>0</v>
      </c>
      <c r="N69" s="56">
        <f t="shared" si="36"/>
        <v>0</v>
      </c>
      <c r="O69" s="56">
        <f t="shared" si="36"/>
        <v>0</v>
      </c>
      <c r="P69" s="56">
        <f t="shared" si="36"/>
        <v>0</v>
      </c>
      <c r="Q69" s="56"/>
      <c r="R69" s="56">
        <f t="shared" si="29"/>
        <v>223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9756.05</v>
      </c>
      <c r="F71" s="56">
        <f aca="true" t="shared" si="38" ref="F71:P71">SUM(F62:F70)</f>
        <v>11126.8659</v>
      </c>
      <c r="G71" s="56">
        <f t="shared" si="38"/>
        <v>12026.6777</v>
      </c>
      <c r="H71" s="56">
        <f t="shared" si="38"/>
        <v>11465.616399999999</v>
      </c>
      <c r="I71" s="56">
        <f t="shared" si="38"/>
        <v>11828.1101</v>
      </c>
      <c r="J71" s="56">
        <f t="shared" si="38"/>
        <v>11409.0357</v>
      </c>
      <c r="K71" s="56">
        <f t="shared" si="38"/>
        <v>14084.142</v>
      </c>
      <c r="L71" s="56">
        <f t="shared" si="38"/>
        <v>13266.0141</v>
      </c>
      <c r="M71" s="56">
        <f t="shared" si="38"/>
        <v>10971.841099999998</v>
      </c>
      <c r="N71" s="56">
        <f t="shared" si="38"/>
        <v>10611.628399999998</v>
      </c>
      <c r="O71" s="56">
        <f t="shared" si="38"/>
        <v>11238.981099999999</v>
      </c>
      <c r="P71" s="56">
        <f t="shared" si="38"/>
        <v>10494.0594</v>
      </c>
      <c r="Q71" s="56"/>
      <c r="R71" s="57">
        <f t="shared" si="29"/>
        <v>138279.0219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0.04048</v>
      </c>
      <c r="E75" s="56">
        <f aca="true" t="shared" si="41" ref="E75:P75">$D$75*E7</f>
        <v>5189.536</v>
      </c>
      <c r="F75" s="56">
        <f t="shared" si="41"/>
        <v>5085.94768</v>
      </c>
      <c r="G75" s="56">
        <f t="shared" si="41"/>
        <v>5190.46704</v>
      </c>
      <c r="H75" s="56">
        <f t="shared" si="41"/>
        <v>4738.42688</v>
      </c>
      <c r="I75" s="56">
        <f t="shared" si="41"/>
        <v>5425.089120000001</v>
      </c>
      <c r="J75" s="56">
        <f t="shared" si="41"/>
        <v>5367.76944</v>
      </c>
      <c r="K75" s="56">
        <f t="shared" si="41"/>
        <v>7979.417600000001</v>
      </c>
      <c r="L75" s="56">
        <f t="shared" si="41"/>
        <v>7536.52592</v>
      </c>
      <c r="M75" s="56">
        <f t="shared" si="41"/>
        <v>5125.94192</v>
      </c>
      <c r="N75" s="56">
        <f t="shared" si="41"/>
        <v>4471.25888</v>
      </c>
      <c r="O75" s="56">
        <f t="shared" si="41"/>
        <v>4917.874720000001</v>
      </c>
      <c r="P75" s="56">
        <f t="shared" si="41"/>
        <v>4159.15808</v>
      </c>
      <c r="Q75" s="56"/>
      <c r="R75" s="56">
        <f t="shared" si="40"/>
        <v>65187.41328</v>
      </c>
    </row>
    <row r="76" spans="2:18" ht="15">
      <c r="B76" s="64" t="str">
        <f>'Rate Comparison'!B76</f>
        <v>Peak Demand</v>
      </c>
      <c r="D76" s="7">
        <f>'Rate Comparison'!D76</f>
        <v>6.37</v>
      </c>
      <c r="E76" s="56">
        <f aca="true" t="shared" si="42" ref="E76:P76">$D$76*E10</f>
        <v>1837.7450000000001</v>
      </c>
      <c r="F76" s="56">
        <f t="shared" si="42"/>
        <v>2576.665</v>
      </c>
      <c r="G76" s="56">
        <f t="shared" si="42"/>
        <v>2923.83</v>
      </c>
      <c r="H76" s="56">
        <f t="shared" si="42"/>
        <v>2873.507</v>
      </c>
      <c r="I76" s="56">
        <f t="shared" si="42"/>
        <v>2736.552</v>
      </c>
      <c r="J76" s="56">
        <f t="shared" si="42"/>
        <v>2578.576</v>
      </c>
      <c r="K76" s="56">
        <f t="shared" si="42"/>
        <v>2622.529</v>
      </c>
      <c r="L76" s="56">
        <f t="shared" si="42"/>
        <v>2456.2720000000004</v>
      </c>
      <c r="M76" s="56">
        <f t="shared" si="42"/>
        <v>2491.944</v>
      </c>
      <c r="N76" s="56">
        <f t="shared" si="42"/>
        <v>2616.159</v>
      </c>
      <c r="O76" s="56">
        <f t="shared" si="42"/>
        <v>2697.695</v>
      </c>
      <c r="P76" s="56">
        <f t="shared" si="42"/>
        <v>2698.969</v>
      </c>
      <c r="Q76" s="56"/>
      <c r="R76" s="56">
        <f t="shared" si="40"/>
        <v>31110.443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0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0</v>
      </c>
      <c r="Q77" s="56"/>
      <c r="R77" s="56">
        <f t="shared" si="40"/>
        <v>0</v>
      </c>
    </row>
    <row r="78" spans="2:18" ht="15">
      <c r="B78" s="64" t="str">
        <f>'Rate Comparison'!B78</f>
        <v>Intermediate Demand</v>
      </c>
      <c r="D78" s="7">
        <f>'Rate Comparison'!D78</f>
        <v>4.76</v>
      </c>
      <c r="E78" s="56">
        <f aca="true" t="shared" si="44" ref="E78:P78">$D$78*E11</f>
        <v>1373.26</v>
      </c>
      <c r="F78" s="56">
        <f t="shared" si="44"/>
        <v>1925.4199999999998</v>
      </c>
      <c r="G78" s="56">
        <f t="shared" si="44"/>
        <v>2184.8399999999997</v>
      </c>
      <c r="H78" s="56">
        <f t="shared" si="44"/>
        <v>2147.236</v>
      </c>
      <c r="I78" s="56">
        <f t="shared" si="44"/>
        <v>2044.896</v>
      </c>
      <c r="J78" s="56">
        <f t="shared" si="44"/>
        <v>1926.848</v>
      </c>
      <c r="K78" s="56">
        <f t="shared" si="44"/>
        <v>1959.6919999999998</v>
      </c>
      <c r="L78" s="56">
        <f t="shared" si="44"/>
        <v>1835.4560000000001</v>
      </c>
      <c r="M78" s="56">
        <f t="shared" si="44"/>
        <v>1862.1119999999999</v>
      </c>
      <c r="N78" s="56">
        <f t="shared" si="44"/>
        <v>1954.9319999999998</v>
      </c>
      <c r="O78" s="56">
        <f t="shared" si="44"/>
        <v>2015.86</v>
      </c>
      <c r="P78" s="56">
        <f t="shared" si="44"/>
        <v>2016.812</v>
      </c>
      <c r="Q78" s="56"/>
      <c r="R78" s="56">
        <f t="shared" si="40"/>
        <v>23247.364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0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0</v>
      </c>
      <c r="Q79" s="56"/>
      <c r="R79" s="56">
        <f t="shared" si="40"/>
        <v>0</v>
      </c>
    </row>
    <row r="80" spans="2:18" ht="15">
      <c r="B80" s="64" t="str">
        <f>'Rate Comparison'!B80</f>
        <v>Base Demand</v>
      </c>
      <c r="D80" s="7">
        <f>'Rate Comparison'!D80</f>
        <v>4.26</v>
      </c>
      <c r="E80" s="56">
        <f aca="true" t="shared" si="46" ref="E80:P80">$D$80*E12</f>
        <v>1229.01</v>
      </c>
      <c r="F80" s="56">
        <f t="shared" si="46"/>
        <v>1723.1699999999998</v>
      </c>
      <c r="G80" s="56">
        <f t="shared" si="46"/>
        <v>1955.34</v>
      </c>
      <c r="H80" s="56">
        <f t="shared" si="46"/>
        <v>1921.686</v>
      </c>
      <c r="I80" s="56">
        <f t="shared" si="46"/>
        <v>1830.096</v>
      </c>
      <c r="J80" s="56">
        <f t="shared" si="46"/>
        <v>1724.4479999999999</v>
      </c>
      <c r="K80" s="56">
        <f t="shared" si="46"/>
        <v>1753.8419999999999</v>
      </c>
      <c r="L80" s="56">
        <f t="shared" si="46"/>
        <v>1642.656</v>
      </c>
      <c r="M80" s="56">
        <f t="shared" si="46"/>
        <v>1666.512</v>
      </c>
      <c r="N80" s="56">
        <f t="shared" si="46"/>
        <v>1749.5819999999999</v>
      </c>
      <c r="O80" s="56">
        <f t="shared" si="46"/>
        <v>1804.11</v>
      </c>
      <c r="P80" s="56">
        <f t="shared" si="46"/>
        <v>1804.9619999999998</v>
      </c>
      <c r="Q80" s="56"/>
      <c r="R80" s="56">
        <f t="shared" si="40"/>
        <v>20805.414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237.4949999999999</v>
      </c>
      <c r="F81" s="56">
        <f aca="true" t="shared" si="47" ref="F81:P81">IF(F$7&gt;0,IF(F12&gt;250,IF(F12&gt;$B$12*0.75,0,(0.75*$B$12*$D$80-F12*$D$80)),250*$D$80-F12*$D$80),0)</f>
        <v>0</v>
      </c>
      <c r="G81" s="56">
        <f t="shared" si="47"/>
        <v>0</v>
      </c>
      <c r="H81" s="56">
        <f t="shared" si="47"/>
        <v>0</v>
      </c>
      <c r="I81" s="56">
        <f t="shared" si="47"/>
        <v>0</v>
      </c>
      <c r="J81" s="56">
        <f t="shared" si="47"/>
        <v>0</v>
      </c>
      <c r="K81" s="56">
        <f t="shared" si="47"/>
        <v>0</v>
      </c>
      <c r="L81" s="56">
        <f t="shared" si="47"/>
        <v>0</v>
      </c>
      <c r="M81" s="56">
        <f t="shared" si="47"/>
        <v>0</v>
      </c>
      <c r="N81" s="56">
        <f t="shared" si="47"/>
        <v>0</v>
      </c>
      <c r="O81" s="56">
        <f t="shared" si="47"/>
        <v>0</v>
      </c>
      <c r="P81" s="56">
        <f t="shared" si="47"/>
        <v>0</v>
      </c>
      <c r="Q81" s="56"/>
      <c r="R81" s="56">
        <f t="shared" si="40"/>
        <v>237.4949999999999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10067.045999999998</v>
      </c>
      <c r="F83" s="56">
        <f aca="true" t="shared" si="49" ref="F83:P83">SUM(F74:F82)</f>
        <v>11511.20268</v>
      </c>
      <c r="G83" s="56">
        <f t="shared" si="49"/>
        <v>12454.477040000002</v>
      </c>
      <c r="H83" s="56">
        <f t="shared" si="49"/>
        <v>11880.855880000001</v>
      </c>
      <c r="I83" s="56">
        <f t="shared" si="49"/>
        <v>12236.63312</v>
      </c>
      <c r="J83" s="56">
        <f t="shared" si="49"/>
        <v>11797.64144</v>
      </c>
      <c r="K83" s="56">
        <f t="shared" si="49"/>
        <v>14515.4806</v>
      </c>
      <c r="L83" s="56">
        <f t="shared" si="49"/>
        <v>13670.909920000002</v>
      </c>
      <c r="M83" s="56">
        <f t="shared" si="49"/>
        <v>11346.50992</v>
      </c>
      <c r="N83" s="56">
        <f t="shared" si="49"/>
        <v>10991.931880000002</v>
      </c>
      <c r="O83" s="56">
        <f t="shared" si="49"/>
        <v>11635.539720000002</v>
      </c>
      <c r="P83" s="56">
        <f t="shared" si="49"/>
        <v>10879.90108</v>
      </c>
      <c r="Q83" s="56"/>
      <c r="R83" s="57">
        <f t="shared" si="40"/>
        <v>142988.12928000002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90"/>
  <sheetViews>
    <sheetView zoomScale="70" zoomScaleNormal="70" zoomScalePageLayoutView="80" workbookViewId="0" topLeftCell="A1">
      <selection activeCell="K1" sqref="K1:L1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/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91920</v>
      </c>
      <c r="F7" s="70">
        <v>90240</v>
      </c>
      <c r="G7" s="70">
        <v>97680</v>
      </c>
      <c r="H7" s="70">
        <v>76080</v>
      </c>
      <c r="I7" s="70">
        <v>80160</v>
      </c>
      <c r="J7" s="70">
        <v>96720</v>
      </c>
      <c r="K7" s="70">
        <v>90240</v>
      </c>
      <c r="L7" s="70">
        <v>92880</v>
      </c>
      <c r="M7" s="70">
        <v>75360</v>
      </c>
      <c r="N7" s="70">
        <v>75360</v>
      </c>
      <c r="O7" s="70">
        <v>77040</v>
      </c>
      <c r="P7" s="70">
        <v>66480</v>
      </c>
      <c r="R7" s="41">
        <f>SUM(E7:P7)</f>
        <v>1010160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272</v>
      </c>
      <c r="C10" s="37"/>
      <c r="D10" s="10" t="s">
        <v>5</v>
      </c>
      <c r="E10" s="70">
        <v>237</v>
      </c>
      <c r="F10" s="70">
        <v>238.2</v>
      </c>
      <c r="G10" s="70">
        <v>272</v>
      </c>
      <c r="H10" s="70">
        <v>207.9</v>
      </c>
      <c r="I10" s="70">
        <v>202</v>
      </c>
      <c r="J10" s="70">
        <v>202.2</v>
      </c>
      <c r="K10" s="70">
        <v>205.2</v>
      </c>
      <c r="L10" s="70">
        <v>191.1</v>
      </c>
      <c r="M10" s="70">
        <v>186</v>
      </c>
      <c r="N10" s="70">
        <v>189.1</v>
      </c>
      <c r="O10" s="70">
        <v>192.7</v>
      </c>
      <c r="P10" s="70">
        <v>180</v>
      </c>
      <c r="R10" s="41">
        <f>SUM(E10:P10)</f>
        <v>2503.3999999999996</v>
      </c>
      <c r="W10" s="15" t="s">
        <v>54</v>
      </c>
      <c r="X10" s="20"/>
    </row>
    <row r="11" spans="2:24" ht="15">
      <c r="B11" s="37">
        <f>MAX(E11:P11)</f>
        <v>272</v>
      </c>
      <c r="C11" s="37"/>
      <c r="D11" s="10" t="s">
        <v>6</v>
      </c>
      <c r="E11" s="70">
        <v>237</v>
      </c>
      <c r="F11" s="70">
        <v>238.2</v>
      </c>
      <c r="G11" s="70">
        <v>272</v>
      </c>
      <c r="H11" s="70">
        <v>207.9</v>
      </c>
      <c r="I11" s="70">
        <v>202</v>
      </c>
      <c r="J11" s="70">
        <v>202.2</v>
      </c>
      <c r="K11" s="70">
        <v>205.2</v>
      </c>
      <c r="L11" s="70">
        <v>191.1</v>
      </c>
      <c r="M11" s="70">
        <v>186</v>
      </c>
      <c r="N11" s="70">
        <v>189.1</v>
      </c>
      <c r="O11" s="70">
        <v>192.7</v>
      </c>
      <c r="P11" s="70">
        <v>180</v>
      </c>
      <c r="R11" s="41">
        <f>SUM(E11:P11)</f>
        <v>2503.3999999999996</v>
      </c>
      <c r="W11" s="15" t="s">
        <v>55</v>
      </c>
      <c r="X11" s="20"/>
    </row>
    <row r="12" spans="2:24" ht="15">
      <c r="B12" s="37">
        <f>MAX(E12:P12)</f>
        <v>272</v>
      </c>
      <c r="C12" s="37"/>
      <c r="D12" s="10" t="s">
        <v>7</v>
      </c>
      <c r="E12" s="70">
        <v>237</v>
      </c>
      <c r="F12" s="70">
        <v>238.2</v>
      </c>
      <c r="G12" s="70">
        <v>272</v>
      </c>
      <c r="H12" s="70">
        <v>207.9</v>
      </c>
      <c r="I12" s="70">
        <v>202</v>
      </c>
      <c r="J12" s="70">
        <v>202.2</v>
      </c>
      <c r="K12" s="70">
        <v>205.2</v>
      </c>
      <c r="L12" s="70">
        <v>191.1</v>
      </c>
      <c r="M12" s="70">
        <v>186</v>
      </c>
      <c r="N12" s="70">
        <v>189.1</v>
      </c>
      <c r="O12" s="70">
        <v>192.7</v>
      </c>
      <c r="P12" s="70">
        <v>180</v>
      </c>
      <c r="R12" s="41">
        <f>SUM(E12:P12)</f>
        <v>2503.3999999999996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7623.7316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7569.0812000000005</v>
      </c>
      <c r="G15" s="59">
        <f t="shared" si="0"/>
        <v>8340.1664</v>
      </c>
      <c r="H15" s="59">
        <f t="shared" si="0"/>
        <v>6658.645399999999</v>
      </c>
      <c r="I15" s="59">
        <f t="shared" si="0"/>
        <v>6758.1368</v>
      </c>
      <c r="J15" s="59">
        <f t="shared" si="0"/>
        <v>7430.7116</v>
      </c>
      <c r="K15" s="59">
        <f t="shared" si="0"/>
        <v>7201.7912</v>
      </c>
      <c r="L15" s="59">
        <f t="shared" si="0"/>
        <v>7151.725399999999</v>
      </c>
      <c r="M15" s="59">
        <f t="shared" si="0"/>
        <v>6385.7528</v>
      </c>
      <c r="N15" s="59">
        <f t="shared" si="0"/>
        <v>6420.255800000001</v>
      </c>
      <c r="O15" s="59">
        <f t="shared" si="0"/>
        <v>6528.3302</v>
      </c>
      <c r="P15" s="59">
        <f t="shared" si="0"/>
        <v>5959.5104</v>
      </c>
      <c r="Q15" s="59"/>
      <c r="R15" s="59">
        <f t="shared" si="0"/>
        <v>84027.8388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7623.7316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7569.0812000000005</v>
      </c>
      <c r="G16" s="60">
        <f t="shared" si="1"/>
        <v>8340.1664</v>
      </c>
      <c r="H16" s="60">
        <f t="shared" si="1"/>
        <v>6658.645399999999</v>
      </c>
      <c r="I16" s="60">
        <f t="shared" si="1"/>
        <v>6758.1368</v>
      </c>
      <c r="J16" s="60">
        <f t="shared" si="1"/>
        <v>7430.7116</v>
      </c>
      <c r="K16" s="60">
        <f t="shared" si="1"/>
        <v>7201.7912</v>
      </c>
      <c r="L16" s="60">
        <f t="shared" si="1"/>
        <v>7151.725399999999</v>
      </c>
      <c r="M16" s="60">
        <f t="shared" si="1"/>
        <v>6385.7528</v>
      </c>
      <c r="N16" s="60">
        <f t="shared" si="1"/>
        <v>6420.255800000001</v>
      </c>
      <c r="O16" s="60">
        <f t="shared" si="1"/>
        <v>6528.3302</v>
      </c>
      <c r="P16" s="60">
        <f t="shared" si="1"/>
        <v>5959.5104</v>
      </c>
      <c r="Q16" s="60"/>
      <c r="R16" s="60">
        <f t="shared" si="1"/>
        <v>84027.8388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0.09134</v>
      </c>
      <c r="E23" s="56">
        <f aca="true" t="shared" si="5" ref="E23:P23">E7*$D$23</f>
        <v>8395.9728</v>
      </c>
      <c r="F23" s="56">
        <f t="shared" si="5"/>
        <v>8242.5216</v>
      </c>
      <c r="G23" s="56">
        <f t="shared" si="5"/>
        <v>8922.0912</v>
      </c>
      <c r="H23" s="56">
        <f t="shared" si="5"/>
        <v>6949.1472</v>
      </c>
      <c r="I23" s="56">
        <f t="shared" si="5"/>
        <v>7321.8144</v>
      </c>
      <c r="J23" s="56">
        <f t="shared" si="5"/>
        <v>8834.4048</v>
      </c>
      <c r="K23" s="56">
        <f t="shared" si="5"/>
        <v>8242.5216</v>
      </c>
      <c r="L23" s="56">
        <f t="shared" si="5"/>
        <v>8483.6592</v>
      </c>
      <c r="M23" s="56">
        <f t="shared" si="5"/>
        <v>6883.3824</v>
      </c>
      <c r="N23" s="56">
        <f t="shared" si="5"/>
        <v>6883.3824</v>
      </c>
      <c r="O23" s="56">
        <f t="shared" si="5"/>
        <v>7036.8336</v>
      </c>
      <c r="P23" s="56">
        <f t="shared" si="5"/>
        <v>6072.2832</v>
      </c>
      <c r="Q23" s="56"/>
      <c r="R23" s="56">
        <f t="shared" si="4"/>
        <v>92268.01440000001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8430.9728</v>
      </c>
      <c r="F24" s="56">
        <f aca="true" t="shared" si="6" ref="F24:P24">F22+F23</f>
        <v>8277.5216</v>
      </c>
      <c r="G24" s="56">
        <f t="shared" si="6"/>
        <v>8957.0912</v>
      </c>
      <c r="H24" s="56">
        <f t="shared" si="6"/>
        <v>6984.1472</v>
      </c>
      <c r="I24" s="56">
        <f t="shared" si="6"/>
        <v>7356.8144</v>
      </c>
      <c r="J24" s="56">
        <f t="shared" si="6"/>
        <v>8869.4048</v>
      </c>
      <c r="K24" s="56">
        <f t="shared" si="6"/>
        <v>8277.5216</v>
      </c>
      <c r="L24" s="56">
        <f t="shared" si="6"/>
        <v>8518.6592</v>
      </c>
      <c r="M24" s="56">
        <f t="shared" si="6"/>
        <v>6918.3824</v>
      </c>
      <c r="N24" s="56">
        <f t="shared" si="6"/>
        <v>6918.3824</v>
      </c>
      <c r="O24" s="56">
        <f t="shared" si="6"/>
        <v>7071.8336</v>
      </c>
      <c r="P24" s="56">
        <f t="shared" si="6"/>
        <v>6107.2832</v>
      </c>
      <c r="Q24" s="56"/>
      <c r="R24" s="57">
        <f t="shared" si="4"/>
        <v>92688.01440000001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0.09245</v>
      </c>
      <c r="E28" s="56">
        <f aca="true" t="shared" si="8" ref="E28:P28">E7*$D$28</f>
        <v>8498.004</v>
      </c>
      <c r="F28" s="56">
        <f t="shared" si="8"/>
        <v>8342.688</v>
      </c>
      <c r="G28" s="56">
        <f t="shared" si="8"/>
        <v>9030.516</v>
      </c>
      <c r="H28" s="56">
        <f t="shared" si="8"/>
        <v>7033.5960000000005</v>
      </c>
      <c r="I28" s="56">
        <f t="shared" si="8"/>
        <v>7410.792</v>
      </c>
      <c r="J28" s="56">
        <f t="shared" si="8"/>
        <v>8941.764000000001</v>
      </c>
      <c r="K28" s="56">
        <f t="shared" si="8"/>
        <v>8342.688</v>
      </c>
      <c r="L28" s="56">
        <f t="shared" si="8"/>
        <v>8586.756000000001</v>
      </c>
      <c r="M28" s="56">
        <f t="shared" si="8"/>
        <v>6967.032</v>
      </c>
      <c r="N28" s="56">
        <f t="shared" si="8"/>
        <v>6967.032</v>
      </c>
      <c r="O28" s="56">
        <f t="shared" si="8"/>
        <v>7122.348</v>
      </c>
      <c r="P28" s="56">
        <f t="shared" si="8"/>
        <v>6146.076</v>
      </c>
      <c r="Q28" s="56"/>
      <c r="R28" s="56">
        <f t="shared" si="4"/>
        <v>93389.29200000002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8538.004</v>
      </c>
      <c r="F29" s="56">
        <f aca="true" t="shared" si="9" ref="F29:P29">F28+F27</f>
        <v>8382.688</v>
      </c>
      <c r="G29" s="56">
        <f t="shared" si="9"/>
        <v>9070.516</v>
      </c>
      <c r="H29" s="56">
        <f t="shared" si="9"/>
        <v>7073.5960000000005</v>
      </c>
      <c r="I29" s="56">
        <f t="shared" si="9"/>
        <v>7450.792</v>
      </c>
      <c r="J29" s="56">
        <f t="shared" si="9"/>
        <v>8981.764000000001</v>
      </c>
      <c r="K29" s="56">
        <f t="shared" si="9"/>
        <v>8382.688</v>
      </c>
      <c r="L29" s="56">
        <f t="shared" si="9"/>
        <v>8626.756000000001</v>
      </c>
      <c r="M29" s="56">
        <f t="shared" si="9"/>
        <v>7007.032</v>
      </c>
      <c r="N29" s="56">
        <f t="shared" si="9"/>
        <v>7007.032</v>
      </c>
      <c r="O29" s="56">
        <f t="shared" si="9"/>
        <v>7162.348</v>
      </c>
      <c r="P29" s="56">
        <f t="shared" si="9"/>
        <v>6186.076</v>
      </c>
      <c r="Q29" s="56"/>
      <c r="R29" s="57">
        <f t="shared" si="4"/>
        <v>93869.29200000002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Blank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0</v>
      </c>
      <c r="E32" s="56">
        <f>IF(E$7&gt;0,$D$32,0)</f>
        <v>0</v>
      </c>
      <c r="F32" s="56">
        <f aca="true" t="shared" si="10" ref="F32:P32">IF(F$7&gt;0,$D$32,0)</f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 t="shared" si="10"/>
        <v>0</v>
      </c>
      <c r="K32" s="56">
        <f t="shared" si="10"/>
        <v>0</v>
      </c>
      <c r="L32" s="56">
        <f t="shared" si="10"/>
        <v>0</v>
      </c>
      <c r="M32" s="56">
        <f t="shared" si="10"/>
        <v>0</v>
      </c>
      <c r="N32" s="56">
        <f t="shared" si="10"/>
        <v>0</v>
      </c>
      <c r="O32" s="56">
        <f t="shared" si="10"/>
        <v>0</v>
      </c>
      <c r="P32" s="56">
        <f t="shared" si="10"/>
        <v>0</v>
      </c>
      <c r="Q32" s="56"/>
      <c r="R32" s="56">
        <f t="shared" si="4"/>
        <v>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</v>
      </c>
      <c r="E33" s="56">
        <f aca="true" t="shared" si="11" ref="E33:P33">E7*$D$33</f>
        <v>0</v>
      </c>
      <c r="F33" s="56">
        <f t="shared" si="11"/>
        <v>0</v>
      </c>
      <c r="G33" s="56">
        <f t="shared" si="11"/>
        <v>0</v>
      </c>
      <c r="H33" s="56">
        <f t="shared" si="11"/>
        <v>0</v>
      </c>
      <c r="I33" s="56">
        <f t="shared" si="11"/>
        <v>0</v>
      </c>
      <c r="J33" s="56">
        <f t="shared" si="11"/>
        <v>0</v>
      </c>
      <c r="K33" s="56">
        <f t="shared" si="11"/>
        <v>0</v>
      </c>
      <c r="L33" s="56">
        <f t="shared" si="11"/>
        <v>0</v>
      </c>
      <c r="M33" s="56">
        <f t="shared" si="11"/>
        <v>0</v>
      </c>
      <c r="N33" s="56">
        <f t="shared" si="11"/>
        <v>0</v>
      </c>
      <c r="O33" s="56">
        <f t="shared" si="11"/>
        <v>0</v>
      </c>
      <c r="P33" s="56">
        <f t="shared" si="11"/>
        <v>0</v>
      </c>
      <c r="Q33" s="56"/>
      <c r="R33" s="56">
        <f t="shared" si="4"/>
        <v>0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0</v>
      </c>
      <c r="F34" s="56">
        <f aca="true" t="shared" si="12" ref="F34:P34">F32+F33</f>
        <v>0</v>
      </c>
      <c r="G34" s="56">
        <f t="shared" si="12"/>
        <v>0</v>
      </c>
      <c r="H34" s="56">
        <f t="shared" si="12"/>
        <v>0</v>
      </c>
      <c r="I34" s="56">
        <f t="shared" si="12"/>
        <v>0</v>
      </c>
      <c r="J34" s="56">
        <f t="shared" si="12"/>
        <v>0</v>
      </c>
      <c r="K34" s="56">
        <f t="shared" si="12"/>
        <v>0</v>
      </c>
      <c r="L34" s="56">
        <f t="shared" si="12"/>
        <v>0</v>
      </c>
      <c r="M34" s="56">
        <f t="shared" si="12"/>
        <v>0</v>
      </c>
      <c r="N34" s="56">
        <f t="shared" si="12"/>
        <v>0</v>
      </c>
      <c r="O34" s="56">
        <f t="shared" si="12"/>
        <v>0</v>
      </c>
      <c r="P34" s="56">
        <f t="shared" si="12"/>
        <v>0</v>
      </c>
      <c r="Q34" s="56"/>
      <c r="R34" s="57">
        <f t="shared" si="4"/>
        <v>0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Blank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0</v>
      </c>
      <c r="E37" s="56">
        <f>IF(E$7&gt;0,$D$37,0)</f>
        <v>0</v>
      </c>
      <c r="F37" s="56">
        <f aca="true" t="shared" si="13" ref="F37:P37">IF(F$7&gt;0,$D$37,0)</f>
        <v>0</v>
      </c>
      <c r="G37" s="56">
        <f t="shared" si="13"/>
        <v>0</v>
      </c>
      <c r="H37" s="56">
        <f t="shared" si="13"/>
        <v>0</v>
      </c>
      <c r="I37" s="56">
        <f t="shared" si="13"/>
        <v>0</v>
      </c>
      <c r="J37" s="56">
        <f t="shared" si="13"/>
        <v>0</v>
      </c>
      <c r="K37" s="56">
        <f t="shared" si="13"/>
        <v>0</v>
      </c>
      <c r="L37" s="56">
        <f t="shared" si="13"/>
        <v>0</v>
      </c>
      <c r="M37" s="56">
        <f t="shared" si="13"/>
        <v>0</v>
      </c>
      <c r="N37" s="56">
        <f t="shared" si="13"/>
        <v>0</v>
      </c>
      <c r="O37" s="56">
        <f t="shared" si="13"/>
        <v>0</v>
      </c>
      <c r="P37" s="56">
        <f t="shared" si="13"/>
        <v>0</v>
      </c>
      <c r="Q37" s="56"/>
      <c r="R37" s="56">
        <f t="shared" si="4"/>
        <v>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</v>
      </c>
      <c r="E38" s="56">
        <f aca="true" t="shared" si="14" ref="E38:P38">E7*$D$38</f>
        <v>0</v>
      </c>
      <c r="F38" s="56">
        <f t="shared" si="14"/>
        <v>0</v>
      </c>
      <c r="G38" s="56">
        <f t="shared" si="14"/>
        <v>0</v>
      </c>
      <c r="H38" s="56">
        <f t="shared" si="14"/>
        <v>0</v>
      </c>
      <c r="I38" s="56">
        <f t="shared" si="14"/>
        <v>0</v>
      </c>
      <c r="J38" s="56">
        <f t="shared" si="14"/>
        <v>0</v>
      </c>
      <c r="K38" s="56">
        <f t="shared" si="14"/>
        <v>0</v>
      </c>
      <c r="L38" s="56">
        <f t="shared" si="14"/>
        <v>0</v>
      </c>
      <c r="M38" s="56">
        <f t="shared" si="14"/>
        <v>0</v>
      </c>
      <c r="N38" s="56">
        <f t="shared" si="14"/>
        <v>0</v>
      </c>
      <c r="O38" s="56">
        <f t="shared" si="14"/>
        <v>0</v>
      </c>
      <c r="P38" s="56">
        <f t="shared" si="14"/>
        <v>0</v>
      </c>
      <c r="Q38" s="56"/>
      <c r="R38" s="56">
        <f t="shared" si="4"/>
        <v>0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0</v>
      </c>
      <c r="F39" s="56">
        <f t="shared" si="15"/>
        <v>0</v>
      </c>
      <c r="G39" s="56">
        <f t="shared" si="15"/>
        <v>0</v>
      </c>
      <c r="H39" s="56">
        <f t="shared" si="15"/>
        <v>0</v>
      </c>
      <c r="I39" s="56">
        <f t="shared" si="15"/>
        <v>0</v>
      </c>
      <c r="J39" s="56">
        <f t="shared" si="15"/>
        <v>0</v>
      </c>
      <c r="K39" s="56">
        <f t="shared" si="15"/>
        <v>0</v>
      </c>
      <c r="L39" s="56">
        <f t="shared" si="15"/>
        <v>0</v>
      </c>
      <c r="M39" s="56">
        <f t="shared" si="15"/>
        <v>0</v>
      </c>
      <c r="N39" s="56">
        <f t="shared" si="15"/>
        <v>0</v>
      </c>
      <c r="O39" s="56">
        <f t="shared" si="15"/>
        <v>0</v>
      </c>
      <c r="P39" s="56">
        <f t="shared" si="15"/>
        <v>0</v>
      </c>
      <c r="Q39" s="56"/>
      <c r="R39" s="57">
        <f t="shared" si="4"/>
        <v>0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0.0406</v>
      </c>
      <c r="E43" s="56">
        <f aca="true" t="shared" si="17" ref="E43:P43">$D$43*E7</f>
        <v>3731.9519999999998</v>
      </c>
      <c r="F43" s="56">
        <f t="shared" si="17"/>
        <v>3663.7439999999997</v>
      </c>
      <c r="G43" s="56">
        <f t="shared" si="17"/>
        <v>3965.8079999999995</v>
      </c>
      <c r="H43" s="56">
        <f t="shared" si="17"/>
        <v>3088.848</v>
      </c>
      <c r="I43" s="56">
        <f t="shared" si="17"/>
        <v>3254.4959999999996</v>
      </c>
      <c r="J43" s="56">
        <f t="shared" si="17"/>
        <v>3926.832</v>
      </c>
      <c r="K43" s="56">
        <f t="shared" si="17"/>
        <v>3663.7439999999997</v>
      </c>
      <c r="L43" s="56">
        <f t="shared" si="17"/>
        <v>3770.928</v>
      </c>
      <c r="M43" s="56">
        <f t="shared" si="17"/>
        <v>3059.616</v>
      </c>
      <c r="N43" s="56">
        <f t="shared" si="17"/>
        <v>3059.616</v>
      </c>
      <c r="O43" s="56">
        <f t="shared" si="17"/>
        <v>3127.8239999999996</v>
      </c>
      <c r="P43" s="56">
        <f t="shared" si="17"/>
        <v>2699.0879999999997</v>
      </c>
      <c r="Q43" s="56"/>
      <c r="R43" s="56">
        <f t="shared" si="4"/>
        <v>41012.496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16.4</v>
      </c>
      <c r="E44" s="56">
        <f>E10*$D$44</f>
        <v>3886.7999999999997</v>
      </c>
      <c r="F44" s="56">
        <f>F10*$D$44</f>
        <v>3906.4799999999996</v>
      </c>
      <c r="G44" s="56">
        <f>G10*$D$44</f>
        <v>4460.799999999999</v>
      </c>
      <c r="H44" s="56"/>
      <c r="I44" s="56"/>
      <c r="J44" s="56"/>
      <c r="K44" s="56"/>
      <c r="L44" s="56"/>
      <c r="M44" s="56"/>
      <c r="N44" s="56"/>
      <c r="O44" s="56">
        <f>O10*$D$44</f>
        <v>3160.2799999999997</v>
      </c>
      <c r="P44" s="56">
        <f>P10*$D$44</f>
        <v>2951.9999999999995</v>
      </c>
      <c r="Q44" s="56"/>
      <c r="R44" s="56">
        <f t="shared" si="4"/>
        <v>18366.359999999997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0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0</v>
      </c>
      <c r="Q45" s="56"/>
      <c r="R45" s="56">
        <f t="shared" si="4"/>
        <v>0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14.01</v>
      </c>
      <c r="E46" s="56"/>
      <c r="F46" s="56"/>
      <c r="G46" s="56"/>
      <c r="H46" s="56">
        <f>H10*$D$46</f>
        <v>2912.679</v>
      </c>
      <c r="I46" s="56">
        <f aca="true" t="shared" si="18" ref="I46:N46">I10*$D$46</f>
        <v>2830.02</v>
      </c>
      <c r="J46" s="56">
        <f t="shared" si="18"/>
        <v>2832.8219999999997</v>
      </c>
      <c r="K46" s="56">
        <f t="shared" si="18"/>
        <v>2874.852</v>
      </c>
      <c r="L46" s="56">
        <f t="shared" si="18"/>
        <v>2677.3109999999997</v>
      </c>
      <c r="M46" s="56">
        <f t="shared" si="18"/>
        <v>2605.86</v>
      </c>
      <c r="N46" s="56">
        <f t="shared" si="18"/>
        <v>2649.2909999999997</v>
      </c>
      <c r="O46" s="56"/>
      <c r="P46" s="56"/>
      <c r="Q46" s="56"/>
      <c r="R46" s="56">
        <f t="shared" si="4"/>
        <v>19382.835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0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7708.7519999999995</v>
      </c>
      <c r="F49" s="56">
        <f aca="true" t="shared" si="21" ref="F49:P49">SUM(F42:F48)</f>
        <v>7660.223999999999</v>
      </c>
      <c r="G49" s="56">
        <f t="shared" si="21"/>
        <v>8516.607999999998</v>
      </c>
      <c r="H49" s="56">
        <f t="shared" si="21"/>
        <v>6091.527</v>
      </c>
      <c r="I49" s="56">
        <f t="shared" si="21"/>
        <v>6174.516</v>
      </c>
      <c r="J49" s="56">
        <f t="shared" si="21"/>
        <v>6849.6539999999995</v>
      </c>
      <c r="K49" s="56">
        <f t="shared" si="21"/>
        <v>6628.596</v>
      </c>
      <c r="L49" s="56">
        <f t="shared" si="21"/>
        <v>6538.239</v>
      </c>
      <c r="M49" s="56">
        <f t="shared" si="21"/>
        <v>5755.476000000001</v>
      </c>
      <c r="N49" s="56">
        <f t="shared" si="21"/>
        <v>5798.906999999999</v>
      </c>
      <c r="O49" s="56">
        <f t="shared" si="21"/>
        <v>6378.103999999999</v>
      </c>
      <c r="P49" s="56">
        <f t="shared" si="21"/>
        <v>5741.088</v>
      </c>
      <c r="Q49" s="56"/>
      <c r="R49" s="57">
        <f t="shared" si="4"/>
        <v>79841.691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0.04071</v>
      </c>
      <c r="E53" s="56">
        <f aca="true" t="shared" si="23" ref="E53:P53">$D$53*E7</f>
        <v>3742.0632000000005</v>
      </c>
      <c r="F53" s="56">
        <f t="shared" si="23"/>
        <v>3673.6704000000004</v>
      </c>
      <c r="G53" s="56">
        <f t="shared" si="23"/>
        <v>3976.5528000000004</v>
      </c>
      <c r="H53" s="56">
        <f t="shared" si="23"/>
        <v>3097.2168</v>
      </c>
      <c r="I53" s="56">
        <f t="shared" si="23"/>
        <v>3263.3136000000004</v>
      </c>
      <c r="J53" s="56">
        <f t="shared" si="23"/>
        <v>3937.4712000000004</v>
      </c>
      <c r="K53" s="56">
        <f t="shared" si="23"/>
        <v>3673.6704000000004</v>
      </c>
      <c r="L53" s="56">
        <f t="shared" si="23"/>
        <v>3781.1448000000005</v>
      </c>
      <c r="M53" s="56">
        <f t="shared" si="23"/>
        <v>3067.9056</v>
      </c>
      <c r="N53" s="56">
        <f t="shared" si="23"/>
        <v>3067.9056</v>
      </c>
      <c r="O53" s="56">
        <f t="shared" si="23"/>
        <v>3136.2984</v>
      </c>
      <c r="P53" s="56">
        <f t="shared" si="23"/>
        <v>2706.4008000000003</v>
      </c>
      <c r="Q53" s="56"/>
      <c r="R53" s="56">
        <f t="shared" si="4"/>
        <v>41123.613600000004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17.33</v>
      </c>
      <c r="E54" s="56">
        <f>E10*$D$54</f>
        <v>4107.21</v>
      </c>
      <c r="F54" s="56">
        <f>F10*$D$54</f>
        <v>4128.005999999999</v>
      </c>
      <c r="G54" s="56">
        <f>G10*$D$54</f>
        <v>4713.759999999999</v>
      </c>
      <c r="H54" s="56"/>
      <c r="I54" s="56"/>
      <c r="J54" s="56"/>
      <c r="K54" s="56"/>
      <c r="L54" s="56"/>
      <c r="M54" s="56"/>
      <c r="N54" s="56"/>
      <c r="O54" s="56">
        <f>$D$54*O10</f>
        <v>3339.4909999999995</v>
      </c>
      <c r="P54" s="56">
        <f>$D$54*P10</f>
        <v>3119.3999999999996</v>
      </c>
      <c r="Q54" s="56"/>
      <c r="R54" s="56">
        <f t="shared" si="4"/>
        <v>19407.867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0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>
        <f t="shared" si="4"/>
        <v>0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14.94</v>
      </c>
      <c r="E56" s="56"/>
      <c r="F56" s="56"/>
      <c r="G56" s="56"/>
      <c r="H56" s="56">
        <f>H10*$D$56</f>
        <v>3106.026</v>
      </c>
      <c r="I56" s="56">
        <f aca="true" t="shared" si="24" ref="I56:N56">I10*$D$56</f>
        <v>3017.88</v>
      </c>
      <c r="J56" s="56">
        <f t="shared" si="24"/>
        <v>3020.868</v>
      </c>
      <c r="K56" s="56">
        <f t="shared" si="24"/>
        <v>3065.6879999999996</v>
      </c>
      <c r="L56" s="56">
        <f t="shared" si="24"/>
        <v>2855.0339999999997</v>
      </c>
      <c r="M56" s="56">
        <f t="shared" si="24"/>
        <v>2778.8399999999997</v>
      </c>
      <c r="N56" s="56">
        <f t="shared" si="24"/>
        <v>2825.154</v>
      </c>
      <c r="O56" s="56"/>
      <c r="P56" s="56"/>
      <c r="Q56" s="56"/>
      <c r="R56" s="56">
        <f t="shared" si="4"/>
        <v>20669.489999999998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0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7939.2732000000005</v>
      </c>
      <c r="F59" s="56">
        <f aca="true" t="shared" si="27" ref="F59:P59">SUM(F52:F58)</f>
        <v>7891.6764</v>
      </c>
      <c r="G59" s="56">
        <f t="shared" si="27"/>
        <v>8780.3128</v>
      </c>
      <c r="H59" s="56">
        <f t="shared" si="27"/>
        <v>6293.2428</v>
      </c>
      <c r="I59" s="56">
        <f t="shared" si="27"/>
        <v>6371.1936000000005</v>
      </c>
      <c r="J59" s="56">
        <f t="shared" si="27"/>
        <v>7048.3392</v>
      </c>
      <c r="K59" s="56">
        <f t="shared" si="27"/>
        <v>6829.3584</v>
      </c>
      <c r="L59" s="56">
        <f t="shared" si="27"/>
        <v>6726.1788</v>
      </c>
      <c r="M59" s="56">
        <f t="shared" si="27"/>
        <v>5936.7456</v>
      </c>
      <c r="N59" s="56">
        <f t="shared" si="27"/>
        <v>5983.0596000000005</v>
      </c>
      <c r="O59" s="56">
        <f t="shared" si="27"/>
        <v>6565.7894</v>
      </c>
      <c r="P59" s="56">
        <f t="shared" si="27"/>
        <v>5915.8008</v>
      </c>
      <c r="Q59" s="56"/>
      <c r="R59" s="57">
        <f t="shared" si="4"/>
        <v>82280.97059999999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0.0399</v>
      </c>
      <c r="E63" s="56">
        <f aca="true" t="shared" si="30" ref="E63:P63">$D$63*E7</f>
        <v>3667.6079999999997</v>
      </c>
      <c r="F63" s="56">
        <f t="shared" si="30"/>
        <v>3600.576</v>
      </c>
      <c r="G63" s="56">
        <f t="shared" si="30"/>
        <v>3897.432</v>
      </c>
      <c r="H63" s="56">
        <f t="shared" si="30"/>
        <v>3035.5919999999996</v>
      </c>
      <c r="I63" s="56">
        <f t="shared" si="30"/>
        <v>3198.384</v>
      </c>
      <c r="J63" s="56">
        <f t="shared" si="30"/>
        <v>3859.1279999999997</v>
      </c>
      <c r="K63" s="56">
        <f t="shared" si="30"/>
        <v>3600.576</v>
      </c>
      <c r="L63" s="56">
        <f t="shared" si="30"/>
        <v>3705.912</v>
      </c>
      <c r="M63" s="56">
        <f t="shared" si="30"/>
        <v>3006.864</v>
      </c>
      <c r="N63" s="56">
        <f t="shared" si="30"/>
        <v>3006.864</v>
      </c>
      <c r="O63" s="56">
        <f t="shared" si="30"/>
        <v>3073.8959999999997</v>
      </c>
      <c r="P63" s="56">
        <f t="shared" si="30"/>
        <v>2652.5519999999997</v>
      </c>
      <c r="Q63" s="56"/>
      <c r="R63" s="56">
        <f t="shared" si="29"/>
        <v>40305.384000000005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6.11</v>
      </c>
      <c r="E64" s="56">
        <f aca="true" t="shared" si="31" ref="E64:P64">$D$64*E10</f>
        <v>1448.0700000000002</v>
      </c>
      <c r="F64" s="56">
        <f t="shared" si="31"/>
        <v>1455.402</v>
      </c>
      <c r="G64" s="56">
        <f t="shared" si="31"/>
        <v>1661.92</v>
      </c>
      <c r="H64" s="56">
        <f t="shared" si="31"/>
        <v>1270.269</v>
      </c>
      <c r="I64" s="56">
        <f t="shared" si="31"/>
        <v>1234.22</v>
      </c>
      <c r="J64" s="56">
        <f t="shared" si="31"/>
        <v>1235.442</v>
      </c>
      <c r="K64" s="56">
        <f t="shared" si="31"/>
        <v>1253.772</v>
      </c>
      <c r="L64" s="56">
        <f t="shared" si="31"/>
        <v>1167.621</v>
      </c>
      <c r="M64" s="56">
        <f t="shared" si="31"/>
        <v>1136.46</v>
      </c>
      <c r="N64" s="56">
        <f t="shared" si="31"/>
        <v>1155.401</v>
      </c>
      <c r="O64" s="56">
        <f t="shared" si="31"/>
        <v>1177.397</v>
      </c>
      <c r="P64" s="56">
        <f t="shared" si="31"/>
        <v>1099.8</v>
      </c>
      <c r="Q64" s="56"/>
      <c r="R64" s="56">
        <f t="shared" si="29"/>
        <v>15295.773999999998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0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0</v>
      </c>
      <c r="Q65" s="56"/>
      <c r="R65" s="56">
        <f t="shared" si="29"/>
        <v>0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4.51</v>
      </c>
      <c r="E66" s="56">
        <f aca="true" t="shared" si="33" ref="E66:P66">$D$66*E11</f>
        <v>1068.87</v>
      </c>
      <c r="F66" s="56">
        <f t="shared" si="33"/>
        <v>1074.282</v>
      </c>
      <c r="G66" s="56">
        <f t="shared" si="33"/>
        <v>1226.72</v>
      </c>
      <c r="H66" s="56">
        <f t="shared" si="33"/>
        <v>937.629</v>
      </c>
      <c r="I66" s="56">
        <f t="shared" si="33"/>
        <v>911.02</v>
      </c>
      <c r="J66" s="56">
        <f t="shared" si="33"/>
        <v>911.9219999999999</v>
      </c>
      <c r="K66" s="56">
        <f t="shared" si="33"/>
        <v>925.4519999999999</v>
      </c>
      <c r="L66" s="56">
        <f t="shared" si="33"/>
        <v>861.861</v>
      </c>
      <c r="M66" s="56">
        <f t="shared" si="33"/>
        <v>838.86</v>
      </c>
      <c r="N66" s="56">
        <f t="shared" si="33"/>
        <v>852.8409999999999</v>
      </c>
      <c r="O66" s="56">
        <f t="shared" si="33"/>
        <v>869.0769999999999</v>
      </c>
      <c r="P66" s="56">
        <f t="shared" si="33"/>
        <v>811.8</v>
      </c>
      <c r="Q66" s="56"/>
      <c r="R66" s="56">
        <f t="shared" si="29"/>
        <v>11290.333999999999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0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0</v>
      </c>
      <c r="Q67" s="56"/>
      <c r="R67" s="56">
        <f t="shared" si="29"/>
        <v>0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4</v>
      </c>
      <c r="E68" s="56">
        <f aca="true" t="shared" si="35" ref="E68:P68">$D$68*E12</f>
        <v>948</v>
      </c>
      <c r="F68" s="56">
        <f t="shared" si="35"/>
        <v>952.8</v>
      </c>
      <c r="G68" s="56">
        <f t="shared" si="35"/>
        <v>1088</v>
      </c>
      <c r="H68" s="56">
        <f t="shared" si="35"/>
        <v>831.6</v>
      </c>
      <c r="I68" s="56">
        <f t="shared" si="35"/>
        <v>808</v>
      </c>
      <c r="J68" s="56">
        <f t="shared" si="35"/>
        <v>808.8</v>
      </c>
      <c r="K68" s="56">
        <f t="shared" si="35"/>
        <v>820.8</v>
      </c>
      <c r="L68" s="56">
        <f t="shared" si="35"/>
        <v>764.4</v>
      </c>
      <c r="M68" s="56">
        <f t="shared" si="35"/>
        <v>744</v>
      </c>
      <c r="N68" s="56">
        <f t="shared" si="35"/>
        <v>756.4</v>
      </c>
      <c r="O68" s="56">
        <f t="shared" si="35"/>
        <v>770.8</v>
      </c>
      <c r="P68" s="56">
        <f t="shared" si="35"/>
        <v>720</v>
      </c>
      <c r="Q68" s="56"/>
      <c r="R68" s="56">
        <f t="shared" si="29"/>
        <v>10013.599999999999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52</v>
      </c>
      <c r="F69" s="56">
        <f aca="true" t="shared" si="36" ref="F69:P69">IF(F$7&gt;0,IF(F$12&gt;250,IF(F$12&gt;$B$12*0.75,0,(0.75*$B$12*$D$68-F$12*$D$68)),250*$D$68-F$12*$D$68),0)</f>
        <v>47.200000000000045</v>
      </c>
      <c r="G69" s="56">
        <f t="shared" si="36"/>
        <v>0</v>
      </c>
      <c r="H69" s="56">
        <f t="shared" si="36"/>
        <v>168.39999999999998</v>
      </c>
      <c r="I69" s="56">
        <f t="shared" si="36"/>
        <v>192</v>
      </c>
      <c r="J69" s="56">
        <f t="shared" si="36"/>
        <v>191.20000000000005</v>
      </c>
      <c r="K69" s="56">
        <f t="shared" si="36"/>
        <v>179.20000000000005</v>
      </c>
      <c r="L69" s="56">
        <f t="shared" si="36"/>
        <v>235.60000000000002</v>
      </c>
      <c r="M69" s="56">
        <f t="shared" si="36"/>
        <v>256</v>
      </c>
      <c r="N69" s="56">
        <f t="shared" si="36"/>
        <v>243.60000000000002</v>
      </c>
      <c r="O69" s="56">
        <f t="shared" si="36"/>
        <v>229.20000000000005</v>
      </c>
      <c r="P69" s="56">
        <f t="shared" si="36"/>
        <v>280</v>
      </c>
      <c r="Q69" s="56"/>
      <c r="R69" s="56">
        <f t="shared" si="29"/>
        <v>2074.4000000000005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7384.548</v>
      </c>
      <c r="F71" s="56">
        <f aca="true" t="shared" si="38" ref="F71:P71">SUM(F62:F70)</f>
        <v>7330.26</v>
      </c>
      <c r="G71" s="56">
        <f t="shared" si="38"/>
        <v>8074.072</v>
      </c>
      <c r="H71" s="56">
        <f t="shared" si="38"/>
        <v>6443.49</v>
      </c>
      <c r="I71" s="56">
        <f t="shared" si="38"/>
        <v>6543.624</v>
      </c>
      <c r="J71" s="56">
        <f t="shared" si="38"/>
        <v>7206.491999999999</v>
      </c>
      <c r="K71" s="56">
        <f t="shared" si="38"/>
        <v>6979.8</v>
      </c>
      <c r="L71" s="56">
        <f t="shared" si="38"/>
        <v>6935.393999999999</v>
      </c>
      <c r="M71" s="56">
        <f t="shared" si="38"/>
        <v>6182.184</v>
      </c>
      <c r="N71" s="56">
        <f t="shared" si="38"/>
        <v>6215.106</v>
      </c>
      <c r="O71" s="56">
        <f t="shared" si="38"/>
        <v>6320.37</v>
      </c>
      <c r="P71" s="56">
        <f t="shared" si="38"/>
        <v>5764.152</v>
      </c>
      <c r="Q71" s="56"/>
      <c r="R71" s="57">
        <f t="shared" si="29"/>
        <v>81379.492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0.04048</v>
      </c>
      <c r="E75" s="56">
        <f aca="true" t="shared" si="41" ref="E75:P75">$D$75*E7</f>
        <v>3720.9216</v>
      </c>
      <c r="F75" s="56">
        <f t="shared" si="41"/>
        <v>3652.9152000000004</v>
      </c>
      <c r="G75" s="56">
        <f t="shared" si="41"/>
        <v>3954.0864</v>
      </c>
      <c r="H75" s="56">
        <f t="shared" si="41"/>
        <v>3079.7184</v>
      </c>
      <c r="I75" s="56">
        <f t="shared" si="41"/>
        <v>3244.8768</v>
      </c>
      <c r="J75" s="56">
        <f t="shared" si="41"/>
        <v>3915.2256</v>
      </c>
      <c r="K75" s="56">
        <f t="shared" si="41"/>
        <v>3652.9152000000004</v>
      </c>
      <c r="L75" s="56">
        <f t="shared" si="41"/>
        <v>3759.7824</v>
      </c>
      <c r="M75" s="56">
        <f t="shared" si="41"/>
        <v>3050.5728000000004</v>
      </c>
      <c r="N75" s="56">
        <f t="shared" si="41"/>
        <v>3050.5728000000004</v>
      </c>
      <c r="O75" s="56">
        <f t="shared" si="41"/>
        <v>3118.5792</v>
      </c>
      <c r="P75" s="56">
        <f t="shared" si="41"/>
        <v>2691.1104</v>
      </c>
      <c r="Q75" s="56"/>
      <c r="R75" s="56">
        <f t="shared" si="40"/>
        <v>40891.2768</v>
      </c>
    </row>
    <row r="76" spans="2:18" ht="15">
      <c r="B76" s="64" t="str">
        <f>'Rate Comparison'!B76</f>
        <v>Peak Demand</v>
      </c>
      <c r="D76" s="7">
        <f>'Rate Comparison'!D76</f>
        <v>6.37</v>
      </c>
      <c r="E76" s="56">
        <f aca="true" t="shared" si="42" ref="E76:P76">$D$76*E10</f>
        <v>1509.69</v>
      </c>
      <c r="F76" s="56">
        <f t="shared" si="42"/>
        <v>1517.334</v>
      </c>
      <c r="G76" s="56">
        <f t="shared" si="42"/>
        <v>1732.64</v>
      </c>
      <c r="H76" s="56">
        <f t="shared" si="42"/>
        <v>1324.323</v>
      </c>
      <c r="I76" s="56">
        <f t="shared" si="42"/>
        <v>1286.74</v>
      </c>
      <c r="J76" s="56">
        <f t="shared" si="42"/>
        <v>1288.014</v>
      </c>
      <c r="K76" s="56">
        <f t="shared" si="42"/>
        <v>1307.124</v>
      </c>
      <c r="L76" s="56">
        <f t="shared" si="42"/>
        <v>1217.307</v>
      </c>
      <c r="M76" s="56">
        <f t="shared" si="42"/>
        <v>1184.82</v>
      </c>
      <c r="N76" s="56">
        <f t="shared" si="42"/>
        <v>1204.567</v>
      </c>
      <c r="O76" s="56">
        <f t="shared" si="42"/>
        <v>1227.499</v>
      </c>
      <c r="P76" s="56">
        <f t="shared" si="42"/>
        <v>1146.6</v>
      </c>
      <c r="Q76" s="56"/>
      <c r="R76" s="56">
        <f t="shared" si="40"/>
        <v>15946.658000000001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0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0</v>
      </c>
      <c r="Q77" s="56"/>
      <c r="R77" s="56">
        <f t="shared" si="40"/>
        <v>0</v>
      </c>
    </row>
    <row r="78" spans="2:18" ht="15">
      <c r="B78" s="64" t="str">
        <f>'Rate Comparison'!B78</f>
        <v>Intermediate Demand</v>
      </c>
      <c r="D78" s="7">
        <f>'Rate Comparison'!D78</f>
        <v>4.76</v>
      </c>
      <c r="E78" s="56">
        <f aca="true" t="shared" si="44" ref="E78:P78">$D$78*E11</f>
        <v>1128.12</v>
      </c>
      <c r="F78" s="56">
        <f t="shared" si="44"/>
        <v>1133.8319999999999</v>
      </c>
      <c r="G78" s="56">
        <f t="shared" si="44"/>
        <v>1294.72</v>
      </c>
      <c r="H78" s="56">
        <f t="shared" si="44"/>
        <v>989.6039999999999</v>
      </c>
      <c r="I78" s="56">
        <f t="shared" si="44"/>
        <v>961.52</v>
      </c>
      <c r="J78" s="56">
        <f t="shared" si="44"/>
        <v>962.4719999999999</v>
      </c>
      <c r="K78" s="56">
        <f t="shared" si="44"/>
        <v>976.752</v>
      </c>
      <c r="L78" s="56">
        <f t="shared" si="44"/>
        <v>909.636</v>
      </c>
      <c r="M78" s="56">
        <f t="shared" si="44"/>
        <v>885.36</v>
      </c>
      <c r="N78" s="56">
        <f t="shared" si="44"/>
        <v>900.116</v>
      </c>
      <c r="O78" s="56">
        <f t="shared" si="44"/>
        <v>917.252</v>
      </c>
      <c r="P78" s="56">
        <f t="shared" si="44"/>
        <v>856.8</v>
      </c>
      <c r="Q78" s="56"/>
      <c r="R78" s="56">
        <f t="shared" si="40"/>
        <v>11916.184000000001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0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0</v>
      </c>
      <c r="Q79" s="56"/>
      <c r="R79" s="56">
        <f t="shared" si="40"/>
        <v>0</v>
      </c>
    </row>
    <row r="80" spans="2:18" ht="15">
      <c r="B80" s="64" t="str">
        <f>'Rate Comparison'!B80</f>
        <v>Base Demand</v>
      </c>
      <c r="D80" s="7">
        <f>'Rate Comparison'!D80</f>
        <v>4.26</v>
      </c>
      <c r="E80" s="56">
        <f aca="true" t="shared" si="46" ref="E80:P80">$D$80*E12</f>
        <v>1009.62</v>
      </c>
      <c r="F80" s="56">
        <f t="shared" si="46"/>
        <v>1014.7319999999999</v>
      </c>
      <c r="G80" s="56">
        <f t="shared" si="46"/>
        <v>1158.72</v>
      </c>
      <c r="H80" s="56">
        <f t="shared" si="46"/>
        <v>885.654</v>
      </c>
      <c r="I80" s="56">
        <f t="shared" si="46"/>
        <v>860.52</v>
      </c>
      <c r="J80" s="56">
        <f t="shared" si="46"/>
        <v>861.372</v>
      </c>
      <c r="K80" s="56">
        <f t="shared" si="46"/>
        <v>874.1519999999999</v>
      </c>
      <c r="L80" s="56">
        <f t="shared" si="46"/>
        <v>814.0859999999999</v>
      </c>
      <c r="M80" s="56">
        <f t="shared" si="46"/>
        <v>792.36</v>
      </c>
      <c r="N80" s="56">
        <f t="shared" si="46"/>
        <v>805.5659999999999</v>
      </c>
      <c r="O80" s="56">
        <f t="shared" si="46"/>
        <v>820.9019999999999</v>
      </c>
      <c r="P80" s="56">
        <f t="shared" si="46"/>
        <v>766.8</v>
      </c>
      <c r="Q80" s="56"/>
      <c r="R80" s="56">
        <f t="shared" si="40"/>
        <v>10664.484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55.379999999999995</v>
      </c>
      <c r="F81" s="56">
        <f aca="true" t="shared" si="47" ref="F81:P81">IF(F$7&gt;0,IF(F12&gt;250,IF(F12&gt;$B$12*0.75,0,(0.75*$B$12*$D$80-F12*$D$80)),250*$D$80-F12*$D$80),0)</f>
        <v>50.26800000000014</v>
      </c>
      <c r="G81" s="56">
        <f t="shared" si="47"/>
        <v>0</v>
      </c>
      <c r="H81" s="56">
        <f t="shared" si="47"/>
        <v>179.346</v>
      </c>
      <c r="I81" s="56">
        <f t="shared" si="47"/>
        <v>204.48000000000002</v>
      </c>
      <c r="J81" s="56">
        <f t="shared" si="47"/>
        <v>203.62800000000004</v>
      </c>
      <c r="K81" s="56">
        <f t="shared" si="47"/>
        <v>190.84800000000007</v>
      </c>
      <c r="L81" s="56">
        <f t="shared" si="47"/>
        <v>250.9140000000001</v>
      </c>
      <c r="M81" s="56">
        <f t="shared" si="47"/>
        <v>272.64</v>
      </c>
      <c r="N81" s="56">
        <f t="shared" si="47"/>
        <v>259.4340000000001</v>
      </c>
      <c r="O81" s="56">
        <f t="shared" si="47"/>
        <v>244.09800000000007</v>
      </c>
      <c r="P81" s="56">
        <f t="shared" si="47"/>
        <v>298.20000000000005</v>
      </c>
      <c r="Q81" s="56"/>
      <c r="R81" s="56">
        <f t="shared" si="40"/>
        <v>2209.236000000001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7623.7316</v>
      </c>
      <c r="F83" s="56">
        <f aca="true" t="shared" si="49" ref="F83:P83">SUM(F74:F82)</f>
        <v>7569.0812000000005</v>
      </c>
      <c r="G83" s="56">
        <f t="shared" si="49"/>
        <v>8340.1664</v>
      </c>
      <c r="H83" s="56">
        <f t="shared" si="49"/>
        <v>6658.645399999999</v>
      </c>
      <c r="I83" s="56">
        <f t="shared" si="49"/>
        <v>6758.1368</v>
      </c>
      <c r="J83" s="56">
        <f t="shared" si="49"/>
        <v>7430.7116</v>
      </c>
      <c r="K83" s="56">
        <f t="shared" si="49"/>
        <v>7201.7912</v>
      </c>
      <c r="L83" s="56">
        <f t="shared" si="49"/>
        <v>7151.725399999999</v>
      </c>
      <c r="M83" s="56">
        <f t="shared" si="49"/>
        <v>6385.7528</v>
      </c>
      <c r="N83" s="56">
        <f t="shared" si="49"/>
        <v>6420.255800000001</v>
      </c>
      <c r="O83" s="56">
        <f t="shared" si="49"/>
        <v>6528.3302</v>
      </c>
      <c r="P83" s="56">
        <f t="shared" si="49"/>
        <v>5959.5104</v>
      </c>
      <c r="Q83" s="56"/>
      <c r="R83" s="57">
        <f t="shared" si="40"/>
        <v>84027.8388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90"/>
  <sheetViews>
    <sheetView zoomScale="80" zoomScaleNormal="80" zoomScalePageLayoutView="80" workbookViewId="0" topLeftCell="B1">
      <selection activeCell="K1" sqref="K1:L1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/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141942</v>
      </c>
      <c r="F7" s="70">
        <v>259407</v>
      </c>
      <c r="G7" s="70">
        <v>164288</v>
      </c>
      <c r="H7" s="70">
        <v>114861</v>
      </c>
      <c r="I7" s="70">
        <v>96355</v>
      </c>
      <c r="J7" s="70">
        <v>108600</v>
      </c>
      <c r="K7" s="70">
        <v>150619</v>
      </c>
      <c r="L7" s="70">
        <v>116652</v>
      </c>
      <c r="M7" s="70">
        <v>89328</v>
      </c>
      <c r="N7" s="70">
        <v>110197</v>
      </c>
      <c r="O7" s="70">
        <v>196859</v>
      </c>
      <c r="P7" s="70">
        <v>142276</v>
      </c>
      <c r="R7" s="41">
        <f>SUM(E7:P7)</f>
        <v>1691384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542.2</v>
      </c>
      <c r="C10" s="37"/>
      <c r="D10" s="10" t="s">
        <v>5</v>
      </c>
      <c r="E10" s="70">
        <v>455.2</v>
      </c>
      <c r="F10" s="70">
        <v>542.2</v>
      </c>
      <c r="G10" s="70">
        <v>520.9</v>
      </c>
      <c r="H10" s="70">
        <v>477.5</v>
      </c>
      <c r="I10" s="70">
        <v>444.2</v>
      </c>
      <c r="J10" s="70">
        <v>365</v>
      </c>
      <c r="K10" s="70">
        <v>341.1</v>
      </c>
      <c r="L10" s="70">
        <v>344</v>
      </c>
      <c r="M10" s="70">
        <v>466.3</v>
      </c>
      <c r="N10" s="70">
        <v>498.6</v>
      </c>
      <c r="O10" s="70">
        <v>505.6</v>
      </c>
      <c r="P10" s="70">
        <v>448.7</v>
      </c>
      <c r="R10" s="41">
        <f>SUM(E10:P10)</f>
        <v>5409.3</v>
      </c>
      <c r="W10" s="15" t="s">
        <v>54</v>
      </c>
      <c r="X10" s="20"/>
    </row>
    <row r="11" spans="2:24" ht="15">
      <c r="B11" s="37">
        <f>MAX(E11:P11)</f>
        <v>542.2</v>
      </c>
      <c r="C11" s="37"/>
      <c r="D11" s="10" t="s">
        <v>6</v>
      </c>
      <c r="E11" s="70">
        <v>455.2</v>
      </c>
      <c r="F11" s="70">
        <v>542.2</v>
      </c>
      <c r="G11" s="70">
        <v>520.9</v>
      </c>
      <c r="H11" s="70">
        <v>477.5</v>
      </c>
      <c r="I11" s="70">
        <v>444.2</v>
      </c>
      <c r="J11" s="70">
        <v>365</v>
      </c>
      <c r="K11" s="70">
        <v>341.1</v>
      </c>
      <c r="L11" s="70">
        <v>344</v>
      </c>
      <c r="M11" s="70">
        <v>466.3</v>
      </c>
      <c r="N11" s="70">
        <v>498.6</v>
      </c>
      <c r="O11" s="70">
        <v>505.6</v>
      </c>
      <c r="P11" s="70">
        <v>448.7</v>
      </c>
      <c r="R11" s="41">
        <f>SUM(E11:P11)</f>
        <v>5409.3</v>
      </c>
      <c r="W11" s="15" t="s">
        <v>55</v>
      </c>
      <c r="X11" s="20"/>
    </row>
    <row r="12" spans="2:24" ht="15">
      <c r="B12" s="37">
        <f>MAX(E12:P12)</f>
        <v>542.2</v>
      </c>
      <c r="C12" s="37"/>
      <c r="D12" s="10" t="s">
        <v>7</v>
      </c>
      <c r="E12" s="70">
        <v>455.2</v>
      </c>
      <c r="F12" s="70">
        <v>542.2</v>
      </c>
      <c r="G12" s="70">
        <v>520.9</v>
      </c>
      <c r="H12" s="70">
        <v>477.5</v>
      </c>
      <c r="I12" s="70">
        <v>444.2</v>
      </c>
      <c r="J12" s="70">
        <v>365</v>
      </c>
      <c r="K12" s="70">
        <v>341.1</v>
      </c>
      <c r="L12" s="70">
        <v>344</v>
      </c>
      <c r="M12" s="70">
        <v>466.3</v>
      </c>
      <c r="N12" s="70">
        <v>498.6</v>
      </c>
      <c r="O12" s="70">
        <v>505.6</v>
      </c>
      <c r="P12" s="70">
        <v>448.7</v>
      </c>
      <c r="R12" s="41">
        <f>SUM(E12:P12)</f>
        <v>5409.3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12951.340160000002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19045.253360000002</v>
      </c>
      <c r="G15" s="59">
        <f t="shared" si="0"/>
        <v>14867.02924</v>
      </c>
      <c r="H15" s="59">
        <f t="shared" si="0"/>
        <v>12198.29828</v>
      </c>
      <c r="I15" s="59">
        <f t="shared" si="0"/>
        <v>10936.6884</v>
      </c>
      <c r="J15" s="59">
        <f t="shared" si="0"/>
        <v>10390.907000000001</v>
      </c>
      <c r="K15" s="59">
        <f t="shared" si="0"/>
        <v>11825.82912</v>
      </c>
      <c r="L15" s="59">
        <f t="shared" si="0"/>
        <v>10483.12196</v>
      </c>
      <c r="M15" s="59">
        <f t="shared" si="0"/>
        <v>10992.354440000001</v>
      </c>
      <c r="N15" s="59">
        <f t="shared" si="0"/>
        <v>12334.22856</v>
      </c>
      <c r="O15" s="59">
        <f t="shared" si="0"/>
        <v>15950.03632</v>
      </c>
      <c r="P15" s="59">
        <f t="shared" si="0"/>
        <v>12864.82548</v>
      </c>
      <c r="Q15" s="59"/>
      <c r="R15" s="59">
        <f t="shared" si="0"/>
        <v>154839.91232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12951.340160000002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19045.253360000002</v>
      </c>
      <c r="G16" s="60">
        <f t="shared" si="1"/>
        <v>14867.02924</v>
      </c>
      <c r="H16" s="60">
        <f t="shared" si="1"/>
        <v>12198.29828</v>
      </c>
      <c r="I16" s="60">
        <f t="shared" si="1"/>
        <v>10936.6884</v>
      </c>
      <c r="J16" s="60">
        <f t="shared" si="1"/>
        <v>10390.907000000001</v>
      </c>
      <c r="K16" s="60">
        <f t="shared" si="1"/>
        <v>11825.82912</v>
      </c>
      <c r="L16" s="60">
        <f t="shared" si="1"/>
        <v>10483.12196</v>
      </c>
      <c r="M16" s="60">
        <f t="shared" si="1"/>
        <v>10992.354440000001</v>
      </c>
      <c r="N16" s="60">
        <f t="shared" si="1"/>
        <v>12334.22856</v>
      </c>
      <c r="O16" s="60">
        <f t="shared" si="1"/>
        <v>15950.03632</v>
      </c>
      <c r="P16" s="60">
        <f t="shared" si="1"/>
        <v>12864.82548</v>
      </c>
      <c r="Q16" s="60"/>
      <c r="R16" s="60">
        <f t="shared" si="1"/>
        <v>154839.91232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0.09134</v>
      </c>
      <c r="E23" s="56">
        <f aca="true" t="shared" si="5" ref="E23:P23">E7*$D$23</f>
        <v>12964.98228</v>
      </c>
      <c r="F23" s="56">
        <f t="shared" si="5"/>
        <v>23694.235380000002</v>
      </c>
      <c r="G23" s="56">
        <f t="shared" si="5"/>
        <v>15006.065920000001</v>
      </c>
      <c r="H23" s="56">
        <f t="shared" si="5"/>
        <v>10491.40374</v>
      </c>
      <c r="I23" s="56">
        <f t="shared" si="5"/>
        <v>8801.065700000001</v>
      </c>
      <c r="J23" s="56">
        <f t="shared" si="5"/>
        <v>9919.524000000001</v>
      </c>
      <c r="K23" s="56">
        <f t="shared" si="5"/>
        <v>13757.53946</v>
      </c>
      <c r="L23" s="56">
        <f t="shared" si="5"/>
        <v>10654.993680000001</v>
      </c>
      <c r="M23" s="56">
        <f t="shared" si="5"/>
        <v>8159.219520000001</v>
      </c>
      <c r="N23" s="56">
        <f t="shared" si="5"/>
        <v>10065.39398</v>
      </c>
      <c r="O23" s="56">
        <f t="shared" si="5"/>
        <v>17981.10106</v>
      </c>
      <c r="P23" s="56">
        <f t="shared" si="5"/>
        <v>12995.48984</v>
      </c>
      <c r="Q23" s="56"/>
      <c r="R23" s="56">
        <f t="shared" si="4"/>
        <v>154491.01455999998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12999.98228</v>
      </c>
      <c r="F24" s="56">
        <f aca="true" t="shared" si="6" ref="F24:P24">F22+F23</f>
        <v>23729.235380000002</v>
      </c>
      <c r="G24" s="56">
        <f t="shared" si="6"/>
        <v>15041.065920000001</v>
      </c>
      <c r="H24" s="56">
        <f t="shared" si="6"/>
        <v>10526.40374</v>
      </c>
      <c r="I24" s="56">
        <f t="shared" si="6"/>
        <v>8836.065700000001</v>
      </c>
      <c r="J24" s="56">
        <f t="shared" si="6"/>
        <v>9954.524000000001</v>
      </c>
      <c r="K24" s="56">
        <f t="shared" si="6"/>
        <v>13792.53946</v>
      </c>
      <c r="L24" s="56">
        <f t="shared" si="6"/>
        <v>10689.993680000001</v>
      </c>
      <c r="M24" s="56">
        <f t="shared" si="6"/>
        <v>8194.21952</v>
      </c>
      <c r="N24" s="56">
        <f t="shared" si="6"/>
        <v>10100.39398</v>
      </c>
      <c r="O24" s="56">
        <f t="shared" si="6"/>
        <v>18016.10106</v>
      </c>
      <c r="P24" s="56">
        <f t="shared" si="6"/>
        <v>13030.48984</v>
      </c>
      <c r="Q24" s="56"/>
      <c r="R24" s="57">
        <f t="shared" si="4"/>
        <v>154911.01455999998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0.09245</v>
      </c>
      <c r="E28" s="56">
        <f aca="true" t="shared" si="8" ref="E28:P28">E7*$D$28</f>
        <v>13122.537900000001</v>
      </c>
      <c r="F28" s="56">
        <f t="shared" si="8"/>
        <v>23982.17715</v>
      </c>
      <c r="G28" s="56">
        <f t="shared" si="8"/>
        <v>15188.4256</v>
      </c>
      <c r="H28" s="56">
        <f t="shared" si="8"/>
        <v>10618.89945</v>
      </c>
      <c r="I28" s="56">
        <f t="shared" si="8"/>
        <v>8908.019750000001</v>
      </c>
      <c r="J28" s="56">
        <f t="shared" si="8"/>
        <v>10040.07</v>
      </c>
      <c r="K28" s="56">
        <f t="shared" si="8"/>
        <v>13924.726550000001</v>
      </c>
      <c r="L28" s="56">
        <f t="shared" si="8"/>
        <v>10784.4774</v>
      </c>
      <c r="M28" s="56">
        <f t="shared" si="8"/>
        <v>8258.3736</v>
      </c>
      <c r="N28" s="56">
        <f t="shared" si="8"/>
        <v>10187.712650000001</v>
      </c>
      <c r="O28" s="56">
        <f t="shared" si="8"/>
        <v>18199.614550000002</v>
      </c>
      <c r="P28" s="56">
        <f t="shared" si="8"/>
        <v>13153.416200000001</v>
      </c>
      <c r="Q28" s="56"/>
      <c r="R28" s="56">
        <f t="shared" si="4"/>
        <v>156368.45080000002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13162.537900000001</v>
      </c>
      <c r="F29" s="56">
        <f aca="true" t="shared" si="9" ref="F29:P29">F28+F27</f>
        <v>24022.17715</v>
      </c>
      <c r="G29" s="56">
        <f t="shared" si="9"/>
        <v>15228.4256</v>
      </c>
      <c r="H29" s="56">
        <f t="shared" si="9"/>
        <v>10658.89945</v>
      </c>
      <c r="I29" s="56">
        <f t="shared" si="9"/>
        <v>8948.019750000001</v>
      </c>
      <c r="J29" s="56">
        <f t="shared" si="9"/>
        <v>10080.07</v>
      </c>
      <c r="K29" s="56">
        <f t="shared" si="9"/>
        <v>13964.726550000001</v>
      </c>
      <c r="L29" s="56">
        <f t="shared" si="9"/>
        <v>10824.4774</v>
      </c>
      <c r="M29" s="56">
        <f t="shared" si="9"/>
        <v>8298.3736</v>
      </c>
      <c r="N29" s="56">
        <f t="shared" si="9"/>
        <v>10227.712650000001</v>
      </c>
      <c r="O29" s="56">
        <f t="shared" si="9"/>
        <v>18239.614550000002</v>
      </c>
      <c r="P29" s="56">
        <f t="shared" si="9"/>
        <v>13193.416200000001</v>
      </c>
      <c r="Q29" s="56"/>
      <c r="R29" s="57">
        <f t="shared" si="4"/>
        <v>156848.45080000002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Blank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0</v>
      </c>
      <c r="E32" s="56">
        <f>IF(E$7&gt;0,$D$32,0)</f>
        <v>0</v>
      </c>
      <c r="F32" s="56">
        <f aca="true" t="shared" si="10" ref="F32:P32">IF(F$7&gt;0,$D$32,0)</f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 t="shared" si="10"/>
        <v>0</v>
      </c>
      <c r="K32" s="56">
        <f t="shared" si="10"/>
        <v>0</v>
      </c>
      <c r="L32" s="56">
        <f t="shared" si="10"/>
        <v>0</v>
      </c>
      <c r="M32" s="56">
        <f t="shared" si="10"/>
        <v>0</v>
      </c>
      <c r="N32" s="56">
        <f t="shared" si="10"/>
        <v>0</v>
      </c>
      <c r="O32" s="56">
        <f t="shared" si="10"/>
        <v>0</v>
      </c>
      <c r="P32" s="56">
        <f t="shared" si="10"/>
        <v>0</v>
      </c>
      <c r="Q32" s="56"/>
      <c r="R32" s="56">
        <f t="shared" si="4"/>
        <v>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</v>
      </c>
      <c r="E33" s="56">
        <f aca="true" t="shared" si="11" ref="E33:P33">E7*$D$33</f>
        <v>0</v>
      </c>
      <c r="F33" s="56">
        <f t="shared" si="11"/>
        <v>0</v>
      </c>
      <c r="G33" s="56">
        <f t="shared" si="11"/>
        <v>0</v>
      </c>
      <c r="H33" s="56">
        <f t="shared" si="11"/>
        <v>0</v>
      </c>
      <c r="I33" s="56">
        <f t="shared" si="11"/>
        <v>0</v>
      </c>
      <c r="J33" s="56">
        <f t="shared" si="11"/>
        <v>0</v>
      </c>
      <c r="K33" s="56">
        <f t="shared" si="11"/>
        <v>0</v>
      </c>
      <c r="L33" s="56">
        <f t="shared" si="11"/>
        <v>0</v>
      </c>
      <c r="M33" s="56">
        <f t="shared" si="11"/>
        <v>0</v>
      </c>
      <c r="N33" s="56">
        <f t="shared" si="11"/>
        <v>0</v>
      </c>
      <c r="O33" s="56">
        <f t="shared" si="11"/>
        <v>0</v>
      </c>
      <c r="P33" s="56">
        <f t="shared" si="11"/>
        <v>0</v>
      </c>
      <c r="Q33" s="56"/>
      <c r="R33" s="56">
        <f t="shared" si="4"/>
        <v>0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0</v>
      </c>
      <c r="F34" s="56">
        <f aca="true" t="shared" si="12" ref="F34:P34">F32+F33</f>
        <v>0</v>
      </c>
      <c r="G34" s="56">
        <f t="shared" si="12"/>
        <v>0</v>
      </c>
      <c r="H34" s="56">
        <f t="shared" si="12"/>
        <v>0</v>
      </c>
      <c r="I34" s="56">
        <f t="shared" si="12"/>
        <v>0</v>
      </c>
      <c r="J34" s="56">
        <f t="shared" si="12"/>
        <v>0</v>
      </c>
      <c r="K34" s="56">
        <f t="shared" si="12"/>
        <v>0</v>
      </c>
      <c r="L34" s="56">
        <f t="shared" si="12"/>
        <v>0</v>
      </c>
      <c r="M34" s="56">
        <f t="shared" si="12"/>
        <v>0</v>
      </c>
      <c r="N34" s="56">
        <f t="shared" si="12"/>
        <v>0</v>
      </c>
      <c r="O34" s="56">
        <f t="shared" si="12"/>
        <v>0</v>
      </c>
      <c r="P34" s="56">
        <f t="shared" si="12"/>
        <v>0</v>
      </c>
      <c r="Q34" s="56"/>
      <c r="R34" s="57">
        <f t="shared" si="4"/>
        <v>0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Blank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0</v>
      </c>
      <c r="E37" s="56">
        <f>IF(E$7&gt;0,$D$37,0)</f>
        <v>0</v>
      </c>
      <c r="F37" s="56">
        <f aca="true" t="shared" si="13" ref="F37:P37">IF(F$7&gt;0,$D$37,0)</f>
        <v>0</v>
      </c>
      <c r="G37" s="56">
        <f t="shared" si="13"/>
        <v>0</v>
      </c>
      <c r="H37" s="56">
        <f t="shared" si="13"/>
        <v>0</v>
      </c>
      <c r="I37" s="56">
        <f t="shared" si="13"/>
        <v>0</v>
      </c>
      <c r="J37" s="56">
        <f t="shared" si="13"/>
        <v>0</v>
      </c>
      <c r="K37" s="56">
        <f t="shared" si="13"/>
        <v>0</v>
      </c>
      <c r="L37" s="56">
        <f t="shared" si="13"/>
        <v>0</v>
      </c>
      <c r="M37" s="56">
        <f t="shared" si="13"/>
        <v>0</v>
      </c>
      <c r="N37" s="56">
        <f t="shared" si="13"/>
        <v>0</v>
      </c>
      <c r="O37" s="56">
        <f t="shared" si="13"/>
        <v>0</v>
      </c>
      <c r="P37" s="56">
        <f t="shared" si="13"/>
        <v>0</v>
      </c>
      <c r="Q37" s="56"/>
      <c r="R37" s="56">
        <f t="shared" si="4"/>
        <v>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</v>
      </c>
      <c r="E38" s="56">
        <f aca="true" t="shared" si="14" ref="E38:P38">E7*$D$38</f>
        <v>0</v>
      </c>
      <c r="F38" s="56">
        <f t="shared" si="14"/>
        <v>0</v>
      </c>
      <c r="G38" s="56">
        <f t="shared" si="14"/>
        <v>0</v>
      </c>
      <c r="H38" s="56">
        <f t="shared" si="14"/>
        <v>0</v>
      </c>
      <c r="I38" s="56">
        <f t="shared" si="14"/>
        <v>0</v>
      </c>
      <c r="J38" s="56">
        <f t="shared" si="14"/>
        <v>0</v>
      </c>
      <c r="K38" s="56">
        <f t="shared" si="14"/>
        <v>0</v>
      </c>
      <c r="L38" s="56">
        <f t="shared" si="14"/>
        <v>0</v>
      </c>
      <c r="M38" s="56">
        <f t="shared" si="14"/>
        <v>0</v>
      </c>
      <c r="N38" s="56">
        <f t="shared" si="14"/>
        <v>0</v>
      </c>
      <c r="O38" s="56">
        <f t="shared" si="14"/>
        <v>0</v>
      </c>
      <c r="P38" s="56">
        <f t="shared" si="14"/>
        <v>0</v>
      </c>
      <c r="Q38" s="56"/>
      <c r="R38" s="56">
        <f t="shared" si="4"/>
        <v>0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0</v>
      </c>
      <c r="F39" s="56">
        <f t="shared" si="15"/>
        <v>0</v>
      </c>
      <c r="G39" s="56">
        <f t="shared" si="15"/>
        <v>0</v>
      </c>
      <c r="H39" s="56">
        <f t="shared" si="15"/>
        <v>0</v>
      </c>
      <c r="I39" s="56">
        <f t="shared" si="15"/>
        <v>0</v>
      </c>
      <c r="J39" s="56">
        <f t="shared" si="15"/>
        <v>0</v>
      </c>
      <c r="K39" s="56">
        <f t="shared" si="15"/>
        <v>0</v>
      </c>
      <c r="L39" s="56">
        <f t="shared" si="15"/>
        <v>0</v>
      </c>
      <c r="M39" s="56">
        <f t="shared" si="15"/>
        <v>0</v>
      </c>
      <c r="N39" s="56">
        <f t="shared" si="15"/>
        <v>0</v>
      </c>
      <c r="O39" s="56">
        <f t="shared" si="15"/>
        <v>0</v>
      </c>
      <c r="P39" s="56">
        <f t="shared" si="15"/>
        <v>0</v>
      </c>
      <c r="Q39" s="56"/>
      <c r="R39" s="57">
        <f t="shared" si="4"/>
        <v>0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0.0406</v>
      </c>
      <c r="E43" s="56">
        <f aca="true" t="shared" si="17" ref="E43:P43">$D$43*E7</f>
        <v>5762.8452</v>
      </c>
      <c r="F43" s="56">
        <f t="shared" si="17"/>
        <v>10531.9242</v>
      </c>
      <c r="G43" s="56">
        <f t="shared" si="17"/>
        <v>6670.092799999999</v>
      </c>
      <c r="H43" s="56">
        <f t="shared" si="17"/>
        <v>4663.3566</v>
      </c>
      <c r="I43" s="56">
        <f t="shared" si="17"/>
        <v>3912.013</v>
      </c>
      <c r="J43" s="56">
        <f t="shared" si="17"/>
        <v>4409.16</v>
      </c>
      <c r="K43" s="56">
        <f t="shared" si="17"/>
        <v>6115.131399999999</v>
      </c>
      <c r="L43" s="56">
        <f t="shared" si="17"/>
        <v>4736.071199999999</v>
      </c>
      <c r="M43" s="56">
        <f t="shared" si="17"/>
        <v>3626.7167999999997</v>
      </c>
      <c r="N43" s="56">
        <f t="shared" si="17"/>
        <v>4473.9982</v>
      </c>
      <c r="O43" s="56">
        <f t="shared" si="17"/>
        <v>7992.475399999999</v>
      </c>
      <c r="P43" s="56">
        <f t="shared" si="17"/>
        <v>5776.4056</v>
      </c>
      <c r="Q43" s="56"/>
      <c r="R43" s="56">
        <f t="shared" si="4"/>
        <v>68670.19039999999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16.4</v>
      </c>
      <c r="E44" s="56">
        <f>E10*$D$44</f>
        <v>7465.279999999999</v>
      </c>
      <c r="F44" s="56">
        <f>F10*$D$44</f>
        <v>8892.08</v>
      </c>
      <c r="G44" s="56">
        <f>G10*$D$44</f>
        <v>8542.759999999998</v>
      </c>
      <c r="H44" s="56"/>
      <c r="I44" s="56"/>
      <c r="J44" s="56"/>
      <c r="K44" s="56"/>
      <c r="L44" s="56"/>
      <c r="M44" s="56"/>
      <c r="N44" s="56"/>
      <c r="O44" s="56">
        <f>O10*$D$44</f>
        <v>8291.84</v>
      </c>
      <c r="P44" s="56">
        <f>P10*$D$44</f>
        <v>7358.679999999999</v>
      </c>
      <c r="Q44" s="56"/>
      <c r="R44" s="56">
        <f t="shared" si="4"/>
        <v>40550.63999999999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0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0</v>
      </c>
      <c r="Q45" s="56"/>
      <c r="R45" s="56">
        <f t="shared" si="4"/>
        <v>0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14.01</v>
      </c>
      <c r="E46" s="56"/>
      <c r="F46" s="56"/>
      <c r="G46" s="56"/>
      <c r="H46" s="56">
        <f>H10*$D$46</f>
        <v>6689.775</v>
      </c>
      <c r="I46" s="56">
        <f aca="true" t="shared" si="18" ref="I46:N46">I10*$D$46</f>
        <v>6223.242</v>
      </c>
      <c r="J46" s="56">
        <f t="shared" si="18"/>
        <v>5113.65</v>
      </c>
      <c r="K46" s="56">
        <f t="shared" si="18"/>
        <v>4778.811000000001</v>
      </c>
      <c r="L46" s="56">
        <f t="shared" si="18"/>
        <v>4819.44</v>
      </c>
      <c r="M46" s="56">
        <f t="shared" si="18"/>
        <v>6532.863</v>
      </c>
      <c r="N46" s="56">
        <f t="shared" si="18"/>
        <v>6985.386</v>
      </c>
      <c r="O46" s="56"/>
      <c r="P46" s="56"/>
      <c r="Q46" s="56"/>
      <c r="R46" s="56">
        <f t="shared" si="4"/>
        <v>41143.167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0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13318.125199999999</v>
      </c>
      <c r="F49" s="56">
        <f aca="true" t="shared" si="21" ref="F49:P49">SUM(F42:F48)</f>
        <v>19514.0042</v>
      </c>
      <c r="G49" s="56">
        <f t="shared" si="21"/>
        <v>15302.852799999997</v>
      </c>
      <c r="H49" s="56">
        <f t="shared" si="21"/>
        <v>11443.1316</v>
      </c>
      <c r="I49" s="56">
        <f t="shared" si="21"/>
        <v>10225.255000000001</v>
      </c>
      <c r="J49" s="56">
        <f t="shared" si="21"/>
        <v>9612.81</v>
      </c>
      <c r="K49" s="56">
        <f t="shared" si="21"/>
        <v>10983.9424</v>
      </c>
      <c r="L49" s="56">
        <f t="shared" si="21"/>
        <v>9645.511199999999</v>
      </c>
      <c r="M49" s="56">
        <f t="shared" si="21"/>
        <v>10249.5798</v>
      </c>
      <c r="N49" s="56">
        <f t="shared" si="21"/>
        <v>11549.3842</v>
      </c>
      <c r="O49" s="56">
        <f t="shared" si="21"/>
        <v>16374.3154</v>
      </c>
      <c r="P49" s="56">
        <f t="shared" si="21"/>
        <v>13225.085599999999</v>
      </c>
      <c r="Q49" s="56"/>
      <c r="R49" s="57">
        <f t="shared" si="4"/>
        <v>151443.99739999996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0.04071</v>
      </c>
      <c r="E53" s="56">
        <f aca="true" t="shared" si="23" ref="E53:P53">$D$53*E7</f>
        <v>5778.458820000001</v>
      </c>
      <c r="F53" s="56">
        <f t="shared" si="23"/>
        <v>10560.458970000002</v>
      </c>
      <c r="G53" s="56">
        <f t="shared" si="23"/>
        <v>6688.16448</v>
      </c>
      <c r="H53" s="56">
        <f t="shared" si="23"/>
        <v>4675.99131</v>
      </c>
      <c r="I53" s="56">
        <f t="shared" si="23"/>
        <v>3922.61205</v>
      </c>
      <c r="J53" s="56">
        <f t="shared" si="23"/>
        <v>4421.106000000001</v>
      </c>
      <c r="K53" s="56">
        <f t="shared" si="23"/>
        <v>6131.699490000001</v>
      </c>
      <c r="L53" s="56">
        <f t="shared" si="23"/>
        <v>4748.90292</v>
      </c>
      <c r="M53" s="56">
        <f t="shared" si="23"/>
        <v>3636.5428800000004</v>
      </c>
      <c r="N53" s="56">
        <f t="shared" si="23"/>
        <v>4486.11987</v>
      </c>
      <c r="O53" s="56">
        <f t="shared" si="23"/>
        <v>8014.129890000001</v>
      </c>
      <c r="P53" s="56">
        <f t="shared" si="23"/>
        <v>5792.055960000001</v>
      </c>
      <c r="Q53" s="56"/>
      <c r="R53" s="56">
        <f t="shared" si="4"/>
        <v>68856.24264000001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17.33</v>
      </c>
      <c r="E54" s="56">
        <f>E10*$D$54</f>
        <v>7888.615999999999</v>
      </c>
      <c r="F54" s="56">
        <f>F10*$D$54</f>
        <v>9396.326</v>
      </c>
      <c r="G54" s="56">
        <f>G10*$D$54</f>
        <v>9027.196999999998</v>
      </c>
      <c r="H54" s="56"/>
      <c r="I54" s="56"/>
      <c r="J54" s="56"/>
      <c r="K54" s="56"/>
      <c r="L54" s="56"/>
      <c r="M54" s="56"/>
      <c r="N54" s="56"/>
      <c r="O54" s="56">
        <f>$D$54*O10</f>
        <v>8762.047999999999</v>
      </c>
      <c r="P54" s="56">
        <f>$D$54*P10</f>
        <v>7775.970999999999</v>
      </c>
      <c r="Q54" s="56"/>
      <c r="R54" s="56">
        <f t="shared" si="4"/>
        <v>42850.15799999999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0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0</v>
      </c>
      <c r="Q55" s="56"/>
      <c r="R55" s="56">
        <f t="shared" si="4"/>
        <v>0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14.94</v>
      </c>
      <c r="E56" s="56"/>
      <c r="F56" s="56"/>
      <c r="G56" s="56"/>
      <c r="H56" s="56">
        <f>H10*$D$56</f>
        <v>7133.849999999999</v>
      </c>
      <c r="I56" s="56">
        <f aca="true" t="shared" si="24" ref="I56:N56">I10*$D$56</f>
        <v>6636.348</v>
      </c>
      <c r="J56" s="56">
        <f t="shared" si="24"/>
        <v>5453.099999999999</v>
      </c>
      <c r="K56" s="56">
        <f t="shared" si="24"/>
        <v>5096.034000000001</v>
      </c>
      <c r="L56" s="56">
        <f t="shared" si="24"/>
        <v>5139.36</v>
      </c>
      <c r="M56" s="56">
        <f t="shared" si="24"/>
        <v>6966.522</v>
      </c>
      <c r="N56" s="56">
        <f t="shared" si="24"/>
        <v>7449.084</v>
      </c>
      <c r="O56" s="56"/>
      <c r="P56" s="56"/>
      <c r="Q56" s="56"/>
      <c r="R56" s="56">
        <f t="shared" si="4"/>
        <v>43874.298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0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13757.07482</v>
      </c>
      <c r="F59" s="56">
        <f aca="true" t="shared" si="27" ref="F59:P59">SUM(F52:F58)</f>
        <v>20046.78497</v>
      </c>
      <c r="G59" s="56">
        <f t="shared" si="27"/>
        <v>15805.36148</v>
      </c>
      <c r="H59" s="56">
        <f t="shared" si="27"/>
        <v>11899.84131</v>
      </c>
      <c r="I59" s="56">
        <f t="shared" si="27"/>
        <v>10648.96005</v>
      </c>
      <c r="J59" s="56">
        <f t="shared" si="27"/>
        <v>9964.206</v>
      </c>
      <c r="K59" s="56">
        <f t="shared" si="27"/>
        <v>11317.733490000002</v>
      </c>
      <c r="L59" s="56">
        <f t="shared" si="27"/>
        <v>9978.262920000001</v>
      </c>
      <c r="M59" s="56">
        <f t="shared" si="27"/>
        <v>10693.06488</v>
      </c>
      <c r="N59" s="56">
        <f t="shared" si="27"/>
        <v>12025.203870000001</v>
      </c>
      <c r="O59" s="56">
        <f t="shared" si="27"/>
        <v>16866.17789</v>
      </c>
      <c r="P59" s="56">
        <f t="shared" si="27"/>
        <v>13658.02696</v>
      </c>
      <c r="Q59" s="56"/>
      <c r="R59" s="57">
        <f t="shared" si="4"/>
        <v>156660.69864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0.0399</v>
      </c>
      <c r="E63" s="56">
        <f aca="true" t="shared" si="30" ref="E63:P63">$D$63*E7</f>
        <v>5663.4857999999995</v>
      </c>
      <c r="F63" s="56">
        <f t="shared" si="30"/>
        <v>10350.3393</v>
      </c>
      <c r="G63" s="56">
        <f t="shared" si="30"/>
        <v>6555.0912</v>
      </c>
      <c r="H63" s="56">
        <f t="shared" si="30"/>
        <v>4582.9538999999995</v>
      </c>
      <c r="I63" s="56">
        <f t="shared" si="30"/>
        <v>3844.5645</v>
      </c>
      <c r="J63" s="56">
        <f t="shared" si="30"/>
        <v>4333.139999999999</v>
      </c>
      <c r="K63" s="56">
        <f t="shared" si="30"/>
        <v>6009.6981</v>
      </c>
      <c r="L63" s="56">
        <f t="shared" si="30"/>
        <v>4654.4148</v>
      </c>
      <c r="M63" s="56">
        <f t="shared" si="30"/>
        <v>3564.1872</v>
      </c>
      <c r="N63" s="56">
        <f t="shared" si="30"/>
        <v>4396.860299999999</v>
      </c>
      <c r="O63" s="56">
        <f t="shared" si="30"/>
        <v>7854.674099999999</v>
      </c>
      <c r="P63" s="56">
        <f t="shared" si="30"/>
        <v>5676.8124</v>
      </c>
      <c r="Q63" s="56"/>
      <c r="R63" s="56">
        <f t="shared" si="29"/>
        <v>67486.22159999999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6.11</v>
      </c>
      <c r="E64" s="56">
        <f aca="true" t="shared" si="31" ref="E64:P64">$D$64*E10</f>
        <v>2781.272</v>
      </c>
      <c r="F64" s="56">
        <f t="shared" si="31"/>
        <v>3312.8420000000006</v>
      </c>
      <c r="G64" s="56">
        <f t="shared" si="31"/>
        <v>3182.699</v>
      </c>
      <c r="H64" s="56">
        <f t="shared" si="31"/>
        <v>2917.525</v>
      </c>
      <c r="I64" s="56">
        <f t="shared" si="31"/>
        <v>2714.062</v>
      </c>
      <c r="J64" s="56">
        <f t="shared" si="31"/>
        <v>2230.15</v>
      </c>
      <c r="K64" s="56">
        <f t="shared" si="31"/>
        <v>2084.121</v>
      </c>
      <c r="L64" s="56">
        <f t="shared" si="31"/>
        <v>2101.84</v>
      </c>
      <c r="M64" s="56">
        <f t="shared" si="31"/>
        <v>2849.0930000000003</v>
      </c>
      <c r="N64" s="56">
        <f t="shared" si="31"/>
        <v>3046.4460000000004</v>
      </c>
      <c r="O64" s="56">
        <f t="shared" si="31"/>
        <v>3089.2160000000003</v>
      </c>
      <c r="P64" s="56">
        <f t="shared" si="31"/>
        <v>2741.5570000000002</v>
      </c>
      <c r="Q64" s="56"/>
      <c r="R64" s="56">
        <f t="shared" si="29"/>
        <v>33050.823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0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0</v>
      </c>
      <c r="Q65" s="56"/>
      <c r="R65" s="56">
        <f t="shared" si="29"/>
        <v>0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4.51</v>
      </c>
      <c r="E66" s="56">
        <f aca="true" t="shared" si="33" ref="E66:P66">$D$66*E11</f>
        <v>2052.9519999999998</v>
      </c>
      <c r="F66" s="56">
        <f t="shared" si="33"/>
        <v>2445.322</v>
      </c>
      <c r="G66" s="56">
        <f t="shared" si="33"/>
        <v>2349.2589999999996</v>
      </c>
      <c r="H66" s="56">
        <f t="shared" si="33"/>
        <v>2153.525</v>
      </c>
      <c r="I66" s="56">
        <f t="shared" si="33"/>
        <v>2003.3419999999999</v>
      </c>
      <c r="J66" s="56">
        <f t="shared" si="33"/>
        <v>1646.1499999999999</v>
      </c>
      <c r="K66" s="56">
        <f t="shared" si="33"/>
        <v>1538.361</v>
      </c>
      <c r="L66" s="56">
        <f t="shared" si="33"/>
        <v>1551.4399999999998</v>
      </c>
      <c r="M66" s="56">
        <f t="shared" si="33"/>
        <v>2103.013</v>
      </c>
      <c r="N66" s="56">
        <f t="shared" si="33"/>
        <v>2248.686</v>
      </c>
      <c r="O66" s="56">
        <f t="shared" si="33"/>
        <v>2280.256</v>
      </c>
      <c r="P66" s="56">
        <f t="shared" si="33"/>
        <v>2023.637</v>
      </c>
      <c r="Q66" s="56"/>
      <c r="R66" s="56">
        <f t="shared" si="29"/>
        <v>24395.943000000003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0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0</v>
      </c>
      <c r="Q67" s="56"/>
      <c r="R67" s="56">
        <f t="shared" si="29"/>
        <v>0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4</v>
      </c>
      <c r="E68" s="56">
        <f aca="true" t="shared" si="35" ref="E68:P68">$D$68*E12</f>
        <v>1820.8</v>
      </c>
      <c r="F68" s="56">
        <f t="shared" si="35"/>
        <v>2168.8</v>
      </c>
      <c r="G68" s="56">
        <f t="shared" si="35"/>
        <v>2083.6</v>
      </c>
      <c r="H68" s="56">
        <f t="shared" si="35"/>
        <v>1910</v>
      </c>
      <c r="I68" s="56">
        <f t="shared" si="35"/>
        <v>1776.8</v>
      </c>
      <c r="J68" s="56">
        <f t="shared" si="35"/>
        <v>1460</v>
      </c>
      <c r="K68" s="56">
        <f t="shared" si="35"/>
        <v>1364.4</v>
      </c>
      <c r="L68" s="56">
        <f t="shared" si="35"/>
        <v>1376</v>
      </c>
      <c r="M68" s="56">
        <f t="shared" si="35"/>
        <v>1865.2</v>
      </c>
      <c r="N68" s="56">
        <f t="shared" si="35"/>
        <v>1994.4</v>
      </c>
      <c r="O68" s="56">
        <f t="shared" si="35"/>
        <v>2022.4</v>
      </c>
      <c r="P68" s="56">
        <f t="shared" si="35"/>
        <v>1794.8</v>
      </c>
      <c r="Q68" s="56"/>
      <c r="R68" s="56">
        <f t="shared" si="29"/>
        <v>21637.2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0</v>
      </c>
      <c r="F69" s="56">
        <f aca="true" t="shared" si="36" ref="F69:P69">IF(F$7&gt;0,IF(F$12&gt;250,IF(F$12&gt;$B$12*0.75,0,(0.75*$B$12*$D$68-F$12*$D$68)),250*$D$68-F$12*$D$68),0)</f>
        <v>0</v>
      </c>
      <c r="G69" s="56">
        <f t="shared" si="36"/>
        <v>0</v>
      </c>
      <c r="H69" s="56">
        <f t="shared" si="36"/>
        <v>0</v>
      </c>
      <c r="I69" s="56">
        <f t="shared" si="36"/>
        <v>0</v>
      </c>
      <c r="J69" s="56">
        <f t="shared" si="36"/>
        <v>166.60000000000014</v>
      </c>
      <c r="K69" s="56">
        <f t="shared" si="36"/>
        <v>262.20000000000005</v>
      </c>
      <c r="L69" s="56">
        <f t="shared" si="36"/>
        <v>250.60000000000014</v>
      </c>
      <c r="M69" s="56">
        <f t="shared" si="36"/>
        <v>0</v>
      </c>
      <c r="N69" s="56">
        <f t="shared" si="36"/>
        <v>0</v>
      </c>
      <c r="O69" s="56">
        <f t="shared" si="36"/>
        <v>0</v>
      </c>
      <c r="P69" s="56">
        <f t="shared" si="36"/>
        <v>0</v>
      </c>
      <c r="Q69" s="56"/>
      <c r="R69" s="56">
        <f t="shared" si="29"/>
        <v>679.4000000000003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12518.509799999998</v>
      </c>
      <c r="F71" s="56">
        <f aca="true" t="shared" si="38" ref="F71:P71">SUM(F62:F70)</f>
        <v>18477.3033</v>
      </c>
      <c r="G71" s="56">
        <f t="shared" si="38"/>
        <v>14370.6492</v>
      </c>
      <c r="H71" s="56">
        <f t="shared" si="38"/>
        <v>11764.0039</v>
      </c>
      <c r="I71" s="56">
        <f t="shared" si="38"/>
        <v>10538.7685</v>
      </c>
      <c r="J71" s="56">
        <f t="shared" si="38"/>
        <v>10036.039999999999</v>
      </c>
      <c r="K71" s="56">
        <f t="shared" si="38"/>
        <v>11458.780100000002</v>
      </c>
      <c r="L71" s="56">
        <f t="shared" si="38"/>
        <v>10134.2948</v>
      </c>
      <c r="M71" s="56">
        <f t="shared" si="38"/>
        <v>10581.4932</v>
      </c>
      <c r="N71" s="56">
        <f t="shared" si="38"/>
        <v>11886.3923</v>
      </c>
      <c r="O71" s="56">
        <f t="shared" si="38"/>
        <v>15446.5461</v>
      </c>
      <c r="P71" s="56">
        <f t="shared" si="38"/>
        <v>12436.8064</v>
      </c>
      <c r="Q71" s="56"/>
      <c r="R71" s="57">
        <f t="shared" si="29"/>
        <v>149649.5876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0.04048</v>
      </c>
      <c r="E75" s="56">
        <f aca="true" t="shared" si="41" ref="E75:P75">$D$75*E7</f>
        <v>5745.81216</v>
      </c>
      <c r="F75" s="56">
        <f t="shared" si="41"/>
        <v>10500.79536</v>
      </c>
      <c r="G75" s="56">
        <f t="shared" si="41"/>
        <v>6650.37824</v>
      </c>
      <c r="H75" s="56">
        <f t="shared" si="41"/>
        <v>4649.5732800000005</v>
      </c>
      <c r="I75" s="56">
        <f t="shared" si="41"/>
        <v>3900.4504</v>
      </c>
      <c r="J75" s="56">
        <f t="shared" si="41"/>
        <v>4396.128000000001</v>
      </c>
      <c r="K75" s="56">
        <f t="shared" si="41"/>
        <v>6097.05712</v>
      </c>
      <c r="L75" s="56">
        <f t="shared" si="41"/>
        <v>4722.07296</v>
      </c>
      <c r="M75" s="56">
        <f t="shared" si="41"/>
        <v>3615.99744</v>
      </c>
      <c r="N75" s="56">
        <f t="shared" si="41"/>
        <v>4460.77456</v>
      </c>
      <c r="O75" s="56">
        <f t="shared" si="41"/>
        <v>7968.85232</v>
      </c>
      <c r="P75" s="56">
        <f t="shared" si="41"/>
        <v>5759.33248</v>
      </c>
      <c r="Q75" s="56"/>
      <c r="R75" s="56">
        <f t="shared" si="40"/>
        <v>68467.22432</v>
      </c>
    </row>
    <row r="76" spans="2:18" ht="15">
      <c r="B76" s="64" t="str">
        <f>'Rate Comparison'!B76</f>
        <v>Peak Demand</v>
      </c>
      <c r="D76" s="7">
        <f>'Rate Comparison'!D76</f>
        <v>6.37</v>
      </c>
      <c r="E76" s="56">
        <f aca="true" t="shared" si="42" ref="E76:P76">$D$76*E10</f>
        <v>2899.624</v>
      </c>
      <c r="F76" s="56">
        <f t="shared" si="42"/>
        <v>3453.8140000000003</v>
      </c>
      <c r="G76" s="56">
        <f t="shared" si="42"/>
        <v>3318.133</v>
      </c>
      <c r="H76" s="56">
        <f t="shared" si="42"/>
        <v>3041.675</v>
      </c>
      <c r="I76" s="56">
        <f t="shared" si="42"/>
        <v>2829.554</v>
      </c>
      <c r="J76" s="56">
        <f t="shared" si="42"/>
        <v>2325.05</v>
      </c>
      <c r="K76" s="56">
        <f t="shared" si="42"/>
        <v>2172.8070000000002</v>
      </c>
      <c r="L76" s="56">
        <f t="shared" si="42"/>
        <v>2191.28</v>
      </c>
      <c r="M76" s="56">
        <f t="shared" si="42"/>
        <v>2970.331</v>
      </c>
      <c r="N76" s="56">
        <f t="shared" si="42"/>
        <v>3176.0820000000003</v>
      </c>
      <c r="O76" s="56">
        <f t="shared" si="42"/>
        <v>3220.672</v>
      </c>
      <c r="P76" s="56">
        <f t="shared" si="42"/>
        <v>2858.219</v>
      </c>
      <c r="Q76" s="56"/>
      <c r="R76" s="56">
        <f t="shared" si="40"/>
        <v>34457.240999999995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0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0</v>
      </c>
      <c r="Q77" s="56"/>
      <c r="R77" s="56">
        <f t="shared" si="40"/>
        <v>0</v>
      </c>
    </row>
    <row r="78" spans="2:18" ht="15">
      <c r="B78" s="64" t="str">
        <f>'Rate Comparison'!B78</f>
        <v>Intermediate Demand</v>
      </c>
      <c r="D78" s="7">
        <f>'Rate Comparison'!D78</f>
        <v>4.76</v>
      </c>
      <c r="E78" s="56">
        <f aca="true" t="shared" si="44" ref="E78:P78">$D$78*E11</f>
        <v>2166.752</v>
      </c>
      <c r="F78" s="56">
        <f t="shared" si="44"/>
        <v>2580.8720000000003</v>
      </c>
      <c r="G78" s="56">
        <f t="shared" si="44"/>
        <v>2479.484</v>
      </c>
      <c r="H78" s="56">
        <f t="shared" si="44"/>
        <v>2272.9</v>
      </c>
      <c r="I78" s="56">
        <f t="shared" si="44"/>
        <v>2114.392</v>
      </c>
      <c r="J78" s="56">
        <f t="shared" si="44"/>
        <v>1737.3999999999999</v>
      </c>
      <c r="K78" s="56">
        <f t="shared" si="44"/>
        <v>1623.636</v>
      </c>
      <c r="L78" s="56">
        <f t="shared" si="44"/>
        <v>1637.4399999999998</v>
      </c>
      <c r="M78" s="56">
        <f t="shared" si="44"/>
        <v>2219.5879999999997</v>
      </c>
      <c r="N78" s="56">
        <f t="shared" si="44"/>
        <v>2373.336</v>
      </c>
      <c r="O78" s="56">
        <f t="shared" si="44"/>
        <v>2406.656</v>
      </c>
      <c r="P78" s="56">
        <f t="shared" si="44"/>
        <v>2135.812</v>
      </c>
      <c r="Q78" s="56"/>
      <c r="R78" s="56">
        <f t="shared" si="40"/>
        <v>25748.267999999996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0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0</v>
      </c>
      <c r="Q79" s="56"/>
      <c r="R79" s="56">
        <f t="shared" si="40"/>
        <v>0</v>
      </c>
    </row>
    <row r="80" spans="2:18" ht="15">
      <c r="B80" s="64" t="str">
        <f>'Rate Comparison'!B80</f>
        <v>Base Demand</v>
      </c>
      <c r="D80" s="7">
        <f>'Rate Comparison'!D80</f>
        <v>4.26</v>
      </c>
      <c r="E80" s="56">
        <f aca="true" t="shared" si="46" ref="E80:P80">$D$80*E12</f>
        <v>1939.1519999999998</v>
      </c>
      <c r="F80" s="56">
        <f t="shared" si="46"/>
        <v>2309.772</v>
      </c>
      <c r="G80" s="56">
        <f t="shared" si="46"/>
        <v>2219.0339999999997</v>
      </c>
      <c r="H80" s="56">
        <f t="shared" si="46"/>
        <v>2034.1499999999999</v>
      </c>
      <c r="I80" s="56">
        <f t="shared" si="46"/>
        <v>1892.292</v>
      </c>
      <c r="J80" s="56">
        <f t="shared" si="46"/>
        <v>1554.8999999999999</v>
      </c>
      <c r="K80" s="56">
        <f t="shared" si="46"/>
        <v>1453.086</v>
      </c>
      <c r="L80" s="56">
        <f t="shared" si="46"/>
        <v>1465.4399999999998</v>
      </c>
      <c r="M80" s="56">
        <f t="shared" si="46"/>
        <v>1986.4379999999999</v>
      </c>
      <c r="N80" s="56">
        <f t="shared" si="46"/>
        <v>2124.036</v>
      </c>
      <c r="O80" s="56">
        <f t="shared" si="46"/>
        <v>2153.8559999999998</v>
      </c>
      <c r="P80" s="56">
        <f t="shared" si="46"/>
        <v>1911.4619999999998</v>
      </c>
      <c r="Q80" s="56"/>
      <c r="R80" s="56">
        <f t="shared" si="40"/>
        <v>23043.618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0</v>
      </c>
      <c r="F81" s="56">
        <f aca="true" t="shared" si="47" ref="F81:P81">IF(F$7&gt;0,IF(F12&gt;250,IF(F12&gt;$B$12*0.75,0,(0.75*$B$12*$D$80-F12*$D$80)),250*$D$80-F12*$D$80),0)</f>
        <v>0</v>
      </c>
      <c r="G81" s="56">
        <f t="shared" si="47"/>
        <v>0</v>
      </c>
      <c r="H81" s="56">
        <f t="shared" si="47"/>
        <v>0</v>
      </c>
      <c r="I81" s="56">
        <f t="shared" si="47"/>
        <v>0</v>
      </c>
      <c r="J81" s="56">
        <f t="shared" si="47"/>
        <v>177.4290000000001</v>
      </c>
      <c r="K81" s="56">
        <f t="shared" si="47"/>
        <v>279.24299999999994</v>
      </c>
      <c r="L81" s="56">
        <f t="shared" si="47"/>
        <v>266.8890000000001</v>
      </c>
      <c r="M81" s="56">
        <f t="shared" si="47"/>
        <v>0</v>
      </c>
      <c r="N81" s="56">
        <f t="shared" si="47"/>
        <v>0</v>
      </c>
      <c r="O81" s="56">
        <f t="shared" si="47"/>
        <v>0</v>
      </c>
      <c r="P81" s="56">
        <f t="shared" si="47"/>
        <v>0</v>
      </c>
      <c r="Q81" s="56"/>
      <c r="R81" s="56">
        <f t="shared" si="40"/>
        <v>723.5610000000001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12951.340160000002</v>
      </c>
      <c r="F83" s="56">
        <f aca="true" t="shared" si="49" ref="F83:P83">SUM(F74:F82)</f>
        <v>19045.253360000002</v>
      </c>
      <c r="G83" s="56">
        <f t="shared" si="49"/>
        <v>14867.02924</v>
      </c>
      <c r="H83" s="56">
        <f t="shared" si="49"/>
        <v>12198.29828</v>
      </c>
      <c r="I83" s="56">
        <f t="shared" si="49"/>
        <v>10936.6884</v>
      </c>
      <c r="J83" s="56">
        <f t="shared" si="49"/>
        <v>10390.907000000001</v>
      </c>
      <c r="K83" s="56">
        <f t="shared" si="49"/>
        <v>11825.82912</v>
      </c>
      <c r="L83" s="56">
        <f t="shared" si="49"/>
        <v>10483.12196</v>
      </c>
      <c r="M83" s="56">
        <f t="shared" si="49"/>
        <v>10992.354440000001</v>
      </c>
      <c r="N83" s="56">
        <f t="shared" si="49"/>
        <v>12334.22856</v>
      </c>
      <c r="O83" s="56">
        <f t="shared" si="49"/>
        <v>15950.03632</v>
      </c>
      <c r="P83" s="56">
        <f t="shared" si="49"/>
        <v>12864.82548</v>
      </c>
      <c r="Q83" s="56"/>
      <c r="R83" s="57">
        <f t="shared" si="40"/>
        <v>154839.91232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G1">
      <formula1>$X$1:$X$8</formula1>
    </dataValidation>
    <dataValidation type="list" allowBlank="1" showInputMessage="1" showErrorMessage="1" sqref="D15:D16">
      <formula1>$W$4:$W$11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90"/>
  <sheetViews>
    <sheetView zoomScale="70" zoomScaleNormal="70" zoomScalePageLayoutView="80" workbookViewId="0" topLeftCell="A1">
      <selection activeCell="K1" sqref="K1:L1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/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81200</v>
      </c>
      <c r="F7" s="70">
        <v>97800</v>
      </c>
      <c r="G7" s="70">
        <v>138400</v>
      </c>
      <c r="H7" s="70">
        <v>119800</v>
      </c>
      <c r="I7" s="70">
        <v>109200</v>
      </c>
      <c r="J7" s="70">
        <v>145800</v>
      </c>
      <c r="K7" s="70">
        <v>144800</v>
      </c>
      <c r="L7" s="70">
        <v>187000</v>
      </c>
      <c r="M7" s="70">
        <v>170400</v>
      </c>
      <c r="N7" s="70">
        <v>182200</v>
      </c>
      <c r="O7" s="70">
        <v>159400</v>
      </c>
      <c r="P7" s="70">
        <v>149200</v>
      </c>
      <c r="R7" s="41">
        <f>SUM(E7:P7)</f>
        <v>1685200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567.6</v>
      </c>
      <c r="C10" s="37"/>
      <c r="D10" s="10" t="s">
        <v>5</v>
      </c>
      <c r="E10" s="70">
        <v>193.2</v>
      </c>
      <c r="F10" s="70">
        <v>241.6</v>
      </c>
      <c r="G10" s="70">
        <v>413.8</v>
      </c>
      <c r="H10" s="70">
        <v>398.2</v>
      </c>
      <c r="I10" s="70">
        <v>432.4</v>
      </c>
      <c r="J10" s="70">
        <v>434.6</v>
      </c>
      <c r="K10" s="70">
        <v>460.4</v>
      </c>
      <c r="L10" s="70">
        <v>514</v>
      </c>
      <c r="M10" s="70">
        <v>538.8</v>
      </c>
      <c r="N10" s="70">
        <v>567.6</v>
      </c>
      <c r="O10" s="70">
        <v>464.8</v>
      </c>
      <c r="P10" s="70">
        <v>418</v>
      </c>
      <c r="R10" s="41">
        <f>SUM(E10:P10)</f>
        <v>5077.400000000001</v>
      </c>
      <c r="W10" s="15" t="s">
        <v>54</v>
      </c>
      <c r="X10" s="20"/>
    </row>
    <row r="11" spans="2:24" ht="15">
      <c r="B11" s="37">
        <f>MAX(E11:P11)</f>
        <v>567.6</v>
      </c>
      <c r="C11" s="37"/>
      <c r="D11" s="10" t="s">
        <v>6</v>
      </c>
      <c r="E11" s="70">
        <v>193.2</v>
      </c>
      <c r="F11" s="70">
        <v>241.6</v>
      </c>
      <c r="G11" s="70">
        <v>413.8</v>
      </c>
      <c r="H11" s="70">
        <v>398.2</v>
      </c>
      <c r="I11" s="70">
        <v>432.4</v>
      </c>
      <c r="J11" s="70">
        <v>434.6</v>
      </c>
      <c r="K11" s="70">
        <v>460.4</v>
      </c>
      <c r="L11" s="70">
        <v>514</v>
      </c>
      <c r="M11" s="70">
        <v>538.8</v>
      </c>
      <c r="N11" s="70">
        <v>567.6</v>
      </c>
      <c r="O11" s="70">
        <v>464.8</v>
      </c>
      <c r="P11" s="70">
        <v>418</v>
      </c>
      <c r="R11" s="41">
        <f>SUM(E11:P11)</f>
        <v>5077.400000000001</v>
      </c>
      <c r="W11" s="15" t="s">
        <v>55</v>
      </c>
      <c r="X11" s="20"/>
    </row>
    <row r="12" spans="2:24" ht="15">
      <c r="B12" s="37">
        <f>MAX(E12:P12)</f>
        <v>567.6</v>
      </c>
      <c r="C12" s="37"/>
      <c r="D12" s="10" t="s">
        <v>7</v>
      </c>
      <c r="E12" s="70">
        <v>193.2</v>
      </c>
      <c r="F12" s="70">
        <v>241.6</v>
      </c>
      <c r="G12" s="70">
        <v>413.8</v>
      </c>
      <c r="H12" s="70">
        <v>398.2</v>
      </c>
      <c r="I12" s="70">
        <v>432.4</v>
      </c>
      <c r="J12" s="70">
        <v>434.6</v>
      </c>
      <c r="K12" s="70">
        <v>460.4</v>
      </c>
      <c r="L12" s="70">
        <v>514</v>
      </c>
      <c r="M12" s="70">
        <v>538.8</v>
      </c>
      <c r="N12" s="70">
        <v>567.6</v>
      </c>
      <c r="O12" s="70">
        <v>464.8</v>
      </c>
      <c r="P12" s="70">
        <v>418</v>
      </c>
      <c r="R12" s="41">
        <f>SUM(E12:P12)</f>
        <v>5077.400000000001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7710.67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8382.638</v>
      </c>
      <c r="G15" s="59">
        <f t="shared" si="0"/>
        <v>12221.508</v>
      </c>
      <c r="H15" s="59">
        <f t="shared" si="0"/>
        <v>11294.952000000001</v>
      </c>
      <c r="I15" s="59">
        <f t="shared" si="0"/>
        <v>11275.052</v>
      </c>
      <c r="J15" s="59">
        <f t="shared" si="0"/>
        <v>12790.478000000001</v>
      </c>
      <c r="K15" s="59">
        <f t="shared" si="0"/>
        <v>13147.060000000001</v>
      </c>
      <c r="L15" s="59">
        <f t="shared" si="0"/>
        <v>15680.22</v>
      </c>
      <c r="M15" s="59">
        <f t="shared" si="0"/>
        <v>15389.923999999999</v>
      </c>
      <c r="N15" s="59">
        <f t="shared" si="0"/>
        <v>16310.82</v>
      </c>
      <c r="O15" s="59">
        <f t="shared" si="0"/>
        <v>13805.784000000001</v>
      </c>
      <c r="P15" s="59">
        <f t="shared" si="0"/>
        <v>12705.438</v>
      </c>
      <c r="Q15" s="59"/>
      <c r="R15" s="59">
        <f t="shared" si="0"/>
        <v>150714.544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7710.67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8382.638</v>
      </c>
      <c r="G16" s="60">
        <f t="shared" si="1"/>
        <v>12221.508</v>
      </c>
      <c r="H16" s="60">
        <f t="shared" si="1"/>
        <v>11294.952000000001</v>
      </c>
      <c r="I16" s="60">
        <f t="shared" si="1"/>
        <v>11275.052</v>
      </c>
      <c r="J16" s="60">
        <f t="shared" si="1"/>
        <v>12790.478000000001</v>
      </c>
      <c r="K16" s="60">
        <f t="shared" si="1"/>
        <v>13147.060000000001</v>
      </c>
      <c r="L16" s="60">
        <f t="shared" si="1"/>
        <v>15680.22</v>
      </c>
      <c r="M16" s="60">
        <f t="shared" si="1"/>
        <v>15389.923999999999</v>
      </c>
      <c r="N16" s="60">
        <f t="shared" si="1"/>
        <v>16310.82</v>
      </c>
      <c r="O16" s="60">
        <f t="shared" si="1"/>
        <v>13805.784000000001</v>
      </c>
      <c r="P16" s="60">
        <f t="shared" si="1"/>
        <v>12705.438</v>
      </c>
      <c r="Q16" s="60"/>
      <c r="R16" s="60">
        <f t="shared" si="1"/>
        <v>150714.544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0.09134</v>
      </c>
      <c r="E23" s="56">
        <f aca="true" t="shared" si="5" ref="E23:P23">E7*$D$23</f>
        <v>7416.808</v>
      </c>
      <c r="F23" s="56">
        <f t="shared" si="5"/>
        <v>8933.052</v>
      </c>
      <c r="G23" s="56">
        <f t="shared" si="5"/>
        <v>12641.456</v>
      </c>
      <c r="H23" s="56">
        <f t="shared" si="5"/>
        <v>10942.532000000001</v>
      </c>
      <c r="I23" s="56">
        <f t="shared" si="5"/>
        <v>9974.328000000001</v>
      </c>
      <c r="J23" s="56">
        <f t="shared" si="5"/>
        <v>13317.372000000001</v>
      </c>
      <c r="K23" s="56">
        <f t="shared" si="5"/>
        <v>13226.032000000001</v>
      </c>
      <c r="L23" s="56">
        <f t="shared" si="5"/>
        <v>17080.58</v>
      </c>
      <c r="M23" s="56">
        <f t="shared" si="5"/>
        <v>15564.336000000001</v>
      </c>
      <c r="N23" s="56">
        <f t="shared" si="5"/>
        <v>16642.148</v>
      </c>
      <c r="O23" s="56">
        <f t="shared" si="5"/>
        <v>14559.596000000001</v>
      </c>
      <c r="P23" s="56">
        <f t="shared" si="5"/>
        <v>13627.928</v>
      </c>
      <c r="Q23" s="56"/>
      <c r="R23" s="56">
        <f t="shared" si="4"/>
        <v>153926.168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7451.808</v>
      </c>
      <c r="F24" s="56">
        <f aca="true" t="shared" si="6" ref="F24:P24">F22+F23</f>
        <v>8968.052</v>
      </c>
      <c r="G24" s="56">
        <f t="shared" si="6"/>
        <v>12676.456</v>
      </c>
      <c r="H24" s="56">
        <f t="shared" si="6"/>
        <v>10977.532000000001</v>
      </c>
      <c r="I24" s="56">
        <f t="shared" si="6"/>
        <v>10009.328000000001</v>
      </c>
      <c r="J24" s="56">
        <f t="shared" si="6"/>
        <v>13352.372000000001</v>
      </c>
      <c r="K24" s="56">
        <f t="shared" si="6"/>
        <v>13261.032000000001</v>
      </c>
      <c r="L24" s="56">
        <f t="shared" si="6"/>
        <v>17115.58</v>
      </c>
      <c r="M24" s="56">
        <f t="shared" si="6"/>
        <v>15599.336000000001</v>
      </c>
      <c r="N24" s="56">
        <f t="shared" si="6"/>
        <v>16677.148</v>
      </c>
      <c r="O24" s="56">
        <f t="shared" si="6"/>
        <v>14594.596000000001</v>
      </c>
      <c r="P24" s="56">
        <f t="shared" si="6"/>
        <v>13662.928</v>
      </c>
      <c r="Q24" s="56"/>
      <c r="R24" s="57">
        <f t="shared" si="4"/>
        <v>154346.168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0.09245</v>
      </c>
      <c r="E28" s="56">
        <f aca="true" t="shared" si="8" ref="E28:P28">E7*$D$28</f>
        <v>7506.9400000000005</v>
      </c>
      <c r="F28" s="56">
        <f t="shared" si="8"/>
        <v>9041.61</v>
      </c>
      <c r="G28" s="56">
        <f t="shared" si="8"/>
        <v>12795.08</v>
      </c>
      <c r="H28" s="56">
        <f t="shared" si="8"/>
        <v>11075.51</v>
      </c>
      <c r="I28" s="56">
        <f t="shared" si="8"/>
        <v>10095.54</v>
      </c>
      <c r="J28" s="56">
        <f t="shared" si="8"/>
        <v>13479.210000000001</v>
      </c>
      <c r="K28" s="56">
        <f t="shared" si="8"/>
        <v>13386.76</v>
      </c>
      <c r="L28" s="56">
        <f t="shared" si="8"/>
        <v>17288.15</v>
      </c>
      <c r="M28" s="56">
        <f t="shared" si="8"/>
        <v>15753.480000000001</v>
      </c>
      <c r="N28" s="56">
        <f t="shared" si="8"/>
        <v>16844.39</v>
      </c>
      <c r="O28" s="56">
        <f t="shared" si="8"/>
        <v>14736.53</v>
      </c>
      <c r="P28" s="56">
        <f t="shared" si="8"/>
        <v>13793.54</v>
      </c>
      <c r="Q28" s="56"/>
      <c r="R28" s="56">
        <f t="shared" si="4"/>
        <v>155796.74000000002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7546.9400000000005</v>
      </c>
      <c r="F29" s="56">
        <f aca="true" t="shared" si="9" ref="F29:P29">F28+F27</f>
        <v>9081.61</v>
      </c>
      <c r="G29" s="56">
        <f t="shared" si="9"/>
        <v>12835.08</v>
      </c>
      <c r="H29" s="56">
        <f t="shared" si="9"/>
        <v>11115.51</v>
      </c>
      <c r="I29" s="56">
        <f t="shared" si="9"/>
        <v>10135.54</v>
      </c>
      <c r="J29" s="56">
        <f t="shared" si="9"/>
        <v>13519.210000000001</v>
      </c>
      <c r="K29" s="56">
        <f t="shared" si="9"/>
        <v>13426.76</v>
      </c>
      <c r="L29" s="56">
        <f t="shared" si="9"/>
        <v>17328.15</v>
      </c>
      <c r="M29" s="56">
        <f t="shared" si="9"/>
        <v>15793.480000000001</v>
      </c>
      <c r="N29" s="56">
        <f t="shared" si="9"/>
        <v>16884.39</v>
      </c>
      <c r="O29" s="56">
        <f t="shared" si="9"/>
        <v>14776.53</v>
      </c>
      <c r="P29" s="56">
        <f t="shared" si="9"/>
        <v>13833.54</v>
      </c>
      <c r="Q29" s="56"/>
      <c r="R29" s="57">
        <f t="shared" si="4"/>
        <v>156276.74000000002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Blank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0</v>
      </c>
      <c r="E32" s="56">
        <f>IF(E$7&gt;0,$D$32,0)</f>
        <v>0</v>
      </c>
      <c r="F32" s="56">
        <f aca="true" t="shared" si="10" ref="F32:P32">IF(F$7&gt;0,$D$32,0)</f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 t="shared" si="10"/>
        <v>0</v>
      </c>
      <c r="K32" s="56">
        <f t="shared" si="10"/>
        <v>0</v>
      </c>
      <c r="L32" s="56">
        <f t="shared" si="10"/>
        <v>0</v>
      </c>
      <c r="M32" s="56">
        <f t="shared" si="10"/>
        <v>0</v>
      </c>
      <c r="N32" s="56">
        <f t="shared" si="10"/>
        <v>0</v>
      </c>
      <c r="O32" s="56">
        <f t="shared" si="10"/>
        <v>0</v>
      </c>
      <c r="P32" s="56">
        <f t="shared" si="10"/>
        <v>0</v>
      </c>
      <c r="Q32" s="56"/>
      <c r="R32" s="56">
        <f t="shared" si="4"/>
        <v>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</v>
      </c>
      <c r="E33" s="56">
        <f aca="true" t="shared" si="11" ref="E33:P33">E7*$D$33</f>
        <v>0</v>
      </c>
      <c r="F33" s="56">
        <f t="shared" si="11"/>
        <v>0</v>
      </c>
      <c r="G33" s="56">
        <f t="shared" si="11"/>
        <v>0</v>
      </c>
      <c r="H33" s="56">
        <f t="shared" si="11"/>
        <v>0</v>
      </c>
      <c r="I33" s="56">
        <f t="shared" si="11"/>
        <v>0</v>
      </c>
      <c r="J33" s="56">
        <f t="shared" si="11"/>
        <v>0</v>
      </c>
      <c r="K33" s="56">
        <f t="shared" si="11"/>
        <v>0</v>
      </c>
      <c r="L33" s="56">
        <f t="shared" si="11"/>
        <v>0</v>
      </c>
      <c r="M33" s="56">
        <f t="shared" si="11"/>
        <v>0</v>
      </c>
      <c r="N33" s="56">
        <f t="shared" si="11"/>
        <v>0</v>
      </c>
      <c r="O33" s="56">
        <f t="shared" si="11"/>
        <v>0</v>
      </c>
      <c r="P33" s="56">
        <f t="shared" si="11"/>
        <v>0</v>
      </c>
      <c r="Q33" s="56"/>
      <c r="R33" s="56">
        <f t="shared" si="4"/>
        <v>0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0</v>
      </c>
      <c r="F34" s="56">
        <f aca="true" t="shared" si="12" ref="F34:P34">F32+F33</f>
        <v>0</v>
      </c>
      <c r="G34" s="56">
        <f t="shared" si="12"/>
        <v>0</v>
      </c>
      <c r="H34" s="56">
        <f t="shared" si="12"/>
        <v>0</v>
      </c>
      <c r="I34" s="56">
        <f t="shared" si="12"/>
        <v>0</v>
      </c>
      <c r="J34" s="56">
        <f t="shared" si="12"/>
        <v>0</v>
      </c>
      <c r="K34" s="56">
        <f t="shared" si="12"/>
        <v>0</v>
      </c>
      <c r="L34" s="56">
        <f t="shared" si="12"/>
        <v>0</v>
      </c>
      <c r="M34" s="56">
        <f t="shared" si="12"/>
        <v>0</v>
      </c>
      <c r="N34" s="56">
        <f t="shared" si="12"/>
        <v>0</v>
      </c>
      <c r="O34" s="56">
        <f t="shared" si="12"/>
        <v>0</v>
      </c>
      <c r="P34" s="56">
        <f t="shared" si="12"/>
        <v>0</v>
      </c>
      <c r="Q34" s="56"/>
      <c r="R34" s="57">
        <f t="shared" si="4"/>
        <v>0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Blank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0</v>
      </c>
      <c r="E37" s="56">
        <f>IF(E$7&gt;0,$D$37,0)</f>
        <v>0</v>
      </c>
      <c r="F37" s="56">
        <f aca="true" t="shared" si="13" ref="F37:P37">IF(F$7&gt;0,$D$37,0)</f>
        <v>0</v>
      </c>
      <c r="G37" s="56">
        <f t="shared" si="13"/>
        <v>0</v>
      </c>
      <c r="H37" s="56">
        <f t="shared" si="13"/>
        <v>0</v>
      </c>
      <c r="I37" s="56">
        <f t="shared" si="13"/>
        <v>0</v>
      </c>
      <c r="J37" s="56">
        <f t="shared" si="13"/>
        <v>0</v>
      </c>
      <c r="K37" s="56">
        <f t="shared" si="13"/>
        <v>0</v>
      </c>
      <c r="L37" s="56">
        <f t="shared" si="13"/>
        <v>0</v>
      </c>
      <c r="M37" s="56">
        <f t="shared" si="13"/>
        <v>0</v>
      </c>
      <c r="N37" s="56">
        <f t="shared" si="13"/>
        <v>0</v>
      </c>
      <c r="O37" s="56">
        <f t="shared" si="13"/>
        <v>0</v>
      </c>
      <c r="P37" s="56">
        <f t="shared" si="13"/>
        <v>0</v>
      </c>
      <c r="Q37" s="56"/>
      <c r="R37" s="56">
        <f t="shared" si="4"/>
        <v>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</v>
      </c>
      <c r="E38" s="56">
        <f aca="true" t="shared" si="14" ref="E38:P38">E7*$D$38</f>
        <v>0</v>
      </c>
      <c r="F38" s="56">
        <f t="shared" si="14"/>
        <v>0</v>
      </c>
      <c r="G38" s="56">
        <f t="shared" si="14"/>
        <v>0</v>
      </c>
      <c r="H38" s="56">
        <f t="shared" si="14"/>
        <v>0</v>
      </c>
      <c r="I38" s="56">
        <f t="shared" si="14"/>
        <v>0</v>
      </c>
      <c r="J38" s="56">
        <f t="shared" si="14"/>
        <v>0</v>
      </c>
      <c r="K38" s="56">
        <f t="shared" si="14"/>
        <v>0</v>
      </c>
      <c r="L38" s="56">
        <f t="shared" si="14"/>
        <v>0</v>
      </c>
      <c r="M38" s="56">
        <f t="shared" si="14"/>
        <v>0</v>
      </c>
      <c r="N38" s="56">
        <f t="shared" si="14"/>
        <v>0</v>
      </c>
      <c r="O38" s="56">
        <f t="shared" si="14"/>
        <v>0</v>
      </c>
      <c r="P38" s="56">
        <f t="shared" si="14"/>
        <v>0</v>
      </c>
      <c r="Q38" s="56"/>
      <c r="R38" s="56">
        <f t="shared" si="4"/>
        <v>0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0</v>
      </c>
      <c r="F39" s="56">
        <f t="shared" si="15"/>
        <v>0</v>
      </c>
      <c r="G39" s="56">
        <f t="shared" si="15"/>
        <v>0</v>
      </c>
      <c r="H39" s="56">
        <f t="shared" si="15"/>
        <v>0</v>
      </c>
      <c r="I39" s="56">
        <f t="shared" si="15"/>
        <v>0</v>
      </c>
      <c r="J39" s="56">
        <f t="shared" si="15"/>
        <v>0</v>
      </c>
      <c r="K39" s="56">
        <f t="shared" si="15"/>
        <v>0</v>
      </c>
      <c r="L39" s="56">
        <f t="shared" si="15"/>
        <v>0</v>
      </c>
      <c r="M39" s="56">
        <f t="shared" si="15"/>
        <v>0</v>
      </c>
      <c r="N39" s="56">
        <f t="shared" si="15"/>
        <v>0</v>
      </c>
      <c r="O39" s="56">
        <f t="shared" si="15"/>
        <v>0</v>
      </c>
      <c r="P39" s="56">
        <f t="shared" si="15"/>
        <v>0</v>
      </c>
      <c r="Q39" s="56"/>
      <c r="R39" s="57">
        <f t="shared" si="4"/>
        <v>0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0.0406</v>
      </c>
      <c r="E43" s="56">
        <f aca="true" t="shared" si="17" ref="E43:P43">$D$43*E7</f>
        <v>3296.72</v>
      </c>
      <c r="F43" s="56">
        <f t="shared" si="17"/>
        <v>3970.68</v>
      </c>
      <c r="G43" s="56">
        <f t="shared" si="17"/>
        <v>5619.04</v>
      </c>
      <c r="H43" s="56">
        <f t="shared" si="17"/>
        <v>4863.88</v>
      </c>
      <c r="I43" s="56">
        <f t="shared" si="17"/>
        <v>4433.5199999999995</v>
      </c>
      <c r="J43" s="56">
        <f t="shared" si="17"/>
        <v>5919.48</v>
      </c>
      <c r="K43" s="56">
        <f t="shared" si="17"/>
        <v>5878.879999999999</v>
      </c>
      <c r="L43" s="56">
        <f t="shared" si="17"/>
        <v>7592.2</v>
      </c>
      <c r="M43" s="56">
        <f t="shared" si="17"/>
        <v>6918.24</v>
      </c>
      <c r="N43" s="56">
        <f t="shared" si="17"/>
        <v>7397.32</v>
      </c>
      <c r="O43" s="56">
        <f t="shared" si="17"/>
        <v>6471.639999999999</v>
      </c>
      <c r="P43" s="56">
        <f t="shared" si="17"/>
        <v>6057.5199999999995</v>
      </c>
      <c r="Q43" s="56"/>
      <c r="R43" s="56">
        <f t="shared" si="4"/>
        <v>68419.12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16.4</v>
      </c>
      <c r="E44" s="56">
        <f>E10*$D$44</f>
        <v>3168.4799999999996</v>
      </c>
      <c r="F44" s="56">
        <f>F10*$D$44</f>
        <v>3962.24</v>
      </c>
      <c r="G44" s="56">
        <f>G10*$D$44</f>
        <v>6786.32</v>
      </c>
      <c r="H44" s="56"/>
      <c r="I44" s="56"/>
      <c r="J44" s="56"/>
      <c r="K44" s="56"/>
      <c r="L44" s="56"/>
      <c r="M44" s="56"/>
      <c r="N44" s="56"/>
      <c r="O44" s="56">
        <f>O10*$D$44</f>
        <v>7622.719999999999</v>
      </c>
      <c r="P44" s="56">
        <f>P10*$D$44</f>
        <v>6855.2</v>
      </c>
      <c r="Q44" s="56"/>
      <c r="R44" s="56">
        <f t="shared" si="4"/>
        <v>28394.96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1485.8400000000001</v>
      </c>
      <c r="F45" s="56">
        <f>IF(F10&lt;(0.5*$B$10),(0.5*$B$10*$D$44-F10*$D$44),0)</f>
        <v>692.0799999999999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0</v>
      </c>
      <c r="Q45" s="56"/>
      <c r="R45" s="56">
        <f t="shared" si="4"/>
        <v>2177.92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14.01</v>
      </c>
      <c r="E46" s="56"/>
      <c r="F46" s="56"/>
      <c r="G46" s="56"/>
      <c r="H46" s="56">
        <f>H10*$D$46</f>
        <v>5578.782</v>
      </c>
      <c r="I46" s="56">
        <f aca="true" t="shared" si="18" ref="I46:N46">I10*$D$46</f>
        <v>6057.924</v>
      </c>
      <c r="J46" s="56">
        <f t="shared" si="18"/>
        <v>6088.746</v>
      </c>
      <c r="K46" s="56">
        <f t="shared" si="18"/>
        <v>6450.204</v>
      </c>
      <c r="L46" s="56">
        <f t="shared" si="18"/>
        <v>7201.14</v>
      </c>
      <c r="M46" s="56">
        <f t="shared" si="18"/>
        <v>7548.587999999999</v>
      </c>
      <c r="N46" s="56">
        <f t="shared" si="18"/>
        <v>7952.076</v>
      </c>
      <c r="O46" s="56"/>
      <c r="P46" s="56"/>
      <c r="Q46" s="56"/>
      <c r="R46" s="56">
        <f t="shared" si="4"/>
        <v>46877.46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0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8041.039999999999</v>
      </c>
      <c r="F49" s="56">
        <f aca="true" t="shared" si="21" ref="F49:P49">SUM(F42:F48)</f>
        <v>8715</v>
      </c>
      <c r="G49" s="56">
        <f t="shared" si="21"/>
        <v>12495.36</v>
      </c>
      <c r="H49" s="56">
        <f t="shared" si="21"/>
        <v>10532.662</v>
      </c>
      <c r="I49" s="56">
        <f t="shared" si="21"/>
        <v>10581.444</v>
      </c>
      <c r="J49" s="56">
        <f t="shared" si="21"/>
        <v>12098.225999999999</v>
      </c>
      <c r="K49" s="56">
        <f t="shared" si="21"/>
        <v>12419.083999999999</v>
      </c>
      <c r="L49" s="56">
        <f t="shared" si="21"/>
        <v>14883.34</v>
      </c>
      <c r="M49" s="56">
        <f t="shared" si="21"/>
        <v>14556.827999999998</v>
      </c>
      <c r="N49" s="56">
        <f t="shared" si="21"/>
        <v>15439.396</v>
      </c>
      <c r="O49" s="56">
        <f t="shared" si="21"/>
        <v>14184.359999999999</v>
      </c>
      <c r="P49" s="56">
        <f t="shared" si="21"/>
        <v>13002.72</v>
      </c>
      <c r="Q49" s="56"/>
      <c r="R49" s="57">
        <f t="shared" si="4"/>
        <v>146949.46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0.04071</v>
      </c>
      <c r="E53" s="56">
        <f aca="true" t="shared" si="23" ref="E53:P53">$D$53*E7</f>
        <v>3305.652</v>
      </c>
      <c r="F53" s="56">
        <f t="shared" si="23"/>
        <v>3981.438</v>
      </c>
      <c r="G53" s="56">
        <f t="shared" si="23"/>
        <v>5634.264</v>
      </c>
      <c r="H53" s="56">
        <f t="shared" si="23"/>
        <v>4877.058</v>
      </c>
      <c r="I53" s="56">
        <f t="shared" si="23"/>
        <v>4445.532</v>
      </c>
      <c r="J53" s="56">
        <f t="shared" si="23"/>
        <v>5935.518</v>
      </c>
      <c r="K53" s="56">
        <f t="shared" si="23"/>
        <v>5894.808000000001</v>
      </c>
      <c r="L53" s="56">
        <f t="shared" si="23"/>
        <v>7612.77</v>
      </c>
      <c r="M53" s="56">
        <f t="shared" si="23"/>
        <v>6936.984</v>
      </c>
      <c r="N53" s="56">
        <f t="shared" si="23"/>
        <v>7417.362000000001</v>
      </c>
      <c r="O53" s="56">
        <f t="shared" si="23"/>
        <v>6489.174000000001</v>
      </c>
      <c r="P53" s="56">
        <f t="shared" si="23"/>
        <v>6073.932000000001</v>
      </c>
      <c r="Q53" s="56"/>
      <c r="R53" s="56">
        <f t="shared" si="4"/>
        <v>68604.492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17.33</v>
      </c>
      <c r="E54" s="56">
        <f>E10*$D$54</f>
        <v>3348.1559999999995</v>
      </c>
      <c r="F54" s="56">
        <f>F10*$D$54</f>
        <v>4186.928</v>
      </c>
      <c r="G54" s="56">
        <f>G10*$D$54</f>
        <v>7171.1539999999995</v>
      </c>
      <c r="H54" s="56"/>
      <c r="I54" s="56"/>
      <c r="J54" s="56"/>
      <c r="K54" s="56"/>
      <c r="L54" s="56"/>
      <c r="M54" s="56"/>
      <c r="N54" s="56"/>
      <c r="O54" s="56">
        <f>$D$54*O10</f>
        <v>8054.9839999999995</v>
      </c>
      <c r="P54" s="56">
        <f>$D$54*P10</f>
        <v>7243.94</v>
      </c>
      <c r="Q54" s="56"/>
      <c r="R54" s="56">
        <f t="shared" si="4"/>
        <v>30005.161999999997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1570.0980000000004</v>
      </c>
      <c r="F55" s="56">
        <f>IF(F10&lt;(0.5*$B$10),(0.5*$B$10*$D$54-F10*$D$54),0)</f>
        <v>731.326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0</v>
      </c>
      <c r="Q55" s="56"/>
      <c r="R55" s="56">
        <f t="shared" si="4"/>
        <v>2301.4240000000004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14.94</v>
      </c>
      <c r="E56" s="56"/>
      <c r="F56" s="56"/>
      <c r="G56" s="56"/>
      <c r="H56" s="56">
        <f>H10*$D$56</f>
        <v>5949.107999999999</v>
      </c>
      <c r="I56" s="56">
        <f aca="true" t="shared" si="24" ref="I56:N56">I10*$D$56</f>
        <v>6460.056</v>
      </c>
      <c r="J56" s="56">
        <f t="shared" si="24"/>
        <v>6492.924</v>
      </c>
      <c r="K56" s="56">
        <f t="shared" si="24"/>
        <v>6878.375999999999</v>
      </c>
      <c r="L56" s="56">
        <f t="shared" si="24"/>
        <v>7679.16</v>
      </c>
      <c r="M56" s="56">
        <f t="shared" si="24"/>
        <v>8049.671999999999</v>
      </c>
      <c r="N56" s="56">
        <f t="shared" si="24"/>
        <v>8479.944</v>
      </c>
      <c r="O56" s="56"/>
      <c r="P56" s="56"/>
      <c r="Q56" s="56"/>
      <c r="R56" s="56">
        <f t="shared" si="4"/>
        <v>49989.23999999999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0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8313.905999999999</v>
      </c>
      <c r="F59" s="56">
        <f aca="true" t="shared" si="27" ref="F59:P59">SUM(F52:F58)</f>
        <v>8989.692</v>
      </c>
      <c r="G59" s="56">
        <f t="shared" si="27"/>
        <v>12895.418</v>
      </c>
      <c r="H59" s="56">
        <f t="shared" si="27"/>
        <v>10916.166</v>
      </c>
      <c r="I59" s="56">
        <f t="shared" si="27"/>
        <v>10995.588</v>
      </c>
      <c r="J59" s="56">
        <f t="shared" si="27"/>
        <v>12518.442</v>
      </c>
      <c r="K59" s="56">
        <f t="shared" si="27"/>
        <v>12863.184000000001</v>
      </c>
      <c r="L59" s="56">
        <f t="shared" si="27"/>
        <v>15381.93</v>
      </c>
      <c r="M59" s="56">
        <f t="shared" si="27"/>
        <v>15076.655999999999</v>
      </c>
      <c r="N59" s="56">
        <f t="shared" si="27"/>
        <v>15987.306</v>
      </c>
      <c r="O59" s="56">
        <f t="shared" si="27"/>
        <v>14634.158</v>
      </c>
      <c r="P59" s="56">
        <f t="shared" si="27"/>
        <v>13407.872</v>
      </c>
      <c r="Q59" s="56"/>
      <c r="R59" s="57">
        <f t="shared" si="4"/>
        <v>151980.31799999997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0.0399</v>
      </c>
      <c r="E63" s="56">
        <f aca="true" t="shared" si="30" ref="E63:P63">$D$63*E7</f>
        <v>3239.8799999999997</v>
      </c>
      <c r="F63" s="56">
        <f t="shared" si="30"/>
        <v>3902.22</v>
      </c>
      <c r="G63" s="56">
        <f t="shared" si="30"/>
        <v>5522.16</v>
      </c>
      <c r="H63" s="56">
        <f t="shared" si="30"/>
        <v>4780.0199999999995</v>
      </c>
      <c r="I63" s="56">
        <f t="shared" si="30"/>
        <v>4357.08</v>
      </c>
      <c r="J63" s="56">
        <f t="shared" si="30"/>
        <v>5817.42</v>
      </c>
      <c r="K63" s="56">
        <f t="shared" si="30"/>
        <v>5777.5199999999995</v>
      </c>
      <c r="L63" s="56">
        <f t="shared" si="30"/>
        <v>7461.299999999999</v>
      </c>
      <c r="M63" s="56">
        <f t="shared" si="30"/>
        <v>6798.96</v>
      </c>
      <c r="N63" s="56">
        <f t="shared" si="30"/>
        <v>7269.78</v>
      </c>
      <c r="O63" s="56">
        <f t="shared" si="30"/>
        <v>6360.0599999999995</v>
      </c>
      <c r="P63" s="56">
        <f t="shared" si="30"/>
        <v>5953.08</v>
      </c>
      <c r="Q63" s="56"/>
      <c r="R63" s="56">
        <f t="shared" si="29"/>
        <v>67239.47999999998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6.11</v>
      </c>
      <c r="E64" s="56">
        <f aca="true" t="shared" si="31" ref="E64:P64">$D$64*E10</f>
        <v>1180.452</v>
      </c>
      <c r="F64" s="56">
        <f t="shared" si="31"/>
        <v>1476.176</v>
      </c>
      <c r="G64" s="56">
        <f t="shared" si="31"/>
        <v>2528.318</v>
      </c>
      <c r="H64" s="56">
        <f t="shared" si="31"/>
        <v>2433.002</v>
      </c>
      <c r="I64" s="56">
        <f t="shared" si="31"/>
        <v>2641.964</v>
      </c>
      <c r="J64" s="56">
        <f t="shared" si="31"/>
        <v>2655.4060000000004</v>
      </c>
      <c r="K64" s="56">
        <f t="shared" si="31"/>
        <v>2813.044</v>
      </c>
      <c r="L64" s="56">
        <f t="shared" si="31"/>
        <v>3140.54</v>
      </c>
      <c r="M64" s="56">
        <f t="shared" si="31"/>
        <v>3292.0679999999998</v>
      </c>
      <c r="N64" s="56">
        <f t="shared" si="31"/>
        <v>3468.0360000000005</v>
      </c>
      <c r="O64" s="56">
        <f t="shared" si="31"/>
        <v>2839.9280000000003</v>
      </c>
      <c r="P64" s="56">
        <f t="shared" si="31"/>
        <v>2553.98</v>
      </c>
      <c r="Q64" s="56"/>
      <c r="R64" s="56">
        <f t="shared" si="29"/>
        <v>31022.914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553.5660000000003</v>
      </c>
      <c r="F65" s="56">
        <f aca="true" t="shared" si="32" ref="F65:P65">IF(F10&lt;(0.5*$B$10),(0.5*$B$10*$D$64-F10*$D$64),0)</f>
        <v>257.8420000000003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0</v>
      </c>
      <c r="Q65" s="56"/>
      <c r="R65" s="56">
        <f t="shared" si="29"/>
        <v>811.4080000000006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4.51</v>
      </c>
      <c r="E66" s="56">
        <f aca="true" t="shared" si="33" ref="E66:P66">$D$66*E11</f>
        <v>871.3319999999999</v>
      </c>
      <c r="F66" s="56">
        <f t="shared" si="33"/>
        <v>1089.616</v>
      </c>
      <c r="G66" s="56">
        <f t="shared" si="33"/>
        <v>1866.238</v>
      </c>
      <c r="H66" s="56">
        <f t="shared" si="33"/>
        <v>1795.8819999999998</v>
      </c>
      <c r="I66" s="56">
        <f t="shared" si="33"/>
        <v>1950.1239999999998</v>
      </c>
      <c r="J66" s="56">
        <f t="shared" si="33"/>
        <v>1960.046</v>
      </c>
      <c r="K66" s="56">
        <f t="shared" si="33"/>
        <v>2076.404</v>
      </c>
      <c r="L66" s="56">
        <f t="shared" si="33"/>
        <v>2318.14</v>
      </c>
      <c r="M66" s="56">
        <f t="shared" si="33"/>
        <v>2429.988</v>
      </c>
      <c r="N66" s="56">
        <f t="shared" si="33"/>
        <v>2559.876</v>
      </c>
      <c r="O66" s="56">
        <f t="shared" si="33"/>
        <v>2096.248</v>
      </c>
      <c r="P66" s="56">
        <f t="shared" si="33"/>
        <v>1885.1799999999998</v>
      </c>
      <c r="Q66" s="56"/>
      <c r="R66" s="56">
        <f t="shared" si="29"/>
        <v>22899.074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408.6060000000002</v>
      </c>
      <c r="F67" s="56">
        <f t="shared" si="34"/>
        <v>190.32200000000012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0</v>
      </c>
      <c r="Q67" s="56"/>
      <c r="R67" s="56">
        <f t="shared" si="29"/>
        <v>598.9280000000003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4</v>
      </c>
      <c r="E68" s="56">
        <f aca="true" t="shared" si="35" ref="E68:P68">$D$68*E12</f>
        <v>772.8</v>
      </c>
      <c r="F68" s="56">
        <f t="shared" si="35"/>
        <v>966.4</v>
      </c>
      <c r="G68" s="56">
        <f t="shared" si="35"/>
        <v>1655.2</v>
      </c>
      <c r="H68" s="56">
        <f t="shared" si="35"/>
        <v>1592.8</v>
      </c>
      <c r="I68" s="56">
        <f t="shared" si="35"/>
        <v>1729.6</v>
      </c>
      <c r="J68" s="56">
        <f t="shared" si="35"/>
        <v>1738.4</v>
      </c>
      <c r="K68" s="56">
        <f t="shared" si="35"/>
        <v>1841.6</v>
      </c>
      <c r="L68" s="56">
        <f t="shared" si="35"/>
        <v>2056</v>
      </c>
      <c r="M68" s="56">
        <f t="shared" si="35"/>
        <v>2155.2</v>
      </c>
      <c r="N68" s="56">
        <f t="shared" si="35"/>
        <v>2270.4</v>
      </c>
      <c r="O68" s="56">
        <f t="shared" si="35"/>
        <v>1859.2</v>
      </c>
      <c r="P68" s="56">
        <f t="shared" si="35"/>
        <v>1672</v>
      </c>
      <c r="Q68" s="56"/>
      <c r="R68" s="56">
        <f t="shared" si="29"/>
        <v>20309.600000000002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227.20000000000005</v>
      </c>
      <c r="F69" s="56">
        <f aca="true" t="shared" si="36" ref="F69:P69">IF(F$7&gt;0,IF(F$12&gt;250,IF(F$12&gt;$B$12*0.75,0,(0.75*$B$12*$D$68-F$12*$D$68)),250*$D$68-F$12*$D$68),0)</f>
        <v>33.60000000000002</v>
      </c>
      <c r="G69" s="56">
        <f t="shared" si="36"/>
        <v>47.600000000000136</v>
      </c>
      <c r="H69" s="56">
        <f t="shared" si="36"/>
        <v>110.00000000000023</v>
      </c>
      <c r="I69" s="56">
        <f t="shared" si="36"/>
        <v>0</v>
      </c>
      <c r="J69" s="56">
        <f t="shared" si="36"/>
        <v>0</v>
      </c>
      <c r="K69" s="56">
        <f t="shared" si="36"/>
        <v>0</v>
      </c>
      <c r="L69" s="56">
        <f t="shared" si="36"/>
        <v>0</v>
      </c>
      <c r="M69" s="56">
        <f t="shared" si="36"/>
        <v>0</v>
      </c>
      <c r="N69" s="56">
        <f t="shared" si="36"/>
        <v>0</v>
      </c>
      <c r="O69" s="56">
        <f t="shared" si="36"/>
        <v>0</v>
      </c>
      <c r="P69" s="56">
        <f t="shared" si="36"/>
        <v>30.800000000000182</v>
      </c>
      <c r="Q69" s="56"/>
      <c r="R69" s="56">
        <f t="shared" si="29"/>
        <v>449.2000000000006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7453.835999999999</v>
      </c>
      <c r="F71" s="56">
        <f aca="true" t="shared" si="38" ref="F71:P71">SUM(F62:F70)</f>
        <v>8116.1759999999995</v>
      </c>
      <c r="G71" s="56">
        <f t="shared" si="38"/>
        <v>11819.516</v>
      </c>
      <c r="H71" s="56">
        <f t="shared" si="38"/>
        <v>10911.703999999998</v>
      </c>
      <c r="I71" s="56">
        <f t="shared" si="38"/>
        <v>10878.768</v>
      </c>
      <c r="J71" s="56">
        <f t="shared" si="38"/>
        <v>12371.272</v>
      </c>
      <c r="K71" s="56">
        <f t="shared" si="38"/>
        <v>12708.568</v>
      </c>
      <c r="L71" s="56">
        <f t="shared" si="38"/>
        <v>15175.98</v>
      </c>
      <c r="M71" s="56">
        <f t="shared" si="38"/>
        <v>14876.216</v>
      </c>
      <c r="N71" s="56">
        <f t="shared" si="38"/>
        <v>15768.092</v>
      </c>
      <c r="O71" s="56">
        <f t="shared" si="38"/>
        <v>13355.436</v>
      </c>
      <c r="P71" s="56">
        <f t="shared" si="38"/>
        <v>12295.04</v>
      </c>
      <c r="Q71" s="56"/>
      <c r="R71" s="57">
        <f t="shared" si="29"/>
        <v>145730.604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0.04048</v>
      </c>
      <c r="E75" s="56">
        <f aca="true" t="shared" si="41" ref="E75:P75">$D$75*E7</f>
        <v>3286.976</v>
      </c>
      <c r="F75" s="56">
        <f t="shared" si="41"/>
        <v>3958.9440000000004</v>
      </c>
      <c r="G75" s="56">
        <f t="shared" si="41"/>
        <v>5602.432000000001</v>
      </c>
      <c r="H75" s="56">
        <f t="shared" si="41"/>
        <v>4849.504</v>
      </c>
      <c r="I75" s="56">
        <f t="shared" si="41"/>
        <v>4420.416</v>
      </c>
      <c r="J75" s="56">
        <f t="shared" si="41"/>
        <v>5901.984</v>
      </c>
      <c r="K75" s="56">
        <f t="shared" si="41"/>
        <v>5861.504</v>
      </c>
      <c r="L75" s="56">
        <f t="shared" si="41"/>
        <v>7569.76</v>
      </c>
      <c r="M75" s="56">
        <f t="shared" si="41"/>
        <v>6897.792</v>
      </c>
      <c r="N75" s="56">
        <f t="shared" si="41"/>
        <v>7375.456</v>
      </c>
      <c r="O75" s="56">
        <f t="shared" si="41"/>
        <v>6452.512000000001</v>
      </c>
      <c r="P75" s="56">
        <f t="shared" si="41"/>
        <v>6039.616</v>
      </c>
      <c r="Q75" s="56"/>
      <c r="R75" s="56">
        <f t="shared" si="40"/>
        <v>68216.89600000001</v>
      </c>
    </row>
    <row r="76" spans="2:18" ht="15">
      <c r="B76" s="64" t="str">
        <f>'Rate Comparison'!B76</f>
        <v>Peak Demand</v>
      </c>
      <c r="D76" s="7">
        <f>'Rate Comparison'!D76</f>
        <v>6.37</v>
      </c>
      <c r="E76" s="56">
        <f aca="true" t="shared" si="42" ref="E76:P76">$D$76*E10</f>
        <v>1230.684</v>
      </c>
      <c r="F76" s="56">
        <f t="shared" si="42"/>
        <v>1538.992</v>
      </c>
      <c r="G76" s="56">
        <f t="shared" si="42"/>
        <v>2635.906</v>
      </c>
      <c r="H76" s="56">
        <f t="shared" si="42"/>
        <v>2536.534</v>
      </c>
      <c r="I76" s="56">
        <f t="shared" si="42"/>
        <v>2754.388</v>
      </c>
      <c r="J76" s="56">
        <f t="shared" si="42"/>
        <v>2768.402</v>
      </c>
      <c r="K76" s="56">
        <f t="shared" si="42"/>
        <v>2932.748</v>
      </c>
      <c r="L76" s="56">
        <f t="shared" si="42"/>
        <v>3274.18</v>
      </c>
      <c r="M76" s="56">
        <f t="shared" si="42"/>
        <v>3432.156</v>
      </c>
      <c r="N76" s="56">
        <f t="shared" si="42"/>
        <v>3615.612</v>
      </c>
      <c r="O76" s="56">
        <f t="shared" si="42"/>
        <v>2960.7760000000003</v>
      </c>
      <c r="P76" s="56">
        <f t="shared" si="42"/>
        <v>2662.66</v>
      </c>
      <c r="Q76" s="56"/>
      <c r="R76" s="56">
        <f t="shared" si="40"/>
        <v>32343.038000000004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577.1220000000001</v>
      </c>
      <c r="F77" s="56">
        <f aca="true" t="shared" si="43" ref="F77:P77">IF(F10&lt;(0.5*$B$10),(0.5*$B$10*$D$76-F10*$D$76),0)</f>
        <v>268.8140000000001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0</v>
      </c>
      <c r="Q77" s="56"/>
      <c r="R77" s="56">
        <f t="shared" si="40"/>
        <v>845.9360000000001</v>
      </c>
    </row>
    <row r="78" spans="2:18" ht="15">
      <c r="B78" s="64" t="str">
        <f>'Rate Comparison'!B78</f>
        <v>Intermediate Demand</v>
      </c>
      <c r="D78" s="7">
        <f>'Rate Comparison'!D78</f>
        <v>4.76</v>
      </c>
      <c r="E78" s="56">
        <f aca="true" t="shared" si="44" ref="E78:P78">$D$78*E11</f>
        <v>919.632</v>
      </c>
      <c r="F78" s="56">
        <f t="shared" si="44"/>
        <v>1150.0159999999998</v>
      </c>
      <c r="G78" s="56">
        <f t="shared" si="44"/>
        <v>1969.6879999999999</v>
      </c>
      <c r="H78" s="56">
        <f t="shared" si="44"/>
        <v>1895.4319999999998</v>
      </c>
      <c r="I78" s="56">
        <f t="shared" si="44"/>
        <v>2058.2239999999997</v>
      </c>
      <c r="J78" s="56">
        <f t="shared" si="44"/>
        <v>2068.696</v>
      </c>
      <c r="K78" s="56">
        <f t="shared" si="44"/>
        <v>2191.504</v>
      </c>
      <c r="L78" s="56">
        <f t="shared" si="44"/>
        <v>2446.64</v>
      </c>
      <c r="M78" s="56">
        <f t="shared" si="44"/>
        <v>2564.6879999999996</v>
      </c>
      <c r="N78" s="56">
        <f t="shared" si="44"/>
        <v>2701.776</v>
      </c>
      <c r="O78" s="56">
        <f t="shared" si="44"/>
        <v>2212.448</v>
      </c>
      <c r="P78" s="56">
        <f t="shared" si="44"/>
        <v>1989.6799999999998</v>
      </c>
      <c r="Q78" s="56"/>
      <c r="R78" s="56">
        <f t="shared" si="40"/>
        <v>24168.423999999995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431.256</v>
      </c>
      <c r="F79" s="56">
        <f aca="true" t="shared" si="45" ref="F79:P79">IF(F11&lt;(0.5*$B$11),(0.5*$B$11*$D$78-F11*$D$78),0)</f>
        <v>200.87200000000007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0</v>
      </c>
      <c r="Q79" s="56"/>
      <c r="R79" s="56">
        <f t="shared" si="40"/>
        <v>632.128</v>
      </c>
    </row>
    <row r="80" spans="2:18" ht="15">
      <c r="B80" s="64" t="str">
        <f>'Rate Comparison'!B80</f>
        <v>Base Demand</v>
      </c>
      <c r="D80" s="7">
        <f>'Rate Comparison'!D80</f>
        <v>4.26</v>
      </c>
      <c r="E80" s="56">
        <f aca="true" t="shared" si="46" ref="E80:P80">$D$80*E12</f>
        <v>823.0319999999999</v>
      </c>
      <c r="F80" s="56">
        <f t="shared" si="46"/>
        <v>1029.216</v>
      </c>
      <c r="G80" s="56">
        <f t="shared" si="46"/>
        <v>1762.788</v>
      </c>
      <c r="H80" s="56">
        <f t="shared" si="46"/>
        <v>1696.3319999999999</v>
      </c>
      <c r="I80" s="56">
        <f t="shared" si="46"/>
        <v>1842.024</v>
      </c>
      <c r="J80" s="56">
        <f t="shared" si="46"/>
        <v>1851.396</v>
      </c>
      <c r="K80" s="56">
        <f t="shared" si="46"/>
        <v>1961.3039999999999</v>
      </c>
      <c r="L80" s="56">
        <f t="shared" si="46"/>
        <v>2189.64</v>
      </c>
      <c r="M80" s="56">
        <f t="shared" si="46"/>
        <v>2295.2879999999996</v>
      </c>
      <c r="N80" s="56">
        <f t="shared" si="46"/>
        <v>2417.976</v>
      </c>
      <c r="O80" s="56">
        <f t="shared" si="46"/>
        <v>1980.048</v>
      </c>
      <c r="P80" s="56">
        <f t="shared" si="46"/>
        <v>1780.6799999999998</v>
      </c>
      <c r="Q80" s="56"/>
      <c r="R80" s="56">
        <f t="shared" si="40"/>
        <v>21629.724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241.96800000000007</v>
      </c>
      <c r="F81" s="56">
        <f aca="true" t="shared" si="47" ref="F81:P81">IF(F$7&gt;0,IF(F12&gt;250,IF(F12&gt;$B$12*0.75,0,(0.75*$B$12*$D$80-F12*$D$80)),250*$D$80-F12*$D$80),0)</f>
        <v>35.784000000000106</v>
      </c>
      <c r="G81" s="56">
        <f t="shared" si="47"/>
        <v>50.69400000000019</v>
      </c>
      <c r="H81" s="56">
        <f t="shared" si="47"/>
        <v>117.15000000000032</v>
      </c>
      <c r="I81" s="56">
        <f t="shared" si="47"/>
        <v>0</v>
      </c>
      <c r="J81" s="56">
        <f t="shared" si="47"/>
        <v>0</v>
      </c>
      <c r="K81" s="56">
        <f t="shared" si="47"/>
        <v>0</v>
      </c>
      <c r="L81" s="56">
        <f t="shared" si="47"/>
        <v>0</v>
      </c>
      <c r="M81" s="56">
        <f t="shared" si="47"/>
        <v>0</v>
      </c>
      <c r="N81" s="56">
        <f t="shared" si="47"/>
        <v>0</v>
      </c>
      <c r="O81" s="56">
        <f t="shared" si="47"/>
        <v>0</v>
      </c>
      <c r="P81" s="56">
        <f t="shared" si="47"/>
        <v>32.80200000000036</v>
      </c>
      <c r="Q81" s="56"/>
      <c r="R81" s="56">
        <f t="shared" si="40"/>
        <v>478.39800000000105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7710.67</v>
      </c>
      <c r="F83" s="56">
        <f aca="true" t="shared" si="49" ref="F83:P83">SUM(F74:F82)</f>
        <v>8382.638</v>
      </c>
      <c r="G83" s="56">
        <f t="shared" si="49"/>
        <v>12221.508</v>
      </c>
      <c r="H83" s="56">
        <f t="shared" si="49"/>
        <v>11294.952000000001</v>
      </c>
      <c r="I83" s="56">
        <f t="shared" si="49"/>
        <v>11275.052</v>
      </c>
      <c r="J83" s="56">
        <f t="shared" si="49"/>
        <v>12790.478000000001</v>
      </c>
      <c r="K83" s="56">
        <f t="shared" si="49"/>
        <v>13147.060000000001</v>
      </c>
      <c r="L83" s="56">
        <f t="shared" si="49"/>
        <v>15680.22</v>
      </c>
      <c r="M83" s="56">
        <f t="shared" si="49"/>
        <v>15389.923999999999</v>
      </c>
      <c r="N83" s="56">
        <f t="shared" si="49"/>
        <v>16310.82</v>
      </c>
      <c r="O83" s="56">
        <f t="shared" si="49"/>
        <v>13805.784000000001</v>
      </c>
      <c r="P83" s="56">
        <f t="shared" si="49"/>
        <v>12705.438</v>
      </c>
      <c r="Q83" s="56"/>
      <c r="R83" s="57">
        <f t="shared" si="40"/>
        <v>150714.544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G1">
      <formula1>$X$1:$X$8</formula1>
    </dataValidation>
    <dataValidation type="list" allowBlank="1" showInputMessage="1" showErrorMessage="1" sqref="D15:D16">
      <formula1>$W$4:$W$11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90"/>
  <sheetViews>
    <sheetView zoomScale="70" zoomScaleNormal="70" zoomScalePageLayoutView="80" workbookViewId="0" topLeftCell="A1">
      <selection activeCell="K1" sqref="K1:L1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/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173377</v>
      </c>
      <c r="F7" s="70">
        <v>197221</v>
      </c>
      <c r="G7" s="70">
        <v>174256</v>
      </c>
      <c r="H7" s="70">
        <v>141918</v>
      </c>
      <c r="I7" s="70">
        <v>129468</v>
      </c>
      <c r="J7" s="70">
        <v>123766</v>
      </c>
      <c r="K7" s="70">
        <v>146033</v>
      </c>
      <c r="L7" s="70">
        <v>138838</v>
      </c>
      <c r="M7" s="70">
        <v>12368</v>
      </c>
      <c r="N7" s="70">
        <v>121088</v>
      </c>
      <c r="O7" s="70">
        <v>142499</v>
      </c>
      <c r="P7" s="70">
        <v>179085</v>
      </c>
      <c r="R7" s="41">
        <f>SUM(E7:P7)</f>
        <v>1679917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574.3</v>
      </c>
      <c r="C10" s="37"/>
      <c r="D10" s="10" t="s">
        <v>5</v>
      </c>
      <c r="E10" s="70">
        <v>447.1</v>
      </c>
      <c r="F10" s="70">
        <v>523</v>
      </c>
      <c r="G10" s="70">
        <v>574.3</v>
      </c>
      <c r="H10" s="70">
        <v>494.3</v>
      </c>
      <c r="I10" s="70">
        <v>482.7</v>
      </c>
      <c r="J10" s="70">
        <v>454</v>
      </c>
      <c r="K10" s="70">
        <v>431.2</v>
      </c>
      <c r="L10" s="70">
        <v>453.6</v>
      </c>
      <c r="M10" s="70">
        <v>364.2</v>
      </c>
      <c r="N10" s="70">
        <v>538.3</v>
      </c>
      <c r="O10" s="70">
        <v>555.6</v>
      </c>
      <c r="P10" s="70">
        <v>560.5</v>
      </c>
      <c r="R10" s="41">
        <f>SUM(E10:P10)</f>
        <v>5878.8</v>
      </c>
      <c r="W10" s="15" t="s">
        <v>54</v>
      </c>
      <c r="X10" s="20"/>
    </row>
    <row r="11" spans="2:24" ht="15">
      <c r="B11" s="37">
        <f>MAX(E11:P11)</f>
        <v>574.3</v>
      </c>
      <c r="C11" s="37"/>
      <c r="D11" s="10" t="s">
        <v>6</v>
      </c>
      <c r="E11" s="70">
        <v>447.1</v>
      </c>
      <c r="F11" s="70">
        <v>523</v>
      </c>
      <c r="G11" s="70">
        <v>574.3</v>
      </c>
      <c r="H11" s="70">
        <v>494.3</v>
      </c>
      <c r="I11" s="70">
        <v>482.7</v>
      </c>
      <c r="J11" s="70">
        <v>454</v>
      </c>
      <c r="K11" s="70">
        <v>431.2</v>
      </c>
      <c r="L11" s="70">
        <v>453.6</v>
      </c>
      <c r="M11" s="70">
        <v>364.2</v>
      </c>
      <c r="N11" s="70">
        <v>538.3</v>
      </c>
      <c r="O11" s="70">
        <v>555.6</v>
      </c>
      <c r="P11" s="70">
        <v>560.5</v>
      </c>
      <c r="R11" s="41">
        <f>SUM(E11:P11)</f>
        <v>5878.8</v>
      </c>
      <c r="W11" s="15" t="s">
        <v>55</v>
      </c>
      <c r="X11" s="20"/>
    </row>
    <row r="12" spans="2:24" ht="15">
      <c r="B12" s="37">
        <f>MAX(E12:P12)</f>
        <v>574.3</v>
      </c>
      <c r="C12" s="37"/>
      <c r="D12" s="10" t="s">
        <v>7</v>
      </c>
      <c r="E12" s="70">
        <v>447.1</v>
      </c>
      <c r="F12" s="70">
        <v>523</v>
      </c>
      <c r="G12" s="70">
        <v>574.3</v>
      </c>
      <c r="H12" s="70">
        <v>494.3</v>
      </c>
      <c r="I12" s="70">
        <v>482.7</v>
      </c>
      <c r="J12" s="70">
        <v>454</v>
      </c>
      <c r="K12" s="70">
        <v>431.2</v>
      </c>
      <c r="L12" s="70">
        <v>453.6</v>
      </c>
      <c r="M12" s="70">
        <v>364.2</v>
      </c>
      <c r="N12" s="70">
        <v>538.3</v>
      </c>
      <c r="O12" s="70">
        <v>555.6</v>
      </c>
      <c r="P12" s="70">
        <v>560.5</v>
      </c>
      <c r="R12" s="41">
        <f>SUM(E12:P12)</f>
        <v>5878.8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14099.169960000001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16232.47608</v>
      </c>
      <c r="G15" s="59">
        <f t="shared" si="0"/>
        <v>16092.35988</v>
      </c>
      <c r="H15" s="59">
        <f t="shared" si="0"/>
        <v>13552.11764</v>
      </c>
      <c r="I15" s="59">
        <f t="shared" si="0"/>
        <v>12869.61764</v>
      </c>
      <c r="J15" s="59">
        <f t="shared" si="0"/>
        <v>12197.107680000001</v>
      </c>
      <c r="K15" s="59">
        <f t="shared" si="0"/>
        <v>12747.58384</v>
      </c>
      <c r="L15" s="59">
        <f t="shared" si="0"/>
        <v>12801.06624</v>
      </c>
      <c r="M15" s="59">
        <f t="shared" si="0"/>
        <v>6589.09114</v>
      </c>
      <c r="N15" s="59">
        <f t="shared" si="0"/>
        <v>13386.079239999997</v>
      </c>
      <c r="O15" s="59">
        <f t="shared" si="0"/>
        <v>14519.04352</v>
      </c>
      <c r="P15" s="59">
        <f t="shared" si="0"/>
        <v>16075.4558</v>
      </c>
      <c r="Q15" s="59"/>
      <c r="R15" s="59">
        <f t="shared" si="0"/>
        <v>161161.16865999997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14099.169960000001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16232.47608</v>
      </c>
      <c r="G16" s="60">
        <f t="shared" si="1"/>
        <v>16092.35988</v>
      </c>
      <c r="H16" s="60">
        <f t="shared" si="1"/>
        <v>13552.11764</v>
      </c>
      <c r="I16" s="60">
        <f t="shared" si="1"/>
        <v>12869.61764</v>
      </c>
      <c r="J16" s="60">
        <f t="shared" si="1"/>
        <v>12197.107680000001</v>
      </c>
      <c r="K16" s="60">
        <f t="shared" si="1"/>
        <v>12747.58384</v>
      </c>
      <c r="L16" s="60">
        <f t="shared" si="1"/>
        <v>12801.06624</v>
      </c>
      <c r="M16" s="60">
        <f t="shared" si="1"/>
        <v>6589.09114</v>
      </c>
      <c r="N16" s="60">
        <f t="shared" si="1"/>
        <v>13386.079239999997</v>
      </c>
      <c r="O16" s="60">
        <f t="shared" si="1"/>
        <v>14519.04352</v>
      </c>
      <c r="P16" s="60">
        <f t="shared" si="1"/>
        <v>16075.4558</v>
      </c>
      <c r="Q16" s="60"/>
      <c r="R16" s="60">
        <f t="shared" si="1"/>
        <v>161161.16865999997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0.09134</v>
      </c>
      <c r="E23" s="56">
        <f aca="true" t="shared" si="5" ref="E23:P23">E7*$D$23</f>
        <v>15836.25518</v>
      </c>
      <c r="F23" s="56">
        <f t="shared" si="5"/>
        <v>18014.16614</v>
      </c>
      <c r="G23" s="56">
        <f t="shared" si="5"/>
        <v>15916.54304</v>
      </c>
      <c r="H23" s="56">
        <f t="shared" si="5"/>
        <v>12962.790120000001</v>
      </c>
      <c r="I23" s="56">
        <f t="shared" si="5"/>
        <v>11825.60712</v>
      </c>
      <c r="J23" s="56">
        <f t="shared" si="5"/>
        <v>11304.78644</v>
      </c>
      <c r="K23" s="56">
        <f t="shared" si="5"/>
        <v>13338.65422</v>
      </c>
      <c r="L23" s="56">
        <f t="shared" si="5"/>
        <v>12681.46292</v>
      </c>
      <c r="M23" s="56">
        <f t="shared" si="5"/>
        <v>1129.6931200000001</v>
      </c>
      <c r="N23" s="56">
        <f t="shared" si="5"/>
        <v>11060.17792</v>
      </c>
      <c r="O23" s="56">
        <f t="shared" si="5"/>
        <v>13015.85866</v>
      </c>
      <c r="P23" s="56">
        <f t="shared" si="5"/>
        <v>16357.6239</v>
      </c>
      <c r="Q23" s="56"/>
      <c r="R23" s="56">
        <f t="shared" si="4"/>
        <v>153443.61878000002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15871.25518</v>
      </c>
      <c r="F24" s="56">
        <f aca="true" t="shared" si="6" ref="F24:P24">F22+F23</f>
        <v>18049.16614</v>
      </c>
      <c r="G24" s="56">
        <f t="shared" si="6"/>
        <v>15951.54304</v>
      </c>
      <c r="H24" s="56">
        <f t="shared" si="6"/>
        <v>12997.790120000001</v>
      </c>
      <c r="I24" s="56">
        <f t="shared" si="6"/>
        <v>11860.60712</v>
      </c>
      <c r="J24" s="56">
        <f t="shared" si="6"/>
        <v>11339.78644</v>
      </c>
      <c r="K24" s="56">
        <f t="shared" si="6"/>
        <v>13373.65422</v>
      </c>
      <c r="L24" s="56">
        <f t="shared" si="6"/>
        <v>12716.46292</v>
      </c>
      <c r="M24" s="56">
        <f t="shared" si="6"/>
        <v>1164.6931200000001</v>
      </c>
      <c r="N24" s="56">
        <f t="shared" si="6"/>
        <v>11095.17792</v>
      </c>
      <c r="O24" s="56">
        <f t="shared" si="6"/>
        <v>13050.85866</v>
      </c>
      <c r="P24" s="56">
        <f t="shared" si="6"/>
        <v>16392.6239</v>
      </c>
      <c r="Q24" s="56"/>
      <c r="R24" s="57">
        <f t="shared" si="4"/>
        <v>153863.61878000002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0.09245</v>
      </c>
      <c r="E28" s="56">
        <f aca="true" t="shared" si="8" ref="E28:P28">E7*$D$28</f>
        <v>16028.703650000001</v>
      </c>
      <c r="F28" s="56">
        <f t="shared" si="8"/>
        <v>18233.08145</v>
      </c>
      <c r="G28" s="56">
        <f t="shared" si="8"/>
        <v>16109.967200000001</v>
      </c>
      <c r="H28" s="56">
        <f t="shared" si="8"/>
        <v>13120.3191</v>
      </c>
      <c r="I28" s="56">
        <f t="shared" si="8"/>
        <v>11969.3166</v>
      </c>
      <c r="J28" s="56">
        <f t="shared" si="8"/>
        <v>11442.1667</v>
      </c>
      <c r="K28" s="56">
        <f t="shared" si="8"/>
        <v>13500.75085</v>
      </c>
      <c r="L28" s="56">
        <f t="shared" si="8"/>
        <v>12835.573100000001</v>
      </c>
      <c r="M28" s="56">
        <f t="shared" si="8"/>
        <v>1143.4216000000001</v>
      </c>
      <c r="N28" s="56">
        <f t="shared" si="8"/>
        <v>11194.5856</v>
      </c>
      <c r="O28" s="56">
        <f t="shared" si="8"/>
        <v>13174.03255</v>
      </c>
      <c r="P28" s="56">
        <f t="shared" si="8"/>
        <v>16556.40825</v>
      </c>
      <c r="Q28" s="56"/>
      <c r="R28" s="56">
        <f t="shared" si="4"/>
        <v>155308.32665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16068.703650000001</v>
      </c>
      <c r="F29" s="56">
        <f aca="true" t="shared" si="9" ref="F29:P29">F28+F27</f>
        <v>18273.08145</v>
      </c>
      <c r="G29" s="56">
        <f t="shared" si="9"/>
        <v>16149.967200000001</v>
      </c>
      <c r="H29" s="56">
        <f t="shared" si="9"/>
        <v>13160.3191</v>
      </c>
      <c r="I29" s="56">
        <f t="shared" si="9"/>
        <v>12009.3166</v>
      </c>
      <c r="J29" s="56">
        <f t="shared" si="9"/>
        <v>11482.1667</v>
      </c>
      <c r="K29" s="56">
        <f t="shared" si="9"/>
        <v>13540.75085</v>
      </c>
      <c r="L29" s="56">
        <f t="shared" si="9"/>
        <v>12875.573100000001</v>
      </c>
      <c r="M29" s="56">
        <f t="shared" si="9"/>
        <v>1183.4216000000001</v>
      </c>
      <c r="N29" s="56">
        <f t="shared" si="9"/>
        <v>11234.5856</v>
      </c>
      <c r="O29" s="56">
        <f t="shared" si="9"/>
        <v>13214.03255</v>
      </c>
      <c r="P29" s="56">
        <f t="shared" si="9"/>
        <v>16596.40825</v>
      </c>
      <c r="Q29" s="56"/>
      <c r="R29" s="57">
        <f t="shared" si="4"/>
        <v>155788.32665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Blank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0</v>
      </c>
      <c r="E32" s="56">
        <f>IF(E$7&gt;0,$D$32,0)</f>
        <v>0</v>
      </c>
      <c r="F32" s="56">
        <f aca="true" t="shared" si="10" ref="F32:P32">IF(F$7&gt;0,$D$32,0)</f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 t="shared" si="10"/>
        <v>0</v>
      </c>
      <c r="K32" s="56">
        <f t="shared" si="10"/>
        <v>0</v>
      </c>
      <c r="L32" s="56">
        <f t="shared" si="10"/>
        <v>0</v>
      </c>
      <c r="M32" s="56">
        <f t="shared" si="10"/>
        <v>0</v>
      </c>
      <c r="N32" s="56">
        <f t="shared" si="10"/>
        <v>0</v>
      </c>
      <c r="O32" s="56">
        <f t="shared" si="10"/>
        <v>0</v>
      </c>
      <c r="P32" s="56">
        <f t="shared" si="10"/>
        <v>0</v>
      </c>
      <c r="Q32" s="56"/>
      <c r="R32" s="56">
        <f t="shared" si="4"/>
        <v>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</v>
      </c>
      <c r="E33" s="56">
        <f aca="true" t="shared" si="11" ref="E33:P33">E7*$D$33</f>
        <v>0</v>
      </c>
      <c r="F33" s="56">
        <f t="shared" si="11"/>
        <v>0</v>
      </c>
      <c r="G33" s="56">
        <f t="shared" si="11"/>
        <v>0</v>
      </c>
      <c r="H33" s="56">
        <f t="shared" si="11"/>
        <v>0</v>
      </c>
      <c r="I33" s="56">
        <f t="shared" si="11"/>
        <v>0</v>
      </c>
      <c r="J33" s="56">
        <f t="shared" si="11"/>
        <v>0</v>
      </c>
      <c r="K33" s="56">
        <f t="shared" si="11"/>
        <v>0</v>
      </c>
      <c r="L33" s="56">
        <f t="shared" si="11"/>
        <v>0</v>
      </c>
      <c r="M33" s="56">
        <f t="shared" si="11"/>
        <v>0</v>
      </c>
      <c r="N33" s="56">
        <f t="shared" si="11"/>
        <v>0</v>
      </c>
      <c r="O33" s="56">
        <f t="shared" si="11"/>
        <v>0</v>
      </c>
      <c r="P33" s="56">
        <f t="shared" si="11"/>
        <v>0</v>
      </c>
      <c r="Q33" s="56"/>
      <c r="R33" s="56">
        <f t="shared" si="4"/>
        <v>0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0</v>
      </c>
      <c r="F34" s="56">
        <f aca="true" t="shared" si="12" ref="F34:P34">F32+F33</f>
        <v>0</v>
      </c>
      <c r="G34" s="56">
        <f t="shared" si="12"/>
        <v>0</v>
      </c>
      <c r="H34" s="56">
        <f t="shared" si="12"/>
        <v>0</v>
      </c>
      <c r="I34" s="56">
        <f t="shared" si="12"/>
        <v>0</v>
      </c>
      <c r="J34" s="56">
        <f t="shared" si="12"/>
        <v>0</v>
      </c>
      <c r="K34" s="56">
        <f t="shared" si="12"/>
        <v>0</v>
      </c>
      <c r="L34" s="56">
        <f t="shared" si="12"/>
        <v>0</v>
      </c>
      <c r="M34" s="56">
        <f t="shared" si="12"/>
        <v>0</v>
      </c>
      <c r="N34" s="56">
        <f t="shared" si="12"/>
        <v>0</v>
      </c>
      <c r="O34" s="56">
        <f t="shared" si="12"/>
        <v>0</v>
      </c>
      <c r="P34" s="56">
        <f t="shared" si="12"/>
        <v>0</v>
      </c>
      <c r="Q34" s="56"/>
      <c r="R34" s="57">
        <f t="shared" si="4"/>
        <v>0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Blank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0</v>
      </c>
      <c r="E37" s="56">
        <f>IF(E$7&gt;0,$D$37,0)</f>
        <v>0</v>
      </c>
      <c r="F37" s="56">
        <f aca="true" t="shared" si="13" ref="F37:P37">IF(F$7&gt;0,$D$37,0)</f>
        <v>0</v>
      </c>
      <c r="G37" s="56">
        <f t="shared" si="13"/>
        <v>0</v>
      </c>
      <c r="H37" s="56">
        <f t="shared" si="13"/>
        <v>0</v>
      </c>
      <c r="I37" s="56">
        <f t="shared" si="13"/>
        <v>0</v>
      </c>
      <c r="J37" s="56">
        <f t="shared" si="13"/>
        <v>0</v>
      </c>
      <c r="K37" s="56">
        <f t="shared" si="13"/>
        <v>0</v>
      </c>
      <c r="L37" s="56">
        <f t="shared" si="13"/>
        <v>0</v>
      </c>
      <c r="M37" s="56">
        <f t="shared" si="13"/>
        <v>0</v>
      </c>
      <c r="N37" s="56">
        <f t="shared" si="13"/>
        <v>0</v>
      </c>
      <c r="O37" s="56">
        <f t="shared" si="13"/>
        <v>0</v>
      </c>
      <c r="P37" s="56">
        <f t="shared" si="13"/>
        <v>0</v>
      </c>
      <c r="Q37" s="56"/>
      <c r="R37" s="56">
        <f t="shared" si="4"/>
        <v>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</v>
      </c>
      <c r="E38" s="56">
        <f aca="true" t="shared" si="14" ref="E38:P38">E7*$D$38</f>
        <v>0</v>
      </c>
      <c r="F38" s="56">
        <f t="shared" si="14"/>
        <v>0</v>
      </c>
      <c r="G38" s="56">
        <f t="shared" si="14"/>
        <v>0</v>
      </c>
      <c r="H38" s="56">
        <f t="shared" si="14"/>
        <v>0</v>
      </c>
      <c r="I38" s="56">
        <f t="shared" si="14"/>
        <v>0</v>
      </c>
      <c r="J38" s="56">
        <f t="shared" si="14"/>
        <v>0</v>
      </c>
      <c r="K38" s="56">
        <f t="shared" si="14"/>
        <v>0</v>
      </c>
      <c r="L38" s="56">
        <f t="shared" si="14"/>
        <v>0</v>
      </c>
      <c r="M38" s="56">
        <f t="shared" si="14"/>
        <v>0</v>
      </c>
      <c r="N38" s="56">
        <f t="shared" si="14"/>
        <v>0</v>
      </c>
      <c r="O38" s="56">
        <f t="shared" si="14"/>
        <v>0</v>
      </c>
      <c r="P38" s="56">
        <f t="shared" si="14"/>
        <v>0</v>
      </c>
      <c r="Q38" s="56"/>
      <c r="R38" s="56">
        <f t="shared" si="4"/>
        <v>0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0</v>
      </c>
      <c r="F39" s="56">
        <f t="shared" si="15"/>
        <v>0</v>
      </c>
      <c r="G39" s="56">
        <f t="shared" si="15"/>
        <v>0</v>
      </c>
      <c r="H39" s="56">
        <f t="shared" si="15"/>
        <v>0</v>
      </c>
      <c r="I39" s="56">
        <f t="shared" si="15"/>
        <v>0</v>
      </c>
      <c r="J39" s="56">
        <f t="shared" si="15"/>
        <v>0</v>
      </c>
      <c r="K39" s="56">
        <f t="shared" si="15"/>
        <v>0</v>
      </c>
      <c r="L39" s="56">
        <f t="shared" si="15"/>
        <v>0</v>
      </c>
      <c r="M39" s="56">
        <f t="shared" si="15"/>
        <v>0</v>
      </c>
      <c r="N39" s="56">
        <f t="shared" si="15"/>
        <v>0</v>
      </c>
      <c r="O39" s="56">
        <f t="shared" si="15"/>
        <v>0</v>
      </c>
      <c r="P39" s="56">
        <f t="shared" si="15"/>
        <v>0</v>
      </c>
      <c r="Q39" s="56"/>
      <c r="R39" s="57">
        <f t="shared" si="4"/>
        <v>0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0.0406</v>
      </c>
      <c r="E43" s="56">
        <f aca="true" t="shared" si="17" ref="E43:P43">$D$43*E7</f>
        <v>7039.106199999999</v>
      </c>
      <c r="F43" s="56">
        <f t="shared" si="17"/>
        <v>8007.1726</v>
      </c>
      <c r="G43" s="56">
        <f t="shared" si="17"/>
        <v>7074.793599999999</v>
      </c>
      <c r="H43" s="56">
        <f t="shared" si="17"/>
        <v>5761.8708</v>
      </c>
      <c r="I43" s="56">
        <f t="shared" si="17"/>
        <v>5256.400799999999</v>
      </c>
      <c r="J43" s="56">
        <f t="shared" si="17"/>
        <v>5024.8996</v>
      </c>
      <c r="K43" s="56">
        <f t="shared" si="17"/>
        <v>5928.939799999999</v>
      </c>
      <c r="L43" s="56">
        <f t="shared" si="17"/>
        <v>5636.8228</v>
      </c>
      <c r="M43" s="56">
        <f t="shared" si="17"/>
        <v>502.14079999999996</v>
      </c>
      <c r="N43" s="56">
        <f t="shared" si="17"/>
        <v>4916.172799999999</v>
      </c>
      <c r="O43" s="56">
        <f t="shared" si="17"/>
        <v>5785.4594</v>
      </c>
      <c r="P43" s="56">
        <f t="shared" si="17"/>
        <v>7270.851</v>
      </c>
      <c r="Q43" s="56"/>
      <c r="R43" s="56">
        <f t="shared" si="4"/>
        <v>68204.6302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16.4</v>
      </c>
      <c r="E44" s="56">
        <f>E10*$D$44</f>
        <v>7332.44</v>
      </c>
      <c r="F44" s="56">
        <f>F10*$D$44</f>
        <v>8577.199999999999</v>
      </c>
      <c r="G44" s="56">
        <f>G10*$D$44</f>
        <v>9418.519999999999</v>
      </c>
      <c r="H44" s="56"/>
      <c r="I44" s="56"/>
      <c r="J44" s="56"/>
      <c r="K44" s="56"/>
      <c r="L44" s="56"/>
      <c r="M44" s="56"/>
      <c r="N44" s="56"/>
      <c r="O44" s="56">
        <f>O10*$D$44</f>
        <v>9111.84</v>
      </c>
      <c r="P44" s="56">
        <f>P10*$D$44</f>
        <v>9192.199999999999</v>
      </c>
      <c r="Q44" s="56"/>
      <c r="R44" s="56">
        <f t="shared" si="4"/>
        <v>43632.2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0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0</v>
      </c>
      <c r="Q45" s="56"/>
      <c r="R45" s="56">
        <f t="shared" si="4"/>
        <v>0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14.01</v>
      </c>
      <c r="E46" s="56"/>
      <c r="F46" s="56"/>
      <c r="G46" s="56"/>
      <c r="H46" s="56">
        <f>H10*$D$46</f>
        <v>6925.143</v>
      </c>
      <c r="I46" s="56">
        <f aca="true" t="shared" si="18" ref="I46:N46">I10*$D$46</f>
        <v>6762.6269999999995</v>
      </c>
      <c r="J46" s="56">
        <f t="shared" si="18"/>
        <v>6360.54</v>
      </c>
      <c r="K46" s="56">
        <f t="shared" si="18"/>
        <v>6041.112</v>
      </c>
      <c r="L46" s="56">
        <f t="shared" si="18"/>
        <v>6354.936000000001</v>
      </c>
      <c r="M46" s="56">
        <f t="shared" si="18"/>
        <v>5102.442</v>
      </c>
      <c r="N46" s="56">
        <f t="shared" si="18"/>
        <v>7541.583</v>
      </c>
      <c r="O46" s="56"/>
      <c r="P46" s="56"/>
      <c r="Q46" s="56"/>
      <c r="R46" s="56">
        <f t="shared" si="4"/>
        <v>45088.383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0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14461.546199999999</v>
      </c>
      <c r="F49" s="56">
        <f aca="true" t="shared" si="21" ref="F49:P49">SUM(F42:F48)</f>
        <v>16674.3726</v>
      </c>
      <c r="G49" s="56">
        <f t="shared" si="21"/>
        <v>16583.313599999998</v>
      </c>
      <c r="H49" s="56">
        <f t="shared" si="21"/>
        <v>12777.0138</v>
      </c>
      <c r="I49" s="56">
        <f t="shared" si="21"/>
        <v>12109.0278</v>
      </c>
      <c r="J49" s="56">
        <f t="shared" si="21"/>
        <v>11475.4396</v>
      </c>
      <c r="K49" s="56">
        <f t="shared" si="21"/>
        <v>12060.0518</v>
      </c>
      <c r="L49" s="56">
        <f t="shared" si="21"/>
        <v>12081.7588</v>
      </c>
      <c r="M49" s="56">
        <f t="shared" si="21"/>
        <v>5694.5828</v>
      </c>
      <c r="N49" s="56">
        <f t="shared" si="21"/>
        <v>12547.755799999999</v>
      </c>
      <c r="O49" s="56">
        <f t="shared" si="21"/>
        <v>14987.2994</v>
      </c>
      <c r="P49" s="56">
        <f t="shared" si="21"/>
        <v>16553.051</v>
      </c>
      <c r="Q49" s="56"/>
      <c r="R49" s="57">
        <f t="shared" si="4"/>
        <v>158005.2132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0.04071</v>
      </c>
      <c r="E53" s="56">
        <f aca="true" t="shared" si="23" ref="E53:P53">$D$53*E7</f>
        <v>7058.177670000001</v>
      </c>
      <c r="F53" s="56">
        <f t="shared" si="23"/>
        <v>8028.866910000001</v>
      </c>
      <c r="G53" s="56">
        <f t="shared" si="23"/>
        <v>7093.96176</v>
      </c>
      <c r="H53" s="56">
        <f t="shared" si="23"/>
        <v>5777.48178</v>
      </c>
      <c r="I53" s="56">
        <f t="shared" si="23"/>
        <v>5270.64228</v>
      </c>
      <c r="J53" s="56">
        <f t="shared" si="23"/>
        <v>5038.51386</v>
      </c>
      <c r="K53" s="56">
        <f t="shared" si="23"/>
        <v>5945.003430000001</v>
      </c>
      <c r="L53" s="56">
        <f t="shared" si="23"/>
        <v>5652.094980000001</v>
      </c>
      <c r="M53" s="56">
        <f t="shared" si="23"/>
        <v>503.50128000000007</v>
      </c>
      <c r="N53" s="56">
        <f t="shared" si="23"/>
        <v>4929.492480000001</v>
      </c>
      <c r="O53" s="56">
        <f t="shared" si="23"/>
        <v>5801.134290000001</v>
      </c>
      <c r="P53" s="56">
        <f t="shared" si="23"/>
        <v>7290.55035</v>
      </c>
      <c r="Q53" s="56"/>
      <c r="R53" s="56">
        <f t="shared" si="4"/>
        <v>68389.42107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17.33</v>
      </c>
      <c r="E54" s="56">
        <f>E10*$D$54</f>
        <v>7748.2429999999995</v>
      </c>
      <c r="F54" s="56">
        <f>F10*$D$54</f>
        <v>9063.589999999998</v>
      </c>
      <c r="G54" s="56">
        <f>G10*$D$54</f>
        <v>9952.618999999999</v>
      </c>
      <c r="H54" s="56"/>
      <c r="I54" s="56"/>
      <c r="J54" s="56"/>
      <c r="K54" s="56"/>
      <c r="L54" s="56"/>
      <c r="M54" s="56"/>
      <c r="N54" s="56"/>
      <c r="O54" s="56">
        <f>$D$54*O10</f>
        <v>9628.547999999999</v>
      </c>
      <c r="P54" s="56">
        <f>$D$54*P10</f>
        <v>9713.464999999998</v>
      </c>
      <c r="Q54" s="56"/>
      <c r="R54" s="56">
        <f t="shared" si="4"/>
        <v>46106.465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0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0</v>
      </c>
      <c r="Q55" s="56"/>
      <c r="R55" s="56">
        <f t="shared" si="4"/>
        <v>0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14.94</v>
      </c>
      <c r="E56" s="56"/>
      <c r="F56" s="56"/>
      <c r="G56" s="56"/>
      <c r="H56" s="56">
        <f>H10*$D$56</f>
        <v>7384.842</v>
      </c>
      <c r="I56" s="56">
        <f aca="true" t="shared" si="24" ref="I56:N56">I10*$D$56</f>
        <v>7211.538</v>
      </c>
      <c r="J56" s="56">
        <f t="shared" si="24"/>
        <v>6782.76</v>
      </c>
      <c r="K56" s="56">
        <f t="shared" si="24"/>
        <v>6442.128</v>
      </c>
      <c r="L56" s="56">
        <f t="shared" si="24"/>
        <v>6776.784000000001</v>
      </c>
      <c r="M56" s="56">
        <f t="shared" si="24"/>
        <v>5441.147999999999</v>
      </c>
      <c r="N56" s="56">
        <f t="shared" si="24"/>
        <v>8042.201999999999</v>
      </c>
      <c r="O56" s="56"/>
      <c r="P56" s="56"/>
      <c r="Q56" s="56"/>
      <c r="R56" s="56">
        <f t="shared" si="4"/>
        <v>48081.402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0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14896.42067</v>
      </c>
      <c r="F59" s="56">
        <f aca="true" t="shared" si="27" ref="F59:P59">SUM(F52:F58)</f>
        <v>17182.45691</v>
      </c>
      <c r="G59" s="56">
        <f t="shared" si="27"/>
        <v>17136.580759999997</v>
      </c>
      <c r="H59" s="56">
        <f t="shared" si="27"/>
        <v>13252.323779999999</v>
      </c>
      <c r="I59" s="56">
        <f t="shared" si="27"/>
        <v>12572.18028</v>
      </c>
      <c r="J59" s="56">
        <f t="shared" si="27"/>
        <v>11911.273860000001</v>
      </c>
      <c r="K59" s="56">
        <f t="shared" si="27"/>
        <v>12477.131430000001</v>
      </c>
      <c r="L59" s="56">
        <f t="shared" si="27"/>
        <v>12518.878980000001</v>
      </c>
      <c r="M59" s="56">
        <f t="shared" si="27"/>
        <v>6034.64928</v>
      </c>
      <c r="N59" s="56">
        <f t="shared" si="27"/>
        <v>13061.69448</v>
      </c>
      <c r="O59" s="56">
        <f t="shared" si="27"/>
        <v>15519.68229</v>
      </c>
      <c r="P59" s="56">
        <f t="shared" si="27"/>
        <v>17094.015349999998</v>
      </c>
      <c r="Q59" s="56"/>
      <c r="R59" s="57">
        <f t="shared" si="4"/>
        <v>163657.28807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0.0399</v>
      </c>
      <c r="E63" s="56">
        <f aca="true" t="shared" si="30" ref="E63:P63">$D$63*E7</f>
        <v>6917.7423</v>
      </c>
      <c r="F63" s="56">
        <f t="shared" si="30"/>
        <v>7869.117899999999</v>
      </c>
      <c r="G63" s="56">
        <f t="shared" si="30"/>
        <v>6952.814399999999</v>
      </c>
      <c r="H63" s="56">
        <f t="shared" si="30"/>
        <v>5662.5282</v>
      </c>
      <c r="I63" s="56">
        <f t="shared" si="30"/>
        <v>5165.7732</v>
      </c>
      <c r="J63" s="56">
        <f t="shared" si="30"/>
        <v>4938.2634</v>
      </c>
      <c r="K63" s="56">
        <f t="shared" si="30"/>
        <v>5826.7167</v>
      </c>
      <c r="L63" s="56">
        <f t="shared" si="30"/>
        <v>5539.6362</v>
      </c>
      <c r="M63" s="56">
        <f t="shared" si="30"/>
        <v>493.48319999999995</v>
      </c>
      <c r="N63" s="56">
        <f t="shared" si="30"/>
        <v>4831.4112</v>
      </c>
      <c r="O63" s="56">
        <f t="shared" si="30"/>
        <v>5685.710099999999</v>
      </c>
      <c r="P63" s="56">
        <f t="shared" si="30"/>
        <v>7145.4915</v>
      </c>
      <c r="Q63" s="56"/>
      <c r="R63" s="56">
        <f t="shared" si="29"/>
        <v>67028.6883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6.11</v>
      </c>
      <c r="E64" s="56">
        <f aca="true" t="shared" si="31" ref="E64:P64">$D$64*E10</f>
        <v>2731.7810000000004</v>
      </c>
      <c r="F64" s="56">
        <f t="shared" si="31"/>
        <v>3195.53</v>
      </c>
      <c r="G64" s="56">
        <f t="shared" si="31"/>
        <v>3508.973</v>
      </c>
      <c r="H64" s="56">
        <f t="shared" si="31"/>
        <v>3020.1730000000002</v>
      </c>
      <c r="I64" s="56">
        <f t="shared" si="31"/>
        <v>2949.297</v>
      </c>
      <c r="J64" s="56">
        <f t="shared" si="31"/>
        <v>2773.94</v>
      </c>
      <c r="K64" s="56">
        <f t="shared" si="31"/>
        <v>2634.632</v>
      </c>
      <c r="L64" s="56">
        <f t="shared" si="31"/>
        <v>2771.496</v>
      </c>
      <c r="M64" s="56">
        <f t="shared" si="31"/>
        <v>2225.262</v>
      </c>
      <c r="N64" s="56">
        <f t="shared" si="31"/>
        <v>3289.013</v>
      </c>
      <c r="O64" s="56">
        <f t="shared" si="31"/>
        <v>3394.7160000000003</v>
      </c>
      <c r="P64" s="56">
        <f t="shared" si="31"/>
        <v>3424.655</v>
      </c>
      <c r="Q64" s="56"/>
      <c r="R64" s="56">
        <f t="shared" si="29"/>
        <v>35919.468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0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0</v>
      </c>
      <c r="Q65" s="56"/>
      <c r="R65" s="56">
        <f t="shared" si="29"/>
        <v>0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4.51</v>
      </c>
      <c r="E66" s="56">
        <f aca="true" t="shared" si="33" ref="E66:P66">$D$66*E11</f>
        <v>2016.421</v>
      </c>
      <c r="F66" s="56">
        <f t="shared" si="33"/>
        <v>2358.73</v>
      </c>
      <c r="G66" s="56">
        <f t="shared" si="33"/>
        <v>2590.093</v>
      </c>
      <c r="H66" s="56">
        <f t="shared" si="33"/>
        <v>2229.293</v>
      </c>
      <c r="I66" s="56">
        <f t="shared" si="33"/>
        <v>2176.977</v>
      </c>
      <c r="J66" s="56">
        <f t="shared" si="33"/>
        <v>2047.54</v>
      </c>
      <c r="K66" s="56">
        <f t="shared" si="33"/>
        <v>1944.7119999999998</v>
      </c>
      <c r="L66" s="56">
        <f t="shared" si="33"/>
        <v>2045.736</v>
      </c>
      <c r="M66" s="56">
        <f t="shared" si="33"/>
        <v>1642.542</v>
      </c>
      <c r="N66" s="56">
        <f t="shared" si="33"/>
        <v>2427.7329999999997</v>
      </c>
      <c r="O66" s="56">
        <f t="shared" si="33"/>
        <v>2505.756</v>
      </c>
      <c r="P66" s="56">
        <f t="shared" si="33"/>
        <v>2527.855</v>
      </c>
      <c r="Q66" s="56"/>
      <c r="R66" s="56">
        <f t="shared" si="29"/>
        <v>26513.388000000003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0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0</v>
      </c>
      <c r="Q67" s="56"/>
      <c r="R67" s="56">
        <f t="shared" si="29"/>
        <v>0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4</v>
      </c>
      <c r="E68" s="56">
        <f aca="true" t="shared" si="35" ref="E68:P68">$D$68*E12</f>
        <v>1788.4</v>
      </c>
      <c r="F68" s="56">
        <f t="shared" si="35"/>
        <v>2092</v>
      </c>
      <c r="G68" s="56">
        <f t="shared" si="35"/>
        <v>2297.2</v>
      </c>
      <c r="H68" s="56">
        <f t="shared" si="35"/>
        <v>1977.2</v>
      </c>
      <c r="I68" s="56">
        <f t="shared" si="35"/>
        <v>1930.8</v>
      </c>
      <c r="J68" s="56">
        <f t="shared" si="35"/>
        <v>1816</v>
      </c>
      <c r="K68" s="56">
        <f t="shared" si="35"/>
        <v>1724.8</v>
      </c>
      <c r="L68" s="56">
        <f t="shared" si="35"/>
        <v>1814.4</v>
      </c>
      <c r="M68" s="56">
        <f t="shared" si="35"/>
        <v>1456.8</v>
      </c>
      <c r="N68" s="56">
        <f t="shared" si="35"/>
        <v>2153.2</v>
      </c>
      <c r="O68" s="56">
        <f t="shared" si="35"/>
        <v>2222.4</v>
      </c>
      <c r="P68" s="56">
        <f t="shared" si="35"/>
        <v>2242</v>
      </c>
      <c r="Q68" s="56"/>
      <c r="R68" s="56">
        <f t="shared" si="29"/>
        <v>23515.2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0</v>
      </c>
      <c r="F69" s="56">
        <f aca="true" t="shared" si="36" ref="F69:P69">IF(F$7&gt;0,IF(F$12&gt;250,IF(F$12&gt;$B$12*0.75,0,(0.75*$B$12*$D$68-F$12*$D$68)),250*$D$68-F$12*$D$68),0)</f>
        <v>0</v>
      </c>
      <c r="G69" s="56">
        <f t="shared" si="36"/>
        <v>0</v>
      </c>
      <c r="H69" s="56">
        <f t="shared" si="36"/>
        <v>0</v>
      </c>
      <c r="I69" s="56">
        <f t="shared" si="36"/>
        <v>0</v>
      </c>
      <c r="J69" s="56">
        <f t="shared" si="36"/>
        <v>0</v>
      </c>
      <c r="K69" s="56">
        <f t="shared" si="36"/>
        <v>0</v>
      </c>
      <c r="L69" s="56">
        <f t="shared" si="36"/>
        <v>0</v>
      </c>
      <c r="M69" s="56">
        <f t="shared" si="36"/>
        <v>266.0999999999999</v>
      </c>
      <c r="N69" s="56">
        <f t="shared" si="36"/>
        <v>0</v>
      </c>
      <c r="O69" s="56">
        <f t="shared" si="36"/>
        <v>0</v>
      </c>
      <c r="P69" s="56">
        <f t="shared" si="36"/>
        <v>0</v>
      </c>
      <c r="Q69" s="56"/>
      <c r="R69" s="56">
        <f t="shared" si="29"/>
        <v>266.0999999999999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13654.3443</v>
      </c>
      <c r="F71" s="56">
        <f aca="true" t="shared" si="38" ref="F71:P71">SUM(F62:F70)</f>
        <v>15715.3779</v>
      </c>
      <c r="G71" s="56">
        <f t="shared" si="38"/>
        <v>15549.080399999999</v>
      </c>
      <c r="H71" s="56">
        <f t="shared" si="38"/>
        <v>13089.1942</v>
      </c>
      <c r="I71" s="56">
        <f t="shared" si="38"/>
        <v>12422.8472</v>
      </c>
      <c r="J71" s="56">
        <f t="shared" si="38"/>
        <v>11775.7434</v>
      </c>
      <c r="K71" s="56">
        <f t="shared" si="38"/>
        <v>12330.8607</v>
      </c>
      <c r="L71" s="56">
        <f t="shared" si="38"/>
        <v>12371.2682</v>
      </c>
      <c r="M71" s="56">
        <f t="shared" si="38"/>
        <v>6284.1872</v>
      </c>
      <c r="N71" s="56">
        <f t="shared" si="38"/>
        <v>12901.357199999999</v>
      </c>
      <c r="O71" s="56">
        <f t="shared" si="38"/>
        <v>14008.5821</v>
      </c>
      <c r="P71" s="56">
        <f t="shared" si="38"/>
        <v>15540.0015</v>
      </c>
      <c r="Q71" s="56"/>
      <c r="R71" s="57">
        <f t="shared" si="29"/>
        <v>155642.8443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0.04048</v>
      </c>
      <c r="E75" s="56">
        <f aca="true" t="shared" si="41" ref="E75:P75">$D$75*E7</f>
        <v>7018.3009600000005</v>
      </c>
      <c r="F75" s="56">
        <f t="shared" si="41"/>
        <v>7983.50608</v>
      </c>
      <c r="G75" s="56">
        <f t="shared" si="41"/>
        <v>7053.88288</v>
      </c>
      <c r="H75" s="56">
        <f t="shared" si="41"/>
        <v>5744.84064</v>
      </c>
      <c r="I75" s="56">
        <f t="shared" si="41"/>
        <v>5240.864640000001</v>
      </c>
      <c r="J75" s="56">
        <f t="shared" si="41"/>
        <v>5010.047680000001</v>
      </c>
      <c r="K75" s="56">
        <f t="shared" si="41"/>
        <v>5911.415840000001</v>
      </c>
      <c r="L75" s="56">
        <f t="shared" si="41"/>
        <v>5620.162240000001</v>
      </c>
      <c r="M75" s="56">
        <f t="shared" si="41"/>
        <v>500.65664000000004</v>
      </c>
      <c r="N75" s="56">
        <f t="shared" si="41"/>
        <v>4901.64224</v>
      </c>
      <c r="O75" s="56">
        <f t="shared" si="41"/>
        <v>5768.35952</v>
      </c>
      <c r="P75" s="56">
        <f t="shared" si="41"/>
        <v>7249.3608</v>
      </c>
      <c r="Q75" s="56"/>
      <c r="R75" s="56">
        <f t="shared" si="40"/>
        <v>68003.04016</v>
      </c>
    </row>
    <row r="76" spans="2:18" ht="15">
      <c r="B76" s="64" t="str">
        <f>'Rate Comparison'!B76</f>
        <v>Peak Demand</v>
      </c>
      <c r="D76" s="7">
        <f>'Rate Comparison'!D76</f>
        <v>6.37</v>
      </c>
      <c r="E76" s="56">
        <f aca="true" t="shared" si="42" ref="E76:P76">$D$76*E10</f>
        <v>2848.027</v>
      </c>
      <c r="F76" s="56">
        <f t="shared" si="42"/>
        <v>3331.51</v>
      </c>
      <c r="G76" s="56">
        <f t="shared" si="42"/>
        <v>3658.2909999999997</v>
      </c>
      <c r="H76" s="56">
        <f t="shared" si="42"/>
        <v>3148.6910000000003</v>
      </c>
      <c r="I76" s="56">
        <f t="shared" si="42"/>
        <v>3074.799</v>
      </c>
      <c r="J76" s="56">
        <f t="shared" si="42"/>
        <v>2891.98</v>
      </c>
      <c r="K76" s="56">
        <f t="shared" si="42"/>
        <v>2746.744</v>
      </c>
      <c r="L76" s="56">
        <f t="shared" si="42"/>
        <v>2889.4320000000002</v>
      </c>
      <c r="M76" s="56">
        <f t="shared" si="42"/>
        <v>2319.954</v>
      </c>
      <c r="N76" s="56">
        <f t="shared" si="42"/>
        <v>3428.9709999999995</v>
      </c>
      <c r="O76" s="56">
        <f t="shared" si="42"/>
        <v>3539.172</v>
      </c>
      <c r="P76" s="56">
        <f t="shared" si="42"/>
        <v>3570.385</v>
      </c>
      <c r="Q76" s="56"/>
      <c r="R76" s="56">
        <f t="shared" si="40"/>
        <v>37447.956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0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0</v>
      </c>
      <c r="Q77" s="56"/>
      <c r="R77" s="56">
        <f t="shared" si="40"/>
        <v>0</v>
      </c>
    </row>
    <row r="78" spans="2:18" ht="15">
      <c r="B78" s="64" t="str">
        <f>'Rate Comparison'!B78</f>
        <v>Intermediate Demand</v>
      </c>
      <c r="D78" s="7">
        <f>'Rate Comparison'!D78</f>
        <v>4.76</v>
      </c>
      <c r="E78" s="56">
        <f aca="true" t="shared" si="44" ref="E78:P78">$D$78*E11</f>
        <v>2128.196</v>
      </c>
      <c r="F78" s="56">
        <f t="shared" si="44"/>
        <v>2489.48</v>
      </c>
      <c r="G78" s="56">
        <f t="shared" si="44"/>
        <v>2733.6679999999997</v>
      </c>
      <c r="H78" s="56">
        <f t="shared" si="44"/>
        <v>2352.868</v>
      </c>
      <c r="I78" s="56">
        <f t="shared" si="44"/>
        <v>2297.652</v>
      </c>
      <c r="J78" s="56">
        <f t="shared" si="44"/>
        <v>2161.04</v>
      </c>
      <c r="K78" s="56">
        <f t="shared" si="44"/>
        <v>2052.5119999999997</v>
      </c>
      <c r="L78" s="56">
        <f t="shared" si="44"/>
        <v>2159.136</v>
      </c>
      <c r="M78" s="56">
        <f t="shared" si="44"/>
        <v>1733.5919999999999</v>
      </c>
      <c r="N78" s="56">
        <f t="shared" si="44"/>
        <v>2562.3079999999995</v>
      </c>
      <c r="O78" s="56">
        <f t="shared" si="44"/>
        <v>2644.656</v>
      </c>
      <c r="P78" s="56">
        <f t="shared" si="44"/>
        <v>2667.98</v>
      </c>
      <c r="Q78" s="56"/>
      <c r="R78" s="56">
        <f t="shared" si="40"/>
        <v>27983.087999999996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0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0</v>
      </c>
      <c r="Q79" s="56"/>
      <c r="R79" s="56">
        <f t="shared" si="40"/>
        <v>0</v>
      </c>
    </row>
    <row r="80" spans="2:18" ht="15">
      <c r="B80" s="64" t="str">
        <f>'Rate Comparison'!B80</f>
        <v>Base Demand</v>
      </c>
      <c r="D80" s="7">
        <f>'Rate Comparison'!D80</f>
        <v>4.26</v>
      </c>
      <c r="E80" s="56">
        <f aca="true" t="shared" si="46" ref="E80:P80">$D$80*E12</f>
        <v>1904.646</v>
      </c>
      <c r="F80" s="56">
        <f t="shared" si="46"/>
        <v>2227.98</v>
      </c>
      <c r="G80" s="56">
        <f t="shared" si="46"/>
        <v>2446.5179999999996</v>
      </c>
      <c r="H80" s="56">
        <f t="shared" si="46"/>
        <v>2105.718</v>
      </c>
      <c r="I80" s="56">
        <f t="shared" si="46"/>
        <v>2056.3019999999997</v>
      </c>
      <c r="J80" s="56">
        <f t="shared" si="46"/>
        <v>1934.04</v>
      </c>
      <c r="K80" s="56">
        <f t="shared" si="46"/>
        <v>1836.9119999999998</v>
      </c>
      <c r="L80" s="56">
        <f t="shared" si="46"/>
        <v>1932.336</v>
      </c>
      <c r="M80" s="56">
        <f t="shared" si="46"/>
        <v>1551.492</v>
      </c>
      <c r="N80" s="56">
        <f t="shared" si="46"/>
        <v>2293.158</v>
      </c>
      <c r="O80" s="56">
        <f t="shared" si="46"/>
        <v>2366.8559999999998</v>
      </c>
      <c r="P80" s="56">
        <f t="shared" si="46"/>
        <v>2387.73</v>
      </c>
      <c r="Q80" s="56"/>
      <c r="R80" s="56">
        <f t="shared" si="40"/>
        <v>25043.688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0</v>
      </c>
      <c r="F81" s="56">
        <f aca="true" t="shared" si="47" ref="F81:P81">IF(F$7&gt;0,IF(F12&gt;250,IF(F12&gt;$B$12*0.75,0,(0.75*$B$12*$D$80-F12*$D$80)),250*$D$80-F12*$D$80),0)</f>
        <v>0</v>
      </c>
      <c r="G81" s="56">
        <f t="shared" si="47"/>
        <v>0</v>
      </c>
      <c r="H81" s="56">
        <f t="shared" si="47"/>
        <v>0</v>
      </c>
      <c r="I81" s="56">
        <f t="shared" si="47"/>
        <v>0</v>
      </c>
      <c r="J81" s="56">
        <f t="shared" si="47"/>
        <v>0</v>
      </c>
      <c r="K81" s="56">
        <f t="shared" si="47"/>
        <v>0</v>
      </c>
      <c r="L81" s="56">
        <f t="shared" si="47"/>
        <v>0</v>
      </c>
      <c r="M81" s="56">
        <f t="shared" si="47"/>
        <v>283.39649999999983</v>
      </c>
      <c r="N81" s="56">
        <f t="shared" si="47"/>
        <v>0</v>
      </c>
      <c r="O81" s="56">
        <f t="shared" si="47"/>
        <v>0</v>
      </c>
      <c r="P81" s="56">
        <f t="shared" si="47"/>
        <v>0</v>
      </c>
      <c r="Q81" s="56"/>
      <c r="R81" s="56">
        <f t="shared" si="40"/>
        <v>283.39649999999983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14099.169960000001</v>
      </c>
      <c r="F83" s="56">
        <f aca="true" t="shared" si="49" ref="F83:P83">SUM(F74:F82)</f>
        <v>16232.47608</v>
      </c>
      <c r="G83" s="56">
        <f t="shared" si="49"/>
        <v>16092.35988</v>
      </c>
      <c r="H83" s="56">
        <f t="shared" si="49"/>
        <v>13552.11764</v>
      </c>
      <c r="I83" s="56">
        <f t="shared" si="49"/>
        <v>12869.61764</v>
      </c>
      <c r="J83" s="56">
        <f t="shared" si="49"/>
        <v>12197.107680000001</v>
      </c>
      <c r="K83" s="56">
        <f t="shared" si="49"/>
        <v>12747.58384</v>
      </c>
      <c r="L83" s="56">
        <f t="shared" si="49"/>
        <v>12801.06624</v>
      </c>
      <c r="M83" s="56">
        <f t="shared" si="49"/>
        <v>6589.09114</v>
      </c>
      <c r="N83" s="56">
        <f t="shared" si="49"/>
        <v>13386.079239999997</v>
      </c>
      <c r="O83" s="56">
        <f t="shared" si="49"/>
        <v>14519.04352</v>
      </c>
      <c r="P83" s="56">
        <f t="shared" si="49"/>
        <v>16075.4558</v>
      </c>
      <c r="Q83" s="56"/>
      <c r="R83" s="57">
        <f t="shared" si="40"/>
        <v>161161.16865999997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90"/>
  <sheetViews>
    <sheetView zoomScale="70" zoomScaleNormal="70" zoomScalePageLayoutView="80" workbookViewId="0" topLeftCell="A1">
      <selection activeCell="K1" sqref="K1:L1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/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314117</v>
      </c>
      <c r="F7" s="70">
        <v>349605</v>
      </c>
      <c r="G7" s="70">
        <v>289932</v>
      </c>
      <c r="H7" s="70">
        <v>237485</v>
      </c>
      <c r="I7" s="70">
        <v>228312</v>
      </c>
      <c r="J7" s="70">
        <v>234333</v>
      </c>
      <c r="K7" s="70">
        <v>288458</v>
      </c>
      <c r="L7" s="70">
        <v>249257</v>
      </c>
      <c r="M7" s="70">
        <v>226958</v>
      </c>
      <c r="N7" s="70">
        <v>286615</v>
      </c>
      <c r="O7" s="70">
        <v>318347</v>
      </c>
      <c r="P7" s="70">
        <v>330662</v>
      </c>
      <c r="R7" s="41">
        <f>SUM(E7:P7)</f>
        <v>3354081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1095.6</v>
      </c>
      <c r="C10" s="37"/>
      <c r="D10" s="10" t="s">
        <v>5</v>
      </c>
      <c r="E10" s="70">
        <v>780.9</v>
      </c>
      <c r="F10" s="70">
        <v>951</v>
      </c>
      <c r="G10" s="70">
        <v>1019.1</v>
      </c>
      <c r="H10" s="70">
        <v>920.7</v>
      </c>
      <c r="I10" s="70">
        <v>929.1</v>
      </c>
      <c r="J10" s="70">
        <v>954</v>
      </c>
      <c r="K10" s="70">
        <v>751.8</v>
      </c>
      <c r="L10" s="70">
        <v>814.8</v>
      </c>
      <c r="M10" s="70">
        <v>825.6</v>
      </c>
      <c r="N10" s="70">
        <v>1070.7</v>
      </c>
      <c r="O10" s="70">
        <v>1089.6</v>
      </c>
      <c r="P10" s="70">
        <v>1095.6</v>
      </c>
      <c r="R10" s="41">
        <f>SUM(E10:P10)</f>
        <v>11202.900000000001</v>
      </c>
      <c r="W10" s="15" t="s">
        <v>54</v>
      </c>
      <c r="X10" s="20"/>
    </row>
    <row r="11" spans="2:24" ht="15">
      <c r="B11" s="37">
        <f>MAX(E11:P11)</f>
        <v>1095.6</v>
      </c>
      <c r="C11" s="37"/>
      <c r="D11" s="10" t="s">
        <v>6</v>
      </c>
      <c r="E11" s="70">
        <v>780.9</v>
      </c>
      <c r="F11" s="70">
        <v>951</v>
      </c>
      <c r="G11" s="70">
        <v>1019.1</v>
      </c>
      <c r="H11" s="70">
        <v>920.7</v>
      </c>
      <c r="I11" s="70">
        <v>929.1</v>
      </c>
      <c r="J11" s="70">
        <v>954</v>
      </c>
      <c r="K11" s="70">
        <v>751.8</v>
      </c>
      <c r="L11" s="70">
        <v>814.8</v>
      </c>
      <c r="M11" s="70">
        <v>825.6</v>
      </c>
      <c r="N11" s="70">
        <v>1070.7</v>
      </c>
      <c r="O11" s="70">
        <v>1089.6</v>
      </c>
      <c r="P11" s="70">
        <v>1095.6</v>
      </c>
      <c r="R11" s="41">
        <f>SUM(E11:P11)</f>
        <v>11202.900000000001</v>
      </c>
      <c r="W11" s="15" t="s">
        <v>55</v>
      </c>
      <c r="X11" s="20"/>
    </row>
    <row r="12" spans="2:24" ht="15">
      <c r="B12" s="37">
        <f>MAX(E12:P12)</f>
        <v>1095.6</v>
      </c>
      <c r="C12" s="37"/>
      <c r="D12" s="10" t="s">
        <v>7</v>
      </c>
      <c r="E12" s="70">
        <v>780.9</v>
      </c>
      <c r="F12" s="70">
        <v>951</v>
      </c>
      <c r="G12" s="70">
        <v>1019.1</v>
      </c>
      <c r="H12" s="70">
        <v>920.7</v>
      </c>
      <c r="I12" s="70">
        <v>929.1</v>
      </c>
      <c r="J12" s="70">
        <v>954</v>
      </c>
      <c r="K12" s="70">
        <v>751.8</v>
      </c>
      <c r="L12" s="70">
        <v>814.8</v>
      </c>
      <c r="M12" s="70">
        <v>825.6</v>
      </c>
      <c r="N12" s="70">
        <v>1070.7</v>
      </c>
      <c r="O12" s="70">
        <v>1089.6</v>
      </c>
      <c r="P12" s="70">
        <v>1095.6</v>
      </c>
      <c r="R12" s="41">
        <f>SUM(E12:P12)</f>
        <v>11202.900000000001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25107.31516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28987.900400000002</v>
      </c>
      <c r="G15" s="59">
        <f t="shared" si="0"/>
        <v>27620.39636</v>
      </c>
      <c r="H15" s="59">
        <f t="shared" si="0"/>
        <v>23982.9658</v>
      </c>
      <c r="I15" s="59">
        <f t="shared" si="0"/>
        <v>23740.91876</v>
      </c>
      <c r="J15" s="59">
        <f t="shared" si="0"/>
        <v>24367.85984</v>
      </c>
      <c r="K15" s="59">
        <f t="shared" si="0"/>
        <v>23744.75584</v>
      </c>
      <c r="L15" s="59">
        <f t="shared" si="0"/>
        <v>22859.089359999998</v>
      </c>
      <c r="M15" s="59">
        <f t="shared" si="0"/>
        <v>22093.24384</v>
      </c>
      <c r="N15" s="59">
        <f t="shared" si="0"/>
        <v>28280.2482</v>
      </c>
      <c r="O15" s="59">
        <f t="shared" si="0"/>
        <v>29855.630559999998</v>
      </c>
      <c r="P15" s="59">
        <f t="shared" si="0"/>
        <v>30446.481760000002</v>
      </c>
      <c r="Q15" s="59"/>
      <c r="R15" s="59">
        <f t="shared" si="0"/>
        <v>311086.80588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25107.31516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28987.900400000002</v>
      </c>
      <c r="G16" s="60">
        <f t="shared" si="1"/>
        <v>27620.39636</v>
      </c>
      <c r="H16" s="60">
        <f t="shared" si="1"/>
        <v>23982.9658</v>
      </c>
      <c r="I16" s="60">
        <f t="shared" si="1"/>
        <v>23740.91876</v>
      </c>
      <c r="J16" s="60">
        <f t="shared" si="1"/>
        <v>24367.85984</v>
      </c>
      <c r="K16" s="60">
        <f t="shared" si="1"/>
        <v>23744.75584</v>
      </c>
      <c r="L16" s="60">
        <f t="shared" si="1"/>
        <v>22859.089359999998</v>
      </c>
      <c r="M16" s="60">
        <f t="shared" si="1"/>
        <v>22093.24384</v>
      </c>
      <c r="N16" s="60">
        <f t="shared" si="1"/>
        <v>28280.2482</v>
      </c>
      <c r="O16" s="60">
        <f t="shared" si="1"/>
        <v>29855.630559999998</v>
      </c>
      <c r="P16" s="60">
        <f t="shared" si="1"/>
        <v>30446.481760000002</v>
      </c>
      <c r="Q16" s="60"/>
      <c r="R16" s="60">
        <f t="shared" si="1"/>
        <v>311086.80588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0.09134</v>
      </c>
      <c r="E23" s="56">
        <f aca="true" t="shared" si="5" ref="E23:P23">E7*$D$23</f>
        <v>28691.446780000002</v>
      </c>
      <c r="F23" s="56">
        <f t="shared" si="5"/>
        <v>31932.920700000002</v>
      </c>
      <c r="G23" s="56">
        <f t="shared" si="5"/>
        <v>26482.388880000002</v>
      </c>
      <c r="H23" s="56">
        <f t="shared" si="5"/>
        <v>21691.8799</v>
      </c>
      <c r="I23" s="56">
        <f t="shared" si="5"/>
        <v>20854.01808</v>
      </c>
      <c r="J23" s="56">
        <f t="shared" si="5"/>
        <v>21403.97622</v>
      </c>
      <c r="K23" s="56">
        <f t="shared" si="5"/>
        <v>26347.75372</v>
      </c>
      <c r="L23" s="56">
        <f t="shared" si="5"/>
        <v>22767.13438</v>
      </c>
      <c r="M23" s="56">
        <f t="shared" si="5"/>
        <v>20730.34372</v>
      </c>
      <c r="N23" s="56">
        <f t="shared" si="5"/>
        <v>26179.4141</v>
      </c>
      <c r="O23" s="56">
        <f t="shared" si="5"/>
        <v>29077.814980000003</v>
      </c>
      <c r="P23" s="56">
        <f t="shared" si="5"/>
        <v>30202.667080000003</v>
      </c>
      <c r="Q23" s="56"/>
      <c r="R23" s="56">
        <f t="shared" si="4"/>
        <v>306361.75854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28726.446780000002</v>
      </c>
      <c r="F24" s="56">
        <f aca="true" t="shared" si="6" ref="F24:P24">F22+F23</f>
        <v>31967.920700000002</v>
      </c>
      <c r="G24" s="56">
        <f t="shared" si="6"/>
        <v>26517.388880000002</v>
      </c>
      <c r="H24" s="56">
        <f t="shared" si="6"/>
        <v>21726.8799</v>
      </c>
      <c r="I24" s="56">
        <f t="shared" si="6"/>
        <v>20889.01808</v>
      </c>
      <c r="J24" s="56">
        <f t="shared" si="6"/>
        <v>21438.97622</v>
      </c>
      <c r="K24" s="56">
        <f t="shared" si="6"/>
        <v>26382.75372</v>
      </c>
      <c r="L24" s="56">
        <f t="shared" si="6"/>
        <v>22802.13438</v>
      </c>
      <c r="M24" s="56">
        <f t="shared" si="6"/>
        <v>20765.34372</v>
      </c>
      <c r="N24" s="56">
        <f t="shared" si="6"/>
        <v>26214.4141</v>
      </c>
      <c r="O24" s="56">
        <f t="shared" si="6"/>
        <v>29112.814980000003</v>
      </c>
      <c r="P24" s="56">
        <f t="shared" si="6"/>
        <v>30237.667080000003</v>
      </c>
      <c r="Q24" s="56"/>
      <c r="R24" s="57">
        <f t="shared" si="4"/>
        <v>306781.75854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0.09245</v>
      </c>
      <c r="E28" s="56">
        <f aca="true" t="shared" si="8" ref="E28:P28">E7*$D$28</f>
        <v>29040.11665</v>
      </c>
      <c r="F28" s="56">
        <f t="shared" si="8"/>
        <v>32320.98225</v>
      </c>
      <c r="G28" s="56">
        <f t="shared" si="8"/>
        <v>26804.2134</v>
      </c>
      <c r="H28" s="56">
        <f t="shared" si="8"/>
        <v>21955.488250000002</v>
      </c>
      <c r="I28" s="56">
        <f t="shared" si="8"/>
        <v>21107.4444</v>
      </c>
      <c r="J28" s="56">
        <f t="shared" si="8"/>
        <v>21664.08585</v>
      </c>
      <c r="K28" s="56">
        <f t="shared" si="8"/>
        <v>26667.9421</v>
      </c>
      <c r="L28" s="56">
        <f t="shared" si="8"/>
        <v>23043.809650000003</v>
      </c>
      <c r="M28" s="56">
        <f t="shared" si="8"/>
        <v>20982.2671</v>
      </c>
      <c r="N28" s="56">
        <f t="shared" si="8"/>
        <v>26497.55675</v>
      </c>
      <c r="O28" s="56">
        <f t="shared" si="8"/>
        <v>29431.18015</v>
      </c>
      <c r="P28" s="56">
        <f t="shared" si="8"/>
        <v>30569.7019</v>
      </c>
      <c r="Q28" s="56"/>
      <c r="R28" s="56">
        <f t="shared" si="4"/>
        <v>310084.78845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29080.11665</v>
      </c>
      <c r="F29" s="56">
        <f aca="true" t="shared" si="9" ref="F29:P29">F28+F27</f>
        <v>32360.98225</v>
      </c>
      <c r="G29" s="56">
        <f t="shared" si="9"/>
        <v>26844.2134</v>
      </c>
      <c r="H29" s="56">
        <f t="shared" si="9"/>
        <v>21995.488250000002</v>
      </c>
      <c r="I29" s="56">
        <f t="shared" si="9"/>
        <v>21147.4444</v>
      </c>
      <c r="J29" s="56">
        <f t="shared" si="9"/>
        <v>21704.08585</v>
      </c>
      <c r="K29" s="56">
        <f t="shared" si="9"/>
        <v>26707.9421</v>
      </c>
      <c r="L29" s="56">
        <f t="shared" si="9"/>
        <v>23083.809650000003</v>
      </c>
      <c r="M29" s="56">
        <f t="shared" si="9"/>
        <v>21022.2671</v>
      </c>
      <c r="N29" s="56">
        <f t="shared" si="9"/>
        <v>26537.55675</v>
      </c>
      <c r="O29" s="56">
        <f t="shared" si="9"/>
        <v>29471.18015</v>
      </c>
      <c r="P29" s="56">
        <f t="shared" si="9"/>
        <v>30609.7019</v>
      </c>
      <c r="Q29" s="56"/>
      <c r="R29" s="57">
        <f t="shared" si="4"/>
        <v>310564.78845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Blank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0</v>
      </c>
      <c r="E32" s="56">
        <f>IF(E$7&gt;0,$D$32,0)</f>
        <v>0</v>
      </c>
      <c r="F32" s="56">
        <f aca="true" t="shared" si="10" ref="F32:P32">IF(F$7&gt;0,$D$32,0)</f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 t="shared" si="10"/>
        <v>0</v>
      </c>
      <c r="K32" s="56">
        <f t="shared" si="10"/>
        <v>0</v>
      </c>
      <c r="L32" s="56">
        <f t="shared" si="10"/>
        <v>0</v>
      </c>
      <c r="M32" s="56">
        <f t="shared" si="10"/>
        <v>0</v>
      </c>
      <c r="N32" s="56">
        <f t="shared" si="10"/>
        <v>0</v>
      </c>
      <c r="O32" s="56">
        <f t="shared" si="10"/>
        <v>0</v>
      </c>
      <c r="P32" s="56">
        <f t="shared" si="10"/>
        <v>0</v>
      </c>
      <c r="Q32" s="56"/>
      <c r="R32" s="56">
        <f t="shared" si="4"/>
        <v>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</v>
      </c>
      <c r="E33" s="56">
        <f aca="true" t="shared" si="11" ref="E33:P33">E7*$D$33</f>
        <v>0</v>
      </c>
      <c r="F33" s="56">
        <f t="shared" si="11"/>
        <v>0</v>
      </c>
      <c r="G33" s="56">
        <f t="shared" si="11"/>
        <v>0</v>
      </c>
      <c r="H33" s="56">
        <f t="shared" si="11"/>
        <v>0</v>
      </c>
      <c r="I33" s="56">
        <f t="shared" si="11"/>
        <v>0</v>
      </c>
      <c r="J33" s="56">
        <f t="shared" si="11"/>
        <v>0</v>
      </c>
      <c r="K33" s="56">
        <f t="shared" si="11"/>
        <v>0</v>
      </c>
      <c r="L33" s="56">
        <f t="shared" si="11"/>
        <v>0</v>
      </c>
      <c r="M33" s="56">
        <f t="shared" si="11"/>
        <v>0</v>
      </c>
      <c r="N33" s="56">
        <f t="shared" si="11"/>
        <v>0</v>
      </c>
      <c r="O33" s="56">
        <f t="shared" si="11"/>
        <v>0</v>
      </c>
      <c r="P33" s="56">
        <f t="shared" si="11"/>
        <v>0</v>
      </c>
      <c r="Q33" s="56"/>
      <c r="R33" s="56">
        <f t="shared" si="4"/>
        <v>0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0</v>
      </c>
      <c r="F34" s="56">
        <f aca="true" t="shared" si="12" ref="F34:P34">F32+F33</f>
        <v>0</v>
      </c>
      <c r="G34" s="56">
        <f t="shared" si="12"/>
        <v>0</v>
      </c>
      <c r="H34" s="56">
        <f t="shared" si="12"/>
        <v>0</v>
      </c>
      <c r="I34" s="56">
        <f t="shared" si="12"/>
        <v>0</v>
      </c>
      <c r="J34" s="56">
        <f t="shared" si="12"/>
        <v>0</v>
      </c>
      <c r="K34" s="56">
        <f t="shared" si="12"/>
        <v>0</v>
      </c>
      <c r="L34" s="56">
        <f t="shared" si="12"/>
        <v>0</v>
      </c>
      <c r="M34" s="56">
        <f t="shared" si="12"/>
        <v>0</v>
      </c>
      <c r="N34" s="56">
        <f t="shared" si="12"/>
        <v>0</v>
      </c>
      <c r="O34" s="56">
        <f t="shared" si="12"/>
        <v>0</v>
      </c>
      <c r="P34" s="56">
        <f t="shared" si="12"/>
        <v>0</v>
      </c>
      <c r="Q34" s="56"/>
      <c r="R34" s="57">
        <f t="shared" si="4"/>
        <v>0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Blank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0</v>
      </c>
      <c r="E37" s="56">
        <f>IF(E$7&gt;0,$D$37,0)</f>
        <v>0</v>
      </c>
      <c r="F37" s="56">
        <f aca="true" t="shared" si="13" ref="F37:P37">IF(F$7&gt;0,$D$37,0)</f>
        <v>0</v>
      </c>
      <c r="G37" s="56">
        <f t="shared" si="13"/>
        <v>0</v>
      </c>
      <c r="H37" s="56">
        <f t="shared" si="13"/>
        <v>0</v>
      </c>
      <c r="I37" s="56">
        <f t="shared" si="13"/>
        <v>0</v>
      </c>
      <c r="J37" s="56">
        <f t="shared" si="13"/>
        <v>0</v>
      </c>
      <c r="K37" s="56">
        <f t="shared" si="13"/>
        <v>0</v>
      </c>
      <c r="L37" s="56">
        <f t="shared" si="13"/>
        <v>0</v>
      </c>
      <c r="M37" s="56">
        <f t="shared" si="13"/>
        <v>0</v>
      </c>
      <c r="N37" s="56">
        <f t="shared" si="13"/>
        <v>0</v>
      </c>
      <c r="O37" s="56">
        <f t="shared" si="13"/>
        <v>0</v>
      </c>
      <c r="P37" s="56">
        <f t="shared" si="13"/>
        <v>0</v>
      </c>
      <c r="Q37" s="56"/>
      <c r="R37" s="56">
        <f t="shared" si="4"/>
        <v>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</v>
      </c>
      <c r="E38" s="56">
        <f aca="true" t="shared" si="14" ref="E38:P38">E7*$D$38</f>
        <v>0</v>
      </c>
      <c r="F38" s="56">
        <f t="shared" si="14"/>
        <v>0</v>
      </c>
      <c r="G38" s="56">
        <f t="shared" si="14"/>
        <v>0</v>
      </c>
      <c r="H38" s="56">
        <f t="shared" si="14"/>
        <v>0</v>
      </c>
      <c r="I38" s="56">
        <f t="shared" si="14"/>
        <v>0</v>
      </c>
      <c r="J38" s="56">
        <f t="shared" si="14"/>
        <v>0</v>
      </c>
      <c r="K38" s="56">
        <f t="shared" si="14"/>
        <v>0</v>
      </c>
      <c r="L38" s="56">
        <f t="shared" si="14"/>
        <v>0</v>
      </c>
      <c r="M38" s="56">
        <f t="shared" si="14"/>
        <v>0</v>
      </c>
      <c r="N38" s="56">
        <f t="shared" si="14"/>
        <v>0</v>
      </c>
      <c r="O38" s="56">
        <f t="shared" si="14"/>
        <v>0</v>
      </c>
      <c r="P38" s="56">
        <f t="shared" si="14"/>
        <v>0</v>
      </c>
      <c r="Q38" s="56"/>
      <c r="R38" s="56">
        <f t="shared" si="4"/>
        <v>0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0</v>
      </c>
      <c r="F39" s="56">
        <f t="shared" si="15"/>
        <v>0</v>
      </c>
      <c r="G39" s="56">
        <f t="shared" si="15"/>
        <v>0</v>
      </c>
      <c r="H39" s="56">
        <f t="shared" si="15"/>
        <v>0</v>
      </c>
      <c r="I39" s="56">
        <f t="shared" si="15"/>
        <v>0</v>
      </c>
      <c r="J39" s="56">
        <f t="shared" si="15"/>
        <v>0</v>
      </c>
      <c r="K39" s="56">
        <f t="shared" si="15"/>
        <v>0</v>
      </c>
      <c r="L39" s="56">
        <f t="shared" si="15"/>
        <v>0</v>
      </c>
      <c r="M39" s="56">
        <f t="shared" si="15"/>
        <v>0</v>
      </c>
      <c r="N39" s="56">
        <f t="shared" si="15"/>
        <v>0</v>
      </c>
      <c r="O39" s="56">
        <f t="shared" si="15"/>
        <v>0</v>
      </c>
      <c r="P39" s="56">
        <f t="shared" si="15"/>
        <v>0</v>
      </c>
      <c r="Q39" s="56"/>
      <c r="R39" s="57">
        <f t="shared" si="4"/>
        <v>0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0.0406</v>
      </c>
      <c r="E43" s="56">
        <f aca="true" t="shared" si="17" ref="E43:P43">$D$43*E7</f>
        <v>12753.150199999998</v>
      </c>
      <c r="F43" s="56">
        <f t="shared" si="17"/>
        <v>14193.963</v>
      </c>
      <c r="G43" s="56">
        <f t="shared" si="17"/>
        <v>11771.2392</v>
      </c>
      <c r="H43" s="56">
        <f t="shared" si="17"/>
        <v>9641.891</v>
      </c>
      <c r="I43" s="56">
        <f t="shared" si="17"/>
        <v>9269.4672</v>
      </c>
      <c r="J43" s="56">
        <f t="shared" si="17"/>
        <v>9513.9198</v>
      </c>
      <c r="K43" s="56">
        <f t="shared" si="17"/>
        <v>11711.3948</v>
      </c>
      <c r="L43" s="56">
        <f t="shared" si="17"/>
        <v>10119.8342</v>
      </c>
      <c r="M43" s="56">
        <f t="shared" si="17"/>
        <v>9214.494799999999</v>
      </c>
      <c r="N43" s="56">
        <f t="shared" si="17"/>
        <v>11636.569</v>
      </c>
      <c r="O43" s="56">
        <f t="shared" si="17"/>
        <v>12924.8882</v>
      </c>
      <c r="P43" s="56">
        <f t="shared" si="17"/>
        <v>13424.877199999999</v>
      </c>
      <c r="Q43" s="56"/>
      <c r="R43" s="56">
        <f t="shared" si="4"/>
        <v>136175.6886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16.4</v>
      </c>
      <c r="E44" s="56">
        <f>E10*$D$44</f>
        <v>12806.759999999998</v>
      </c>
      <c r="F44" s="56">
        <f>F10*$D$44</f>
        <v>15596.399999999998</v>
      </c>
      <c r="G44" s="56">
        <f>G10*$D$44</f>
        <v>16713.239999999998</v>
      </c>
      <c r="H44" s="56"/>
      <c r="I44" s="56"/>
      <c r="J44" s="56"/>
      <c r="K44" s="56"/>
      <c r="L44" s="56"/>
      <c r="M44" s="56"/>
      <c r="N44" s="56"/>
      <c r="O44" s="56">
        <f>O10*$D$44</f>
        <v>17869.44</v>
      </c>
      <c r="P44" s="56">
        <f>P10*$D$44</f>
        <v>17967.839999999997</v>
      </c>
      <c r="Q44" s="56"/>
      <c r="R44" s="56">
        <f t="shared" si="4"/>
        <v>80953.68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0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0</v>
      </c>
      <c r="Q45" s="56"/>
      <c r="R45" s="56">
        <f t="shared" si="4"/>
        <v>0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14.01</v>
      </c>
      <c r="E46" s="56"/>
      <c r="F46" s="56"/>
      <c r="G46" s="56"/>
      <c r="H46" s="56">
        <f>H10*$D$46</f>
        <v>12899.007</v>
      </c>
      <c r="I46" s="56">
        <f aca="true" t="shared" si="18" ref="I46:N46">I10*$D$46</f>
        <v>13016.691</v>
      </c>
      <c r="J46" s="56">
        <f t="shared" si="18"/>
        <v>13365.539999999999</v>
      </c>
      <c r="K46" s="56">
        <f t="shared" si="18"/>
        <v>10532.717999999999</v>
      </c>
      <c r="L46" s="56">
        <f t="shared" si="18"/>
        <v>11415.348</v>
      </c>
      <c r="M46" s="56">
        <f t="shared" si="18"/>
        <v>11566.656</v>
      </c>
      <c r="N46" s="56">
        <f t="shared" si="18"/>
        <v>15000.507</v>
      </c>
      <c r="O46" s="56"/>
      <c r="P46" s="56"/>
      <c r="Q46" s="56"/>
      <c r="R46" s="56">
        <f t="shared" si="4"/>
        <v>87796.46699999999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0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25649.9102</v>
      </c>
      <c r="F49" s="56">
        <f aca="true" t="shared" si="21" ref="F49:P49">SUM(F42:F48)</f>
        <v>29880.362999999998</v>
      </c>
      <c r="G49" s="56">
        <f t="shared" si="21"/>
        <v>28574.479199999998</v>
      </c>
      <c r="H49" s="56">
        <f t="shared" si="21"/>
        <v>22630.898</v>
      </c>
      <c r="I49" s="56">
        <f t="shared" si="21"/>
        <v>22376.158199999998</v>
      </c>
      <c r="J49" s="56">
        <f t="shared" si="21"/>
        <v>22969.459799999997</v>
      </c>
      <c r="K49" s="56">
        <f t="shared" si="21"/>
        <v>22334.1128</v>
      </c>
      <c r="L49" s="56">
        <f t="shared" si="21"/>
        <v>21625.1822</v>
      </c>
      <c r="M49" s="56">
        <f t="shared" si="21"/>
        <v>20871.1508</v>
      </c>
      <c r="N49" s="56">
        <f t="shared" si="21"/>
        <v>26727.076</v>
      </c>
      <c r="O49" s="56">
        <f t="shared" si="21"/>
        <v>30884.328199999996</v>
      </c>
      <c r="P49" s="56">
        <f t="shared" si="21"/>
        <v>31482.717199999996</v>
      </c>
      <c r="Q49" s="56"/>
      <c r="R49" s="57">
        <f t="shared" si="4"/>
        <v>306005.83560000005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0.04071</v>
      </c>
      <c r="E53" s="56">
        <f aca="true" t="shared" si="23" ref="E53:P53">$D$53*E7</f>
        <v>12787.703070000001</v>
      </c>
      <c r="F53" s="56">
        <f t="shared" si="23"/>
        <v>14232.41955</v>
      </c>
      <c r="G53" s="56">
        <f t="shared" si="23"/>
        <v>11803.131720000001</v>
      </c>
      <c r="H53" s="56">
        <f t="shared" si="23"/>
        <v>9668.014350000001</v>
      </c>
      <c r="I53" s="56">
        <f t="shared" si="23"/>
        <v>9294.581520000002</v>
      </c>
      <c r="J53" s="56">
        <f t="shared" si="23"/>
        <v>9539.69643</v>
      </c>
      <c r="K53" s="56">
        <f t="shared" si="23"/>
        <v>11743.125180000001</v>
      </c>
      <c r="L53" s="56">
        <f t="shared" si="23"/>
        <v>10147.252470000001</v>
      </c>
      <c r="M53" s="56">
        <f t="shared" si="23"/>
        <v>9239.46018</v>
      </c>
      <c r="N53" s="56">
        <f t="shared" si="23"/>
        <v>11668.096650000001</v>
      </c>
      <c r="O53" s="56">
        <f t="shared" si="23"/>
        <v>12959.90637</v>
      </c>
      <c r="P53" s="56">
        <f t="shared" si="23"/>
        <v>13461.250020000001</v>
      </c>
      <c r="Q53" s="56"/>
      <c r="R53" s="56">
        <f t="shared" si="4"/>
        <v>136544.63751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17.33</v>
      </c>
      <c r="E54" s="56">
        <f>E10*$D$54</f>
        <v>13532.996999999998</v>
      </c>
      <c r="F54" s="56">
        <f>F10*$D$54</f>
        <v>16480.829999999998</v>
      </c>
      <c r="G54" s="56">
        <f>G10*$D$54</f>
        <v>17661.002999999997</v>
      </c>
      <c r="H54" s="56"/>
      <c r="I54" s="56"/>
      <c r="J54" s="56"/>
      <c r="K54" s="56"/>
      <c r="L54" s="56"/>
      <c r="M54" s="56"/>
      <c r="N54" s="56"/>
      <c r="O54" s="56">
        <f>$D$54*O10</f>
        <v>18882.767999999996</v>
      </c>
      <c r="P54" s="56">
        <f>$D$54*P10</f>
        <v>18986.747999999996</v>
      </c>
      <c r="Q54" s="56"/>
      <c r="R54" s="56">
        <f t="shared" si="4"/>
        <v>85544.34599999999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0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0</v>
      </c>
      <c r="Q55" s="56"/>
      <c r="R55" s="56">
        <f t="shared" si="4"/>
        <v>0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14.94</v>
      </c>
      <c r="E56" s="56"/>
      <c r="F56" s="56"/>
      <c r="G56" s="56"/>
      <c r="H56" s="56">
        <f>H10*$D$56</f>
        <v>13755.258</v>
      </c>
      <c r="I56" s="56">
        <f aca="true" t="shared" si="24" ref="I56:N56">I10*$D$56</f>
        <v>13880.753999999999</v>
      </c>
      <c r="J56" s="56">
        <f t="shared" si="24"/>
        <v>14252.76</v>
      </c>
      <c r="K56" s="56">
        <f t="shared" si="24"/>
        <v>11231.892</v>
      </c>
      <c r="L56" s="56">
        <f t="shared" si="24"/>
        <v>12173.112</v>
      </c>
      <c r="M56" s="56">
        <f t="shared" si="24"/>
        <v>12334.464</v>
      </c>
      <c r="N56" s="56">
        <f t="shared" si="24"/>
        <v>15996.258</v>
      </c>
      <c r="O56" s="56"/>
      <c r="P56" s="56"/>
      <c r="Q56" s="56"/>
      <c r="R56" s="56">
        <f t="shared" si="4"/>
        <v>93624.49799999999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0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26410.70007</v>
      </c>
      <c r="F59" s="56">
        <f aca="true" t="shared" si="27" ref="F59:P59">SUM(F52:F58)</f>
        <v>30803.24955</v>
      </c>
      <c r="G59" s="56">
        <f t="shared" si="27"/>
        <v>29554.13472</v>
      </c>
      <c r="H59" s="56">
        <f t="shared" si="27"/>
        <v>23513.27235</v>
      </c>
      <c r="I59" s="56">
        <f t="shared" si="27"/>
        <v>23265.33552</v>
      </c>
      <c r="J59" s="56">
        <f t="shared" si="27"/>
        <v>23882.45643</v>
      </c>
      <c r="K59" s="56">
        <f t="shared" si="27"/>
        <v>23065.017180000003</v>
      </c>
      <c r="L59" s="56">
        <f t="shared" si="27"/>
        <v>22410.36447</v>
      </c>
      <c r="M59" s="56">
        <f t="shared" si="27"/>
        <v>21663.92418</v>
      </c>
      <c r="N59" s="56">
        <f t="shared" si="27"/>
        <v>27754.35465</v>
      </c>
      <c r="O59" s="56">
        <f t="shared" si="27"/>
        <v>31932.674369999997</v>
      </c>
      <c r="P59" s="56">
        <f t="shared" si="27"/>
        <v>32537.99802</v>
      </c>
      <c r="Q59" s="56"/>
      <c r="R59" s="57">
        <f t="shared" si="4"/>
        <v>316793.48151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0.0399</v>
      </c>
      <c r="E63" s="56">
        <f aca="true" t="shared" si="30" ref="E63:P63">$D$63*E7</f>
        <v>12533.2683</v>
      </c>
      <c r="F63" s="56">
        <f t="shared" si="30"/>
        <v>13949.2395</v>
      </c>
      <c r="G63" s="56">
        <f t="shared" si="30"/>
        <v>11568.2868</v>
      </c>
      <c r="H63" s="56">
        <f t="shared" si="30"/>
        <v>9475.6515</v>
      </c>
      <c r="I63" s="56">
        <f t="shared" si="30"/>
        <v>9109.648799999999</v>
      </c>
      <c r="J63" s="56">
        <f t="shared" si="30"/>
        <v>9349.8867</v>
      </c>
      <c r="K63" s="56">
        <f t="shared" si="30"/>
        <v>11509.474199999999</v>
      </c>
      <c r="L63" s="56">
        <f t="shared" si="30"/>
        <v>9945.354299999999</v>
      </c>
      <c r="M63" s="56">
        <f t="shared" si="30"/>
        <v>9055.6242</v>
      </c>
      <c r="N63" s="56">
        <f t="shared" si="30"/>
        <v>11435.9385</v>
      </c>
      <c r="O63" s="56">
        <f t="shared" si="30"/>
        <v>12702.0453</v>
      </c>
      <c r="P63" s="56">
        <f t="shared" si="30"/>
        <v>13193.413799999998</v>
      </c>
      <c r="Q63" s="56"/>
      <c r="R63" s="56">
        <f t="shared" si="29"/>
        <v>133827.83190000002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6.11</v>
      </c>
      <c r="E64" s="56">
        <f aca="true" t="shared" si="31" ref="E64:P64">$D$64*E10</f>
        <v>4771.299</v>
      </c>
      <c r="F64" s="56">
        <f t="shared" si="31"/>
        <v>5810.610000000001</v>
      </c>
      <c r="G64" s="56">
        <f t="shared" si="31"/>
        <v>6226.701</v>
      </c>
      <c r="H64" s="56">
        <f t="shared" si="31"/>
        <v>5625.477000000001</v>
      </c>
      <c r="I64" s="56">
        <f t="shared" si="31"/>
        <v>5676.801</v>
      </c>
      <c r="J64" s="56">
        <f t="shared" si="31"/>
        <v>5828.9400000000005</v>
      </c>
      <c r="K64" s="56">
        <f t="shared" si="31"/>
        <v>4593.498</v>
      </c>
      <c r="L64" s="56">
        <f t="shared" si="31"/>
        <v>4978.428</v>
      </c>
      <c r="M64" s="56">
        <f t="shared" si="31"/>
        <v>5044.416</v>
      </c>
      <c r="N64" s="56">
        <f t="shared" si="31"/>
        <v>6541.977000000001</v>
      </c>
      <c r="O64" s="56">
        <f t="shared" si="31"/>
        <v>6657.456</v>
      </c>
      <c r="P64" s="56">
        <f t="shared" si="31"/>
        <v>6694.116</v>
      </c>
      <c r="Q64" s="56"/>
      <c r="R64" s="56">
        <f t="shared" si="29"/>
        <v>68449.719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0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0</v>
      </c>
      <c r="Q65" s="56"/>
      <c r="R65" s="56">
        <f t="shared" si="29"/>
        <v>0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4.51</v>
      </c>
      <c r="E66" s="56">
        <f aca="true" t="shared" si="33" ref="E66:P66">$D$66*E11</f>
        <v>3521.859</v>
      </c>
      <c r="F66" s="56">
        <f t="shared" si="33"/>
        <v>4289.01</v>
      </c>
      <c r="G66" s="56">
        <f t="shared" si="33"/>
        <v>4596.141</v>
      </c>
      <c r="H66" s="56">
        <f t="shared" si="33"/>
        <v>4152.357</v>
      </c>
      <c r="I66" s="56">
        <f t="shared" si="33"/>
        <v>4190.241</v>
      </c>
      <c r="J66" s="56">
        <f t="shared" si="33"/>
        <v>4302.54</v>
      </c>
      <c r="K66" s="56">
        <f t="shared" si="33"/>
        <v>3390.6179999999995</v>
      </c>
      <c r="L66" s="56">
        <f t="shared" si="33"/>
        <v>3674.7479999999996</v>
      </c>
      <c r="M66" s="56">
        <f t="shared" si="33"/>
        <v>3723.456</v>
      </c>
      <c r="N66" s="56">
        <f t="shared" si="33"/>
        <v>4828.857</v>
      </c>
      <c r="O66" s="56">
        <f t="shared" si="33"/>
        <v>4914.096</v>
      </c>
      <c r="P66" s="56">
        <f t="shared" si="33"/>
        <v>4941.155999999999</v>
      </c>
      <c r="Q66" s="56"/>
      <c r="R66" s="56">
        <f t="shared" si="29"/>
        <v>50525.079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0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0</v>
      </c>
      <c r="Q67" s="56"/>
      <c r="R67" s="56">
        <f t="shared" si="29"/>
        <v>0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4</v>
      </c>
      <c r="E68" s="56">
        <f aca="true" t="shared" si="35" ref="E68:P68">$D$68*E12</f>
        <v>3123.6</v>
      </c>
      <c r="F68" s="56">
        <f t="shared" si="35"/>
        <v>3804</v>
      </c>
      <c r="G68" s="56">
        <f t="shared" si="35"/>
        <v>4076.4</v>
      </c>
      <c r="H68" s="56">
        <f t="shared" si="35"/>
        <v>3682.8</v>
      </c>
      <c r="I68" s="56">
        <f t="shared" si="35"/>
        <v>3716.4</v>
      </c>
      <c r="J68" s="56">
        <f t="shared" si="35"/>
        <v>3816</v>
      </c>
      <c r="K68" s="56">
        <f t="shared" si="35"/>
        <v>3007.2</v>
      </c>
      <c r="L68" s="56">
        <f t="shared" si="35"/>
        <v>3259.2</v>
      </c>
      <c r="M68" s="56">
        <f t="shared" si="35"/>
        <v>3302.4</v>
      </c>
      <c r="N68" s="56">
        <f t="shared" si="35"/>
        <v>4282.8</v>
      </c>
      <c r="O68" s="56">
        <f t="shared" si="35"/>
        <v>4358.4</v>
      </c>
      <c r="P68" s="56">
        <f t="shared" si="35"/>
        <v>4382.4</v>
      </c>
      <c r="Q68" s="56"/>
      <c r="R68" s="56">
        <f t="shared" si="29"/>
        <v>44811.600000000006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163.19999999999982</v>
      </c>
      <c r="F69" s="56">
        <f aca="true" t="shared" si="36" ref="F69:P69">IF(F$7&gt;0,IF(F$12&gt;250,IF(F$12&gt;$B$12*0.75,0,(0.75*$B$12*$D$68-F$12*$D$68)),250*$D$68-F$12*$D$68),0)</f>
        <v>0</v>
      </c>
      <c r="G69" s="56">
        <f t="shared" si="36"/>
        <v>0</v>
      </c>
      <c r="H69" s="56">
        <f t="shared" si="36"/>
        <v>0</v>
      </c>
      <c r="I69" s="56">
        <f t="shared" si="36"/>
        <v>0</v>
      </c>
      <c r="J69" s="56">
        <f t="shared" si="36"/>
        <v>0</v>
      </c>
      <c r="K69" s="56">
        <f t="shared" si="36"/>
        <v>279.5999999999999</v>
      </c>
      <c r="L69" s="56">
        <f t="shared" si="36"/>
        <v>27.59999999999991</v>
      </c>
      <c r="M69" s="56">
        <f t="shared" si="36"/>
        <v>0</v>
      </c>
      <c r="N69" s="56">
        <f t="shared" si="36"/>
        <v>0</v>
      </c>
      <c r="O69" s="56">
        <f t="shared" si="36"/>
        <v>0</v>
      </c>
      <c r="P69" s="56">
        <f t="shared" si="36"/>
        <v>0</v>
      </c>
      <c r="Q69" s="56"/>
      <c r="R69" s="56">
        <f t="shared" si="29"/>
        <v>470.39999999999964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24313.2263</v>
      </c>
      <c r="F71" s="56">
        <f aca="true" t="shared" si="38" ref="F71:P71">SUM(F62:F70)</f>
        <v>28052.8595</v>
      </c>
      <c r="G71" s="56">
        <f t="shared" si="38"/>
        <v>26667.5288</v>
      </c>
      <c r="H71" s="56">
        <f t="shared" si="38"/>
        <v>23136.2855</v>
      </c>
      <c r="I71" s="56">
        <f t="shared" si="38"/>
        <v>22893.090799999998</v>
      </c>
      <c r="J71" s="56">
        <f t="shared" si="38"/>
        <v>23497.3667</v>
      </c>
      <c r="K71" s="56">
        <f t="shared" si="38"/>
        <v>22980.390199999998</v>
      </c>
      <c r="L71" s="56">
        <f t="shared" si="38"/>
        <v>22085.330299999998</v>
      </c>
      <c r="M71" s="56">
        <f t="shared" si="38"/>
        <v>21325.896200000003</v>
      </c>
      <c r="N71" s="56">
        <f t="shared" si="38"/>
        <v>27289.572500000002</v>
      </c>
      <c r="O71" s="56">
        <f t="shared" si="38"/>
        <v>28831.997300000003</v>
      </c>
      <c r="P71" s="56">
        <f t="shared" si="38"/>
        <v>29411.085799999993</v>
      </c>
      <c r="Q71" s="56"/>
      <c r="R71" s="57">
        <f t="shared" si="29"/>
        <v>300484.6299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0.04048</v>
      </c>
      <c r="E75" s="56">
        <f aca="true" t="shared" si="41" ref="E75:P75">$D$75*E7</f>
        <v>12715.456160000002</v>
      </c>
      <c r="F75" s="56">
        <f t="shared" si="41"/>
        <v>14152.010400000001</v>
      </c>
      <c r="G75" s="56">
        <f t="shared" si="41"/>
        <v>11736.44736</v>
      </c>
      <c r="H75" s="56">
        <f t="shared" si="41"/>
        <v>9613.3928</v>
      </c>
      <c r="I75" s="56">
        <f t="shared" si="41"/>
        <v>9242.06976</v>
      </c>
      <c r="J75" s="56">
        <f t="shared" si="41"/>
        <v>9485.79984</v>
      </c>
      <c r="K75" s="56">
        <f t="shared" si="41"/>
        <v>11676.779840000001</v>
      </c>
      <c r="L75" s="56">
        <f t="shared" si="41"/>
        <v>10089.92336</v>
      </c>
      <c r="M75" s="56">
        <f t="shared" si="41"/>
        <v>9187.25984</v>
      </c>
      <c r="N75" s="56">
        <f t="shared" si="41"/>
        <v>11602.175200000001</v>
      </c>
      <c r="O75" s="56">
        <f t="shared" si="41"/>
        <v>12886.68656</v>
      </c>
      <c r="P75" s="56">
        <f t="shared" si="41"/>
        <v>13385.197760000001</v>
      </c>
      <c r="Q75" s="56"/>
      <c r="R75" s="56">
        <f t="shared" si="40"/>
        <v>135773.19888</v>
      </c>
    </row>
    <row r="76" spans="2:18" ht="15">
      <c r="B76" s="64" t="str">
        <f>'Rate Comparison'!B76</f>
        <v>Peak Demand</v>
      </c>
      <c r="D76" s="7">
        <f>'Rate Comparison'!D76</f>
        <v>6.37</v>
      </c>
      <c r="E76" s="56">
        <f aca="true" t="shared" si="42" ref="E76:P76">$D$76*E10</f>
        <v>4974.333</v>
      </c>
      <c r="F76" s="56">
        <f t="shared" si="42"/>
        <v>6057.87</v>
      </c>
      <c r="G76" s="56">
        <f t="shared" si="42"/>
        <v>6491.667</v>
      </c>
      <c r="H76" s="56">
        <f t="shared" si="42"/>
        <v>5864.859</v>
      </c>
      <c r="I76" s="56">
        <f t="shared" si="42"/>
        <v>5918.367</v>
      </c>
      <c r="J76" s="56">
        <f t="shared" si="42"/>
        <v>6076.9800000000005</v>
      </c>
      <c r="K76" s="56">
        <f t="shared" si="42"/>
        <v>4788.965999999999</v>
      </c>
      <c r="L76" s="56">
        <f t="shared" si="42"/>
        <v>5190.276</v>
      </c>
      <c r="M76" s="56">
        <f t="shared" si="42"/>
        <v>5259.072</v>
      </c>
      <c r="N76" s="56">
        <f t="shared" si="42"/>
        <v>6820.359</v>
      </c>
      <c r="O76" s="56">
        <f t="shared" si="42"/>
        <v>6940.7519999999995</v>
      </c>
      <c r="P76" s="56">
        <f t="shared" si="42"/>
        <v>6978.972</v>
      </c>
      <c r="Q76" s="56"/>
      <c r="R76" s="56">
        <f t="shared" si="40"/>
        <v>71362.473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0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0</v>
      </c>
      <c r="Q77" s="56"/>
      <c r="R77" s="56">
        <f t="shared" si="40"/>
        <v>0</v>
      </c>
    </row>
    <row r="78" spans="2:18" ht="15">
      <c r="B78" s="64" t="str">
        <f>'Rate Comparison'!B78</f>
        <v>Intermediate Demand</v>
      </c>
      <c r="D78" s="7">
        <f>'Rate Comparison'!D78</f>
        <v>4.76</v>
      </c>
      <c r="E78" s="56">
        <f aca="true" t="shared" si="44" ref="E78:P78">$D$78*E11</f>
        <v>3717.084</v>
      </c>
      <c r="F78" s="56">
        <f t="shared" si="44"/>
        <v>4526.76</v>
      </c>
      <c r="G78" s="56">
        <f t="shared" si="44"/>
        <v>4850.916</v>
      </c>
      <c r="H78" s="56">
        <f t="shared" si="44"/>
        <v>4382.532</v>
      </c>
      <c r="I78" s="56">
        <f t="shared" si="44"/>
        <v>4422.516</v>
      </c>
      <c r="J78" s="56">
        <f t="shared" si="44"/>
        <v>4541.04</v>
      </c>
      <c r="K78" s="56">
        <f t="shared" si="44"/>
        <v>3578.5679999999998</v>
      </c>
      <c r="L78" s="56">
        <f t="shared" si="44"/>
        <v>3878.4479999999994</v>
      </c>
      <c r="M78" s="56">
        <f t="shared" si="44"/>
        <v>3929.8559999999998</v>
      </c>
      <c r="N78" s="56">
        <f t="shared" si="44"/>
        <v>5096.532</v>
      </c>
      <c r="O78" s="56">
        <f t="shared" si="44"/>
        <v>5186.495999999999</v>
      </c>
      <c r="P78" s="56">
        <f t="shared" si="44"/>
        <v>5215.056</v>
      </c>
      <c r="Q78" s="56"/>
      <c r="R78" s="56">
        <f t="shared" si="40"/>
        <v>53325.804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0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0</v>
      </c>
      <c r="Q79" s="56"/>
      <c r="R79" s="56">
        <f t="shared" si="40"/>
        <v>0</v>
      </c>
    </row>
    <row r="80" spans="2:18" ht="15">
      <c r="B80" s="64" t="str">
        <f>'Rate Comparison'!B80</f>
        <v>Base Demand</v>
      </c>
      <c r="D80" s="7">
        <f>'Rate Comparison'!D80</f>
        <v>4.26</v>
      </c>
      <c r="E80" s="56">
        <f aca="true" t="shared" si="46" ref="E80:P80">$D$80*E12</f>
        <v>3326.6339999999996</v>
      </c>
      <c r="F80" s="56">
        <f t="shared" si="46"/>
        <v>4051.2599999999998</v>
      </c>
      <c r="G80" s="56">
        <f t="shared" si="46"/>
        <v>4341.366</v>
      </c>
      <c r="H80" s="56">
        <f t="shared" si="46"/>
        <v>3922.182</v>
      </c>
      <c r="I80" s="56">
        <f t="shared" si="46"/>
        <v>3957.966</v>
      </c>
      <c r="J80" s="56">
        <f t="shared" si="46"/>
        <v>4064.04</v>
      </c>
      <c r="K80" s="56">
        <f t="shared" si="46"/>
        <v>3202.6679999999997</v>
      </c>
      <c r="L80" s="56">
        <f t="shared" si="46"/>
        <v>3471.048</v>
      </c>
      <c r="M80" s="56">
        <f t="shared" si="46"/>
        <v>3517.056</v>
      </c>
      <c r="N80" s="56">
        <f t="shared" si="46"/>
        <v>4561.182</v>
      </c>
      <c r="O80" s="56">
        <f t="shared" si="46"/>
        <v>4641.695999999999</v>
      </c>
      <c r="P80" s="56">
        <f t="shared" si="46"/>
        <v>4667.255999999999</v>
      </c>
      <c r="Q80" s="56"/>
      <c r="R80" s="56">
        <f t="shared" si="40"/>
        <v>47724.354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173.808</v>
      </c>
      <c r="F81" s="56">
        <f aca="true" t="shared" si="47" ref="F81:P81">IF(F$7&gt;0,IF(F12&gt;250,IF(F12&gt;$B$12*0.75,0,(0.75*$B$12*$D$80-F12*$D$80)),250*$D$80-F12*$D$80),0)</f>
        <v>0</v>
      </c>
      <c r="G81" s="56">
        <f t="shared" si="47"/>
        <v>0</v>
      </c>
      <c r="H81" s="56">
        <f t="shared" si="47"/>
        <v>0</v>
      </c>
      <c r="I81" s="56">
        <f t="shared" si="47"/>
        <v>0</v>
      </c>
      <c r="J81" s="56">
        <f t="shared" si="47"/>
        <v>0</v>
      </c>
      <c r="K81" s="56">
        <f t="shared" si="47"/>
        <v>297.7739999999999</v>
      </c>
      <c r="L81" s="56">
        <f t="shared" si="47"/>
        <v>29.393999999999778</v>
      </c>
      <c r="M81" s="56">
        <f t="shared" si="47"/>
        <v>0</v>
      </c>
      <c r="N81" s="56">
        <f t="shared" si="47"/>
        <v>0</v>
      </c>
      <c r="O81" s="56">
        <f t="shared" si="47"/>
        <v>0</v>
      </c>
      <c r="P81" s="56">
        <f t="shared" si="47"/>
        <v>0</v>
      </c>
      <c r="Q81" s="56"/>
      <c r="R81" s="56">
        <f t="shared" si="40"/>
        <v>500.97599999999966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25107.31516</v>
      </c>
      <c r="F83" s="56">
        <f aca="true" t="shared" si="49" ref="F83:P83">SUM(F74:F82)</f>
        <v>28987.900400000002</v>
      </c>
      <c r="G83" s="56">
        <f t="shared" si="49"/>
        <v>27620.39636</v>
      </c>
      <c r="H83" s="56">
        <f t="shared" si="49"/>
        <v>23982.9658</v>
      </c>
      <c r="I83" s="56">
        <f t="shared" si="49"/>
        <v>23740.91876</v>
      </c>
      <c r="J83" s="56">
        <f t="shared" si="49"/>
        <v>24367.85984</v>
      </c>
      <c r="K83" s="56">
        <f t="shared" si="49"/>
        <v>23744.75584</v>
      </c>
      <c r="L83" s="56">
        <f t="shared" si="49"/>
        <v>22859.089359999998</v>
      </c>
      <c r="M83" s="56">
        <f t="shared" si="49"/>
        <v>22093.24384</v>
      </c>
      <c r="N83" s="56">
        <f t="shared" si="49"/>
        <v>28280.2482</v>
      </c>
      <c r="O83" s="56">
        <f t="shared" si="49"/>
        <v>29855.630559999998</v>
      </c>
      <c r="P83" s="56">
        <f t="shared" si="49"/>
        <v>30446.481760000002</v>
      </c>
      <c r="Q83" s="56"/>
      <c r="R83" s="57">
        <f t="shared" si="40"/>
        <v>311086.80588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G1">
      <formula1>$X$1:$X$8</formula1>
    </dataValidation>
    <dataValidation type="list" allowBlank="1" showInputMessage="1" showErrorMessage="1" sqref="D15:D16">
      <formula1>$W$4:$W$11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90"/>
  <sheetViews>
    <sheetView zoomScale="70" zoomScaleNormal="70" zoomScalePageLayoutView="80" workbookViewId="0" topLeftCell="A1">
      <selection activeCell="K1" sqref="K1:L1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/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231000</v>
      </c>
      <c r="F7" s="70">
        <v>224400</v>
      </c>
      <c r="G7" s="70">
        <v>231900</v>
      </c>
      <c r="H7" s="70">
        <v>175800</v>
      </c>
      <c r="I7" s="70">
        <v>178200</v>
      </c>
      <c r="J7" s="70">
        <v>210300</v>
      </c>
      <c r="K7" s="70">
        <v>197700</v>
      </c>
      <c r="L7" s="70">
        <v>204000</v>
      </c>
      <c r="M7" s="70">
        <v>169200</v>
      </c>
      <c r="N7" s="70">
        <v>168900</v>
      </c>
      <c r="O7" s="70">
        <v>185400</v>
      </c>
      <c r="P7" s="70">
        <v>175200</v>
      </c>
      <c r="R7" s="41">
        <f>SUM(E7:P7)</f>
        <v>2352000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654.5</v>
      </c>
      <c r="C10" s="37"/>
      <c r="D10" s="10" t="s">
        <v>5</v>
      </c>
      <c r="E10" s="70">
        <v>465.5</v>
      </c>
      <c r="F10" s="70">
        <v>598.9</v>
      </c>
      <c r="G10" s="70">
        <v>654.5</v>
      </c>
      <c r="H10" s="70">
        <v>577.1</v>
      </c>
      <c r="I10" s="70">
        <v>542.5</v>
      </c>
      <c r="J10" s="70">
        <v>543.1</v>
      </c>
      <c r="K10" s="70">
        <v>491.4</v>
      </c>
      <c r="L10" s="70">
        <v>544.9</v>
      </c>
      <c r="M10" s="70">
        <v>528.7</v>
      </c>
      <c r="N10" s="70">
        <v>625.7</v>
      </c>
      <c r="O10" s="70">
        <v>624.7</v>
      </c>
      <c r="P10" s="70">
        <v>596</v>
      </c>
      <c r="R10" s="41">
        <f>SUM(E10:P10)</f>
        <v>6792.999999999999</v>
      </c>
      <c r="W10" s="15" t="s">
        <v>54</v>
      </c>
      <c r="X10" s="20"/>
    </row>
    <row r="11" spans="2:24" ht="15">
      <c r="B11" s="37">
        <f>MAX(E11:P11)</f>
        <v>654.5</v>
      </c>
      <c r="C11" s="37"/>
      <c r="D11" s="10" t="s">
        <v>6</v>
      </c>
      <c r="E11" s="70">
        <v>465.5</v>
      </c>
      <c r="F11" s="70">
        <v>598.9</v>
      </c>
      <c r="G11" s="70">
        <v>654.5</v>
      </c>
      <c r="H11" s="70">
        <v>577.1</v>
      </c>
      <c r="I11" s="70">
        <v>542.5</v>
      </c>
      <c r="J11" s="70">
        <v>543.1</v>
      </c>
      <c r="K11" s="70">
        <v>491.4</v>
      </c>
      <c r="L11" s="70">
        <v>544.9</v>
      </c>
      <c r="M11" s="70">
        <v>528.7</v>
      </c>
      <c r="N11" s="70">
        <v>625.7</v>
      </c>
      <c r="O11" s="70">
        <v>624.7</v>
      </c>
      <c r="P11" s="70">
        <v>596</v>
      </c>
      <c r="R11" s="41">
        <f>SUM(E11:P11)</f>
        <v>6792.999999999999</v>
      </c>
      <c r="W11" s="15" t="s">
        <v>55</v>
      </c>
      <c r="X11" s="20"/>
    </row>
    <row r="12" spans="2:24" ht="15">
      <c r="B12" s="37">
        <f>MAX(E12:P12)</f>
        <v>654.5</v>
      </c>
      <c r="C12" s="37"/>
      <c r="D12" s="10" t="s">
        <v>7</v>
      </c>
      <c r="E12" s="70">
        <v>465.5</v>
      </c>
      <c r="F12" s="70">
        <v>598.9</v>
      </c>
      <c r="G12" s="70">
        <v>654.5</v>
      </c>
      <c r="H12" s="70">
        <v>577.1</v>
      </c>
      <c r="I12" s="70">
        <v>542.5</v>
      </c>
      <c r="J12" s="70">
        <v>543.1</v>
      </c>
      <c r="K12" s="70">
        <v>491.4</v>
      </c>
      <c r="L12" s="70">
        <v>544.9</v>
      </c>
      <c r="M12" s="70">
        <v>528.7</v>
      </c>
      <c r="N12" s="70">
        <v>625.7</v>
      </c>
      <c r="O12" s="70">
        <v>624.7</v>
      </c>
      <c r="P12" s="70">
        <v>596</v>
      </c>
      <c r="R12" s="41">
        <f>SUM(E12:P12)</f>
        <v>6792.999999999999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16823.0225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18500.783</v>
      </c>
      <c r="G15" s="59">
        <f t="shared" si="0"/>
        <v>19660.066999999995</v>
      </c>
      <c r="H15" s="59">
        <f t="shared" si="0"/>
        <v>16197.953000000001</v>
      </c>
      <c r="I15" s="59">
        <f t="shared" si="0"/>
        <v>15762.610999999999</v>
      </c>
      <c r="J15" s="59">
        <f t="shared" si="0"/>
        <v>17071.253</v>
      </c>
      <c r="K15" s="59">
        <f t="shared" si="0"/>
        <v>15765.542000000001</v>
      </c>
      <c r="L15" s="59">
        <f t="shared" si="0"/>
        <v>16843.931</v>
      </c>
      <c r="M15" s="59">
        <f t="shared" si="0"/>
        <v>15185.909000000001</v>
      </c>
      <c r="N15" s="59">
        <f t="shared" si="0"/>
        <v>16666.595</v>
      </c>
      <c r="O15" s="59">
        <f t="shared" si="0"/>
        <v>17319.125</v>
      </c>
      <c r="P15" s="59">
        <f t="shared" si="0"/>
        <v>16464.536</v>
      </c>
      <c r="Q15" s="59"/>
      <c r="R15" s="59">
        <f t="shared" si="0"/>
        <v>202261.3275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16823.0225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18500.783</v>
      </c>
      <c r="G16" s="60">
        <f t="shared" si="1"/>
        <v>19660.066999999995</v>
      </c>
      <c r="H16" s="60">
        <f t="shared" si="1"/>
        <v>16197.953000000001</v>
      </c>
      <c r="I16" s="60">
        <f t="shared" si="1"/>
        <v>15762.610999999999</v>
      </c>
      <c r="J16" s="60">
        <f t="shared" si="1"/>
        <v>17071.253</v>
      </c>
      <c r="K16" s="60">
        <f t="shared" si="1"/>
        <v>15765.542000000001</v>
      </c>
      <c r="L16" s="60">
        <f t="shared" si="1"/>
        <v>16843.931</v>
      </c>
      <c r="M16" s="60">
        <f t="shared" si="1"/>
        <v>15185.909000000001</v>
      </c>
      <c r="N16" s="60">
        <f t="shared" si="1"/>
        <v>16666.595</v>
      </c>
      <c r="O16" s="60">
        <f t="shared" si="1"/>
        <v>17319.125</v>
      </c>
      <c r="P16" s="60">
        <f t="shared" si="1"/>
        <v>16464.536</v>
      </c>
      <c r="Q16" s="60"/>
      <c r="R16" s="60">
        <f t="shared" si="1"/>
        <v>202261.3275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0.09134</v>
      </c>
      <c r="E23" s="56">
        <f aca="true" t="shared" si="5" ref="E23:P23">E7*$D$23</f>
        <v>21099.54</v>
      </c>
      <c r="F23" s="56">
        <f t="shared" si="5"/>
        <v>20496.696</v>
      </c>
      <c r="G23" s="56">
        <f t="shared" si="5"/>
        <v>21181.746000000003</v>
      </c>
      <c r="H23" s="56">
        <f t="shared" si="5"/>
        <v>16057.572</v>
      </c>
      <c r="I23" s="56">
        <f t="shared" si="5"/>
        <v>16276.788</v>
      </c>
      <c r="J23" s="56">
        <f t="shared" si="5"/>
        <v>19208.802</v>
      </c>
      <c r="K23" s="56">
        <f t="shared" si="5"/>
        <v>18057.918</v>
      </c>
      <c r="L23" s="56">
        <f t="shared" si="5"/>
        <v>18633.36</v>
      </c>
      <c r="M23" s="56">
        <f t="shared" si="5"/>
        <v>15454.728000000001</v>
      </c>
      <c r="N23" s="56">
        <f t="shared" si="5"/>
        <v>15427.326000000001</v>
      </c>
      <c r="O23" s="56">
        <f t="shared" si="5"/>
        <v>16934.436</v>
      </c>
      <c r="P23" s="56">
        <f t="shared" si="5"/>
        <v>16002.768</v>
      </c>
      <c r="Q23" s="56"/>
      <c r="R23" s="56">
        <f t="shared" si="4"/>
        <v>214831.68000000002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21134.54</v>
      </c>
      <c r="F24" s="56">
        <f aca="true" t="shared" si="6" ref="F24:P24">F22+F23</f>
        <v>20531.696</v>
      </c>
      <c r="G24" s="56">
        <f t="shared" si="6"/>
        <v>21216.746000000003</v>
      </c>
      <c r="H24" s="56">
        <f t="shared" si="6"/>
        <v>16092.572</v>
      </c>
      <c r="I24" s="56">
        <f t="shared" si="6"/>
        <v>16311.788</v>
      </c>
      <c r="J24" s="56">
        <f t="shared" si="6"/>
        <v>19243.802</v>
      </c>
      <c r="K24" s="56">
        <f t="shared" si="6"/>
        <v>18092.918</v>
      </c>
      <c r="L24" s="56">
        <f t="shared" si="6"/>
        <v>18668.36</v>
      </c>
      <c r="M24" s="56">
        <f t="shared" si="6"/>
        <v>15489.728000000001</v>
      </c>
      <c r="N24" s="56">
        <f t="shared" si="6"/>
        <v>15462.326000000001</v>
      </c>
      <c r="O24" s="56">
        <f t="shared" si="6"/>
        <v>16969.436</v>
      </c>
      <c r="P24" s="56">
        <f t="shared" si="6"/>
        <v>16037.768</v>
      </c>
      <c r="Q24" s="56"/>
      <c r="R24" s="57">
        <f t="shared" si="4"/>
        <v>215251.68000000002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0.09245</v>
      </c>
      <c r="E28" s="56">
        <f aca="true" t="shared" si="8" ref="E28:P28">E7*$D$28</f>
        <v>21355.95</v>
      </c>
      <c r="F28" s="56">
        <f t="shared" si="8"/>
        <v>20745.780000000002</v>
      </c>
      <c r="G28" s="56">
        <f t="shared" si="8"/>
        <v>21439.155000000002</v>
      </c>
      <c r="H28" s="56">
        <f t="shared" si="8"/>
        <v>16252.710000000001</v>
      </c>
      <c r="I28" s="56">
        <f t="shared" si="8"/>
        <v>16474.59</v>
      </c>
      <c r="J28" s="56">
        <f t="shared" si="8"/>
        <v>19442.235</v>
      </c>
      <c r="K28" s="56">
        <f t="shared" si="8"/>
        <v>18277.365</v>
      </c>
      <c r="L28" s="56">
        <f t="shared" si="8"/>
        <v>18859.8</v>
      </c>
      <c r="M28" s="56">
        <f t="shared" si="8"/>
        <v>15642.54</v>
      </c>
      <c r="N28" s="56">
        <f t="shared" si="8"/>
        <v>15614.805</v>
      </c>
      <c r="O28" s="56">
        <f t="shared" si="8"/>
        <v>17140.23</v>
      </c>
      <c r="P28" s="56">
        <f t="shared" si="8"/>
        <v>16197.240000000002</v>
      </c>
      <c r="Q28" s="56"/>
      <c r="R28" s="56">
        <f t="shared" si="4"/>
        <v>217442.4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21395.95</v>
      </c>
      <c r="F29" s="56">
        <f aca="true" t="shared" si="9" ref="F29:P29">F28+F27</f>
        <v>20785.780000000002</v>
      </c>
      <c r="G29" s="56">
        <f t="shared" si="9"/>
        <v>21479.155000000002</v>
      </c>
      <c r="H29" s="56">
        <f t="shared" si="9"/>
        <v>16292.710000000001</v>
      </c>
      <c r="I29" s="56">
        <f t="shared" si="9"/>
        <v>16514.59</v>
      </c>
      <c r="J29" s="56">
        <f t="shared" si="9"/>
        <v>19482.235</v>
      </c>
      <c r="K29" s="56">
        <f t="shared" si="9"/>
        <v>18317.365</v>
      </c>
      <c r="L29" s="56">
        <f t="shared" si="9"/>
        <v>18899.8</v>
      </c>
      <c r="M29" s="56">
        <f t="shared" si="9"/>
        <v>15682.54</v>
      </c>
      <c r="N29" s="56">
        <f t="shared" si="9"/>
        <v>15654.805</v>
      </c>
      <c r="O29" s="56">
        <f t="shared" si="9"/>
        <v>17180.23</v>
      </c>
      <c r="P29" s="56">
        <f t="shared" si="9"/>
        <v>16237.240000000002</v>
      </c>
      <c r="Q29" s="56"/>
      <c r="R29" s="57">
        <f t="shared" si="4"/>
        <v>217922.4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Blank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0</v>
      </c>
      <c r="E32" s="56">
        <f>IF(E$7&gt;0,$D$32,0)</f>
        <v>0</v>
      </c>
      <c r="F32" s="56">
        <f aca="true" t="shared" si="10" ref="F32:P32">IF(F$7&gt;0,$D$32,0)</f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 t="shared" si="10"/>
        <v>0</v>
      </c>
      <c r="K32" s="56">
        <f t="shared" si="10"/>
        <v>0</v>
      </c>
      <c r="L32" s="56">
        <f t="shared" si="10"/>
        <v>0</v>
      </c>
      <c r="M32" s="56">
        <f t="shared" si="10"/>
        <v>0</v>
      </c>
      <c r="N32" s="56">
        <f t="shared" si="10"/>
        <v>0</v>
      </c>
      <c r="O32" s="56">
        <f t="shared" si="10"/>
        <v>0</v>
      </c>
      <c r="P32" s="56">
        <f t="shared" si="10"/>
        <v>0</v>
      </c>
      <c r="Q32" s="56"/>
      <c r="R32" s="56">
        <f t="shared" si="4"/>
        <v>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</v>
      </c>
      <c r="E33" s="56">
        <f aca="true" t="shared" si="11" ref="E33:P33">E7*$D$33</f>
        <v>0</v>
      </c>
      <c r="F33" s="56">
        <f t="shared" si="11"/>
        <v>0</v>
      </c>
      <c r="G33" s="56">
        <f t="shared" si="11"/>
        <v>0</v>
      </c>
      <c r="H33" s="56">
        <f t="shared" si="11"/>
        <v>0</v>
      </c>
      <c r="I33" s="56">
        <f t="shared" si="11"/>
        <v>0</v>
      </c>
      <c r="J33" s="56">
        <f t="shared" si="11"/>
        <v>0</v>
      </c>
      <c r="K33" s="56">
        <f t="shared" si="11"/>
        <v>0</v>
      </c>
      <c r="L33" s="56">
        <f t="shared" si="11"/>
        <v>0</v>
      </c>
      <c r="M33" s="56">
        <f t="shared" si="11"/>
        <v>0</v>
      </c>
      <c r="N33" s="56">
        <f t="shared" si="11"/>
        <v>0</v>
      </c>
      <c r="O33" s="56">
        <f t="shared" si="11"/>
        <v>0</v>
      </c>
      <c r="P33" s="56">
        <f t="shared" si="11"/>
        <v>0</v>
      </c>
      <c r="Q33" s="56"/>
      <c r="R33" s="56">
        <f t="shared" si="4"/>
        <v>0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0</v>
      </c>
      <c r="F34" s="56">
        <f aca="true" t="shared" si="12" ref="F34:P34">F32+F33</f>
        <v>0</v>
      </c>
      <c r="G34" s="56">
        <f t="shared" si="12"/>
        <v>0</v>
      </c>
      <c r="H34" s="56">
        <f t="shared" si="12"/>
        <v>0</v>
      </c>
      <c r="I34" s="56">
        <f t="shared" si="12"/>
        <v>0</v>
      </c>
      <c r="J34" s="56">
        <f t="shared" si="12"/>
        <v>0</v>
      </c>
      <c r="K34" s="56">
        <f t="shared" si="12"/>
        <v>0</v>
      </c>
      <c r="L34" s="56">
        <f t="shared" si="12"/>
        <v>0</v>
      </c>
      <c r="M34" s="56">
        <f t="shared" si="12"/>
        <v>0</v>
      </c>
      <c r="N34" s="56">
        <f t="shared" si="12"/>
        <v>0</v>
      </c>
      <c r="O34" s="56">
        <f t="shared" si="12"/>
        <v>0</v>
      </c>
      <c r="P34" s="56">
        <f t="shared" si="12"/>
        <v>0</v>
      </c>
      <c r="Q34" s="56"/>
      <c r="R34" s="57">
        <f t="shared" si="4"/>
        <v>0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Blank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0</v>
      </c>
      <c r="E37" s="56">
        <f>IF(E$7&gt;0,$D$37,0)</f>
        <v>0</v>
      </c>
      <c r="F37" s="56">
        <f aca="true" t="shared" si="13" ref="F37:P37">IF(F$7&gt;0,$D$37,0)</f>
        <v>0</v>
      </c>
      <c r="G37" s="56">
        <f t="shared" si="13"/>
        <v>0</v>
      </c>
      <c r="H37" s="56">
        <f t="shared" si="13"/>
        <v>0</v>
      </c>
      <c r="I37" s="56">
        <f t="shared" si="13"/>
        <v>0</v>
      </c>
      <c r="J37" s="56">
        <f t="shared" si="13"/>
        <v>0</v>
      </c>
      <c r="K37" s="56">
        <f t="shared" si="13"/>
        <v>0</v>
      </c>
      <c r="L37" s="56">
        <f t="shared" si="13"/>
        <v>0</v>
      </c>
      <c r="M37" s="56">
        <f t="shared" si="13"/>
        <v>0</v>
      </c>
      <c r="N37" s="56">
        <f t="shared" si="13"/>
        <v>0</v>
      </c>
      <c r="O37" s="56">
        <f t="shared" si="13"/>
        <v>0</v>
      </c>
      <c r="P37" s="56">
        <f t="shared" si="13"/>
        <v>0</v>
      </c>
      <c r="Q37" s="56"/>
      <c r="R37" s="56">
        <f t="shared" si="4"/>
        <v>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</v>
      </c>
      <c r="E38" s="56">
        <f aca="true" t="shared" si="14" ref="E38:P38">E7*$D$38</f>
        <v>0</v>
      </c>
      <c r="F38" s="56">
        <f t="shared" si="14"/>
        <v>0</v>
      </c>
      <c r="G38" s="56">
        <f t="shared" si="14"/>
        <v>0</v>
      </c>
      <c r="H38" s="56">
        <f t="shared" si="14"/>
        <v>0</v>
      </c>
      <c r="I38" s="56">
        <f t="shared" si="14"/>
        <v>0</v>
      </c>
      <c r="J38" s="56">
        <f t="shared" si="14"/>
        <v>0</v>
      </c>
      <c r="K38" s="56">
        <f t="shared" si="14"/>
        <v>0</v>
      </c>
      <c r="L38" s="56">
        <f t="shared" si="14"/>
        <v>0</v>
      </c>
      <c r="M38" s="56">
        <f t="shared" si="14"/>
        <v>0</v>
      </c>
      <c r="N38" s="56">
        <f t="shared" si="14"/>
        <v>0</v>
      </c>
      <c r="O38" s="56">
        <f t="shared" si="14"/>
        <v>0</v>
      </c>
      <c r="P38" s="56">
        <f t="shared" si="14"/>
        <v>0</v>
      </c>
      <c r="Q38" s="56"/>
      <c r="R38" s="56">
        <f t="shared" si="4"/>
        <v>0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0</v>
      </c>
      <c r="F39" s="56">
        <f t="shared" si="15"/>
        <v>0</v>
      </c>
      <c r="G39" s="56">
        <f t="shared" si="15"/>
        <v>0</v>
      </c>
      <c r="H39" s="56">
        <f t="shared" si="15"/>
        <v>0</v>
      </c>
      <c r="I39" s="56">
        <f t="shared" si="15"/>
        <v>0</v>
      </c>
      <c r="J39" s="56">
        <f t="shared" si="15"/>
        <v>0</v>
      </c>
      <c r="K39" s="56">
        <f t="shared" si="15"/>
        <v>0</v>
      </c>
      <c r="L39" s="56">
        <f t="shared" si="15"/>
        <v>0</v>
      </c>
      <c r="M39" s="56">
        <f t="shared" si="15"/>
        <v>0</v>
      </c>
      <c r="N39" s="56">
        <f t="shared" si="15"/>
        <v>0</v>
      </c>
      <c r="O39" s="56">
        <f t="shared" si="15"/>
        <v>0</v>
      </c>
      <c r="P39" s="56">
        <f t="shared" si="15"/>
        <v>0</v>
      </c>
      <c r="Q39" s="56"/>
      <c r="R39" s="57">
        <f t="shared" si="4"/>
        <v>0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0.0406</v>
      </c>
      <c r="E43" s="56">
        <f aca="true" t="shared" si="17" ref="E43:P43">$D$43*E7</f>
        <v>9378.599999999999</v>
      </c>
      <c r="F43" s="56">
        <f t="shared" si="17"/>
        <v>9110.64</v>
      </c>
      <c r="G43" s="56">
        <f t="shared" si="17"/>
        <v>9415.14</v>
      </c>
      <c r="H43" s="56">
        <f t="shared" si="17"/>
        <v>7137.48</v>
      </c>
      <c r="I43" s="56">
        <f t="shared" si="17"/>
        <v>7234.919999999999</v>
      </c>
      <c r="J43" s="56">
        <f t="shared" si="17"/>
        <v>8538.18</v>
      </c>
      <c r="K43" s="56">
        <f t="shared" si="17"/>
        <v>8026.62</v>
      </c>
      <c r="L43" s="56">
        <f t="shared" si="17"/>
        <v>8282.4</v>
      </c>
      <c r="M43" s="56">
        <f t="shared" si="17"/>
        <v>6869.5199999999995</v>
      </c>
      <c r="N43" s="56">
        <f t="shared" si="17"/>
        <v>6857.339999999999</v>
      </c>
      <c r="O43" s="56">
        <f t="shared" si="17"/>
        <v>7527.24</v>
      </c>
      <c r="P43" s="56">
        <f t="shared" si="17"/>
        <v>7113.12</v>
      </c>
      <c r="Q43" s="56"/>
      <c r="R43" s="56">
        <f t="shared" si="4"/>
        <v>95491.2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16.4</v>
      </c>
      <c r="E44" s="56">
        <f>E10*$D$44</f>
        <v>7634.199999999999</v>
      </c>
      <c r="F44" s="56">
        <f>F10*$D$44</f>
        <v>9821.96</v>
      </c>
      <c r="G44" s="56">
        <f>G10*$D$44</f>
        <v>10733.8</v>
      </c>
      <c r="H44" s="56"/>
      <c r="I44" s="56"/>
      <c r="J44" s="56"/>
      <c r="K44" s="56"/>
      <c r="L44" s="56"/>
      <c r="M44" s="56"/>
      <c r="N44" s="56"/>
      <c r="O44" s="56">
        <f>O10*$D$44</f>
        <v>10245.08</v>
      </c>
      <c r="P44" s="56">
        <f>P10*$D$44</f>
        <v>9774.4</v>
      </c>
      <c r="Q44" s="56"/>
      <c r="R44" s="56">
        <f t="shared" si="4"/>
        <v>48209.439999999995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0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0</v>
      </c>
      <c r="Q45" s="56"/>
      <c r="R45" s="56">
        <f t="shared" si="4"/>
        <v>0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14.01</v>
      </c>
      <c r="E46" s="56"/>
      <c r="F46" s="56"/>
      <c r="G46" s="56"/>
      <c r="H46" s="56">
        <f>H10*$D$46</f>
        <v>8085.171</v>
      </c>
      <c r="I46" s="56">
        <f aca="true" t="shared" si="18" ref="I46:N46">I10*$D$46</f>
        <v>7600.425</v>
      </c>
      <c r="J46" s="56">
        <f t="shared" si="18"/>
        <v>7608.831</v>
      </c>
      <c r="K46" s="56">
        <f t="shared" si="18"/>
        <v>6884.513999999999</v>
      </c>
      <c r="L46" s="56">
        <f t="shared" si="18"/>
        <v>7634.049</v>
      </c>
      <c r="M46" s="56">
        <f t="shared" si="18"/>
        <v>7407.087</v>
      </c>
      <c r="N46" s="56">
        <f t="shared" si="18"/>
        <v>8766.057</v>
      </c>
      <c r="O46" s="56"/>
      <c r="P46" s="56"/>
      <c r="Q46" s="56"/>
      <c r="R46" s="56">
        <f t="shared" si="4"/>
        <v>53986.134000000005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0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17102.799999999996</v>
      </c>
      <c r="F49" s="56">
        <f aca="true" t="shared" si="21" ref="F49:P49">SUM(F42:F48)</f>
        <v>19022.6</v>
      </c>
      <c r="G49" s="56">
        <f t="shared" si="21"/>
        <v>20238.94</v>
      </c>
      <c r="H49" s="56">
        <f t="shared" si="21"/>
        <v>15312.651</v>
      </c>
      <c r="I49" s="56">
        <f t="shared" si="21"/>
        <v>14925.345</v>
      </c>
      <c r="J49" s="56">
        <f t="shared" si="21"/>
        <v>16237.011</v>
      </c>
      <c r="K49" s="56">
        <f t="shared" si="21"/>
        <v>15001.133999999998</v>
      </c>
      <c r="L49" s="56">
        <f t="shared" si="21"/>
        <v>16006.449</v>
      </c>
      <c r="M49" s="56">
        <f t="shared" si="21"/>
        <v>14366.607</v>
      </c>
      <c r="N49" s="56">
        <f t="shared" si="21"/>
        <v>15713.397</v>
      </c>
      <c r="O49" s="56">
        <f t="shared" si="21"/>
        <v>17862.32</v>
      </c>
      <c r="P49" s="56">
        <f t="shared" si="21"/>
        <v>16977.52</v>
      </c>
      <c r="Q49" s="56"/>
      <c r="R49" s="57">
        <f t="shared" si="4"/>
        <v>198766.77399999998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0.04071</v>
      </c>
      <c r="E53" s="56">
        <f aca="true" t="shared" si="23" ref="E53:P53">$D$53*E7</f>
        <v>9404.01</v>
      </c>
      <c r="F53" s="56">
        <f t="shared" si="23"/>
        <v>9135.324</v>
      </c>
      <c r="G53" s="56">
        <f t="shared" si="23"/>
        <v>9440.649000000001</v>
      </c>
      <c r="H53" s="56">
        <f t="shared" si="23"/>
        <v>7156.818</v>
      </c>
      <c r="I53" s="56">
        <f t="shared" si="23"/>
        <v>7254.522000000001</v>
      </c>
      <c r="J53" s="56">
        <f t="shared" si="23"/>
        <v>8561.313</v>
      </c>
      <c r="K53" s="56">
        <f t="shared" si="23"/>
        <v>8048.367</v>
      </c>
      <c r="L53" s="56">
        <f t="shared" si="23"/>
        <v>8304.84</v>
      </c>
      <c r="M53" s="56">
        <f t="shared" si="23"/>
        <v>6888.1320000000005</v>
      </c>
      <c r="N53" s="56">
        <f t="shared" si="23"/>
        <v>6875.919000000001</v>
      </c>
      <c r="O53" s="56">
        <f t="shared" si="23"/>
        <v>7547.634000000001</v>
      </c>
      <c r="P53" s="56">
        <f t="shared" si="23"/>
        <v>7132.392000000001</v>
      </c>
      <c r="Q53" s="56"/>
      <c r="R53" s="56">
        <f t="shared" si="4"/>
        <v>95749.92000000001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17.33</v>
      </c>
      <c r="E54" s="56">
        <f>E10*$D$54</f>
        <v>8067.114999999999</v>
      </c>
      <c r="F54" s="56">
        <f>F10*$D$54</f>
        <v>10378.936999999998</v>
      </c>
      <c r="G54" s="56">
        <f>G10*$D$54</f>
        <v>11342.484999999999</v>
      </c>
      <c r="H54" s="56"/>
      <c r="I54" s="56"/>
      <c r="J54" s="56"/>
      <c r="K54" s="56"/>
      <c r="L54" s="56"/>
      <c r="M54" s="56"/>
      <c r="N54" s="56"/>
      <c r="O54" s="56">
        <f>$D$54*O10</f>
        <v>10826.051</v>
      </c>
      <c r="P54" s="56">
        <f>$D$54*P10</f>
        <v>10328.679999999998</v>
      </c>
      <c r="Q54" s="56"/>
      <c r="R54" s="56">
        <f t="shared" si="4"/>
        <v>50943.268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0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0</v>
      </c>
      <c r="Q55" s="56"/>
      <c r="R55" s="56">
        <f t="shared" si="4"/>
        <v>0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14.94</v>
      </c>
      <c r="E56" s="56"/>
      <c r="F56" s="56"/>
      <c r="G56" s="56"/>
      <c r="H56" s="56">
        <f>H10*$D$56</f>
        <v>8621.874</v>
      </c>
      <c r="I56" s="56">
        <f aca="true" t="shared" si="24" ref="I56:N56">I10*$D$56</f>
        <v>8104.95</v>
      </c>
      <c r="J56" s="56">
        <f t="shared" si="24"/>
        <v>8113.914</v>
      </c>
      <c r="K56" s="56">
        <f t="shared" si="24"/>
        <v>7341.516</v>
      </c>
      <c r="L56" s="56">
        <f t="shared" si="24"/>
        <v>8140.806</v>
      </c>
      <c r="M56" s="56">
        <f t="shared" si="24"/>
        <v>7898.778</v>
      </c>
      <c r="N56" s="56">
        <f t="shared" si="24"/>
        <v>9347.958</v>
      </c>
      <c r="O56" s="56"/>
      <c r="P56" s="56"/>
      <c r="Q56" s="56"/>
      <c r="R56" s="56">
        <f t="shared" si="4"/>
        <v>57569.795999999995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0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17561.125</v>
      </c>
      <c r="F59" s="56">
        <f aca="true" t="shared" si="27" ref="F59:P59">SUM(F52:F58)</f>
        <v>19604.261</v>
      </c>
      <c r="G59" s="56">
        <f t="shared" si="27"/>
        <v>20873.134</v>
      </c>
      <c r="H59" s="56">
        <f t="shared" si="27"/>
        <v>15868.692</v>
      </c>
      <c r="I59" s="56">
        <f t="shared" si="27"/>
        <v>15449.472000000002</v>
      </c>
      <c r="J59" s="56">
        <f t="shared" si="27"/>
        <v>16765.227</v>
      </c>
      <c r="K59" s="56">
        <f t="shared" si="27"/>
        <v>15479.883</v>
      </c>
      <c r="L59" s="56">
        <f t="shared" si="27"/>
        <v>16535.646</v>
      </c>
      <c r="M59" s="56">
        <f t="shared" si="27"/>
        <v>14876.91</v>
      </c>
      <c r="N59" s="56">
        <f t="shared" si="27"/>
        <v>16313.877</v>
      </c>
      <c r="O59" s="56">
        <f t="shared" si="27"/>
        <v>18463.685</v>
      </c>
      <c r="P59" s="56">
        <f t="shared" si="27"/>
        <v>17551.072</v>
      </c>
      <c r="Q59" s="56"/>
      <c r="R59" s="57">
        <f t="shared" si="4"/>
        <v>205342.984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0.0399</v>
      </c>
      <c r="E63" s="56">
        <f aca="true" t="shared" si="30" ref="E63:P63">$D$63*E7</f>
        <v>9216.9</v>
      </c>
      <c r="F63" s="56">
        <f t="shared" si="30"/>
        <v>8953.56</v>
      </c>
      <c r="G63" s="56">
        <f t="shared" si="30"/>
        <v>9252.81</v>
      </c>
      <c r="H63" s="56">
        <f t="shared" si="30"/>
        <v>7014.42</v>
      </c>
      <c r="I63" s="56">
        <f t="shared" si="30"/>
        <v>7110.179999999999</v>
      </c>
      <c r="J63" s="56">
        <f t="shared" si="30"/>
        <v>8390.97</v>
      </c>
      <c r="K63" s="56">
        <f t="shared" si="30"/>
        <v>7888.23</v>
      </c>
      <c r="L63" s="56">
        <f t="shared" si="30"/>
        <v>8139.599999999999</v>
      </c>
      <c r="M63" s="56">
        <f t="shared" si="30"/>
        <v>6751.08</v>
      </c>
      <c r="N63" s="56">
        <f t="shared" si="30"/>
        <v>6739.11</v>
      </c>
      <c r="O63" s="56">
        <f t="shared" si="30"/>
        <v>7397.46</v>
      </c>
      <c r="P63" s="56">
        <f t="shared" si="30"/>
        <v>6990.48</v>
      </c>
      <c r="Q63" s="56"/>
      <c r="R63" s="56">
        <f t="shared" si="29"/>
        <v>93844.8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6.11</v>
      </c>
      <c r="E64" s="56">
        <f aca="true" t="shared" si="31" ref="E64:P64">$D$64*E10</f>
        <v>2844.205</v>
      </c>
      <c r="F64" s="56">
        <f t="shared" si="31"/>
        <v>3659.279</v>
      </c>
      <c r="G64" s="56">
        <f t="shared" si="31"/>
        <v>3998.9950000000003</v>
      </c>
      <c r="H64" s="56">
        <f t="shared" si="31"/>
        <v>3526.081</v>
      </c>
      <c r="I64" s="56">
        <f t="shared" si="31"/>
        <v>3314.675</v>
      </c>
      <c r="J64" s="56">
        <f t="shared" si="31"/>
        <v>3318.3410000000003</v>
      </c>
      <c r="K64" s="56">
        <f t="shared" si="31"/>
        <v>3002.454</v>
      </c>
      <c r="L64" s="56">
        <f t="shared" si="31"/>
        <v>3329.339</v>
      </c>
      <c r="M64" s="56">
        <f t="shared" si="31"/>
        <v>3230.3570000000004</v>
      </c>
      <c r="N64" s="56">
        <f t="shared" si="31"/>
        <v>3823.0270000000005</v>
      </c>
      <c r="O64" s="56">
        <f t="shared" si="31"/>
        <v>3816.9170000000004</v>
      </c>
      <c r="P64" s="56">
        <f t="shared" si="31"/>
        <v>3641.5600000000004</v>
      </c>
      <c r="Q64" s="56"/>
      <c r="R64" s="56">
        <f t="shared" si="29"/>
        <v>41505.23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0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0</v>
      </c>
      <c r="Q65" s="56"/>
      <c r="R65" s="56">
        <f t="shared" si="29"/>
        <v>0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4.51</v>
      </c>
      <c r="E66" s="56">
        <f aca="true" t="shared" si="33" ref="E66:P66">$D$66*E11</f>
        <v>2099.4049999999997</v>
      </c>
      <c r="F66" s="56">
        <f t="shared" si="33"/>
        <v>2701.0389999999998</v>
      </c>
      <c r="G66" s="56">
        <f t="shared" si="33"/>
        <v>2951.795</v>
      </c>
      <c r="H66" s="56">
        <f t="shared" si="33"/>
        <v>2602.721</v>
      </c>
      <c r="I66" s="56">
        <f t="shared" si="33"/>
        <v>2446.6749999999997</v>
      </c>
      <c r="J66" s="56">
        <f t="shared" si="33"/>
        <v>2449.381</v>
      </c>
      <c r="K66" s="56">
        <f t="shared" si="33"/>
        <v>2216.214</v>
      </c>
      <c r="L66" s="56">
        <f t="shared" si="33"/>
        <v>2457.499</v>
      </c>
      <c r="M66" s="56">
        <f t="shared" si="33"/>
        <v>2384.437</v>
      </c>
      <c r="N66" s="56">
        <f t="shared" si="33"/>
        <v>2821.907</v>
      </c>
      <c r="O66" s="56">
        <f t="shared" si="33"/>
        <v>2817.397</v>
      </c>
      <c r="P66" s="56">
        <f t="shared" si="33"/>
        <v>2687.96</v>
      </c>
      <c r="Q66" s="56"/>
      <c r="R66" s="56">
        <f t="shared" si="29"/>
        <v>30636.429999999997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0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0</v>
      </c>
      <c r="Q67" s="56"/>
      <c r="R67" s="56">
        <f t="shared" si="29"/>
        <v>0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4</v>
      </c>
      <c r="E68" s="56">
        <f aca="true" t="shared" si="35" ref="E68:P68">$D$68*E12</f>
        <v>1862</v>
      </c>
      <c r="F68" s="56">
        <f t="shared" si="35"/>
        <v>2395.6</v>
      </c>
      <c r="G68" s="56">
        <f t="shared" si="35"/>
        <v>2618</v>
      </c>
      <c r="H68" s="56">
        <f t="shared" si="35"/>
        <v>2308.4</v>
      </c>
      <c r="I68" s="56">
        <f t="shared" si="35"/>
        <v>2170</v>
      </c>
      <c r="J68" s="56">
        <f t="shared" si="35"/>
        <v>2172.4</v>
      </c>
      <c r="K68" s="56">
        <f t="shared" si="35"/>
        <v>1965.6</v>
      </c>
      <c r="L68" s="56">
        <f t="shared" si="35"/>
        <v>2179.6</v>
      </c>
      <c r="M68" s="56">
        <f t="shared" si="35"/>
        <v>2114.8</v>
      </c>
      <c r="N68" s="56">
        <f t="shared" si="35"/>
        <v>2502.8</v>
      </c>
      <c r="O68" s="56">
        <f t="shared" si="35"/>
        <v>2498.8</v>
      </c>
      <c r="P68" s="56">
        <f t="shared" si="35"/>
        <v>2384</v>
      </c>
      <c r="Q68" s="56"/>
      <c r="R68" s="56">
        <f t="shared" si="29"/>
        <v>27171.999999999996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101.5</v>
      </c>
      <c r="F69" s="56">
        <f aca="true" t="shared" si="36" ref="F69:P69">IF(F$7&gt;0,IF(F$12&gt;250,IF(F$12&gt;$B$12*0.75,0,(0.75*$B$12*$D$68-F$12*$D$68)),250*$D$68-F$12*$D$68),0)</f>
        <v>0</v>
      </c>
      <c r="G69" s="56">
        <f t="shared" si="36"/>
        <v>0</v>
      </c>
      <c r="H69" s="56">
        <f t="shared" si="36"/>
        <v>0</v>
      </c>
      <c r="I69" s="56">
        <f t="shared" si="36"/>
        <v>0</v>
      </c>
      <c r="J69" s="56">
        <f t="shared" si="36"/>
        <v>0</v>
      </c>
      <c r="K69" s="56">
        <f t="shared" si="36"/>
        <v>0</v>
      </c>
      <c r="L69" s="56">
        <f t="shared" si="36"/>
        <v>0</v>
      </c>
      <c r="M69" s="56">
        <f t="shared" si="36"/>
        <v>0</v>
      </c>
      <c r="N69" s="56">
        <f t="shared" si="36"/>
        <v>0</v>
      </c>
      <c r="O69" s="56">
        <f t="shared" si="36"/>
        <v>0</v>
      </c>
      <c r="P69" s="56">
        <f t="shared" si="36"/>
        <v>0</v>
      </c>
      <c r="Q69" s="56"/>
      <c r="R69" s="56">
        <f t="shared" si="29"/>
        <v>101.5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16324.009999999998</v>
      </c>
      <c r="F71" s="56">
        <f aca="true" t="shared" si="38" ref="F71:P71">SUM(F62:F70)</f>
        <v>17909.478</v>
      </c>
      <c r="G71" s="56">
        <f t="shared" si="38"/>
        <v>19021.6</v>
      </c>
      <c r="H71" s="56">
        <f t="shared" si="38"/>
        <v>15651.622</v>
      </c>
      <c r="I71" s="56">
        <f t="shared" si="38"/>
        <v>15241.529999999999</v>
      </c>
      <c r="J71" s="56">
        <f t="shared" si="38"/>
        <v>16531.092</v>
      </c>
      <c r="K71" s="56">
        <f t="shared" si="38"/>
        <v>15272.498</v>
      </c>
      <c r="L71" s="56">
        <f t="shared" si="38"/>
        <v>16306.037999999999</v>
      </c>
      <c r="M71" s="56">
        <f t="shared" si="38"/>
        <v>14680.673999999999</v>
      </c>
      <c r="N71" s="56">
        <f t="shared" si="38"/>
        <v>16086.844000000001</v>
      </c>
      <c r="O71" s="56">
        <f t="shared" si="38"/>
        <v>16730.574</v>
      </c>
      <c r="P71" s="56">
        <f t="shared" si="38"/>
        <v>15904</v>
      </c>
      <c r="Q71" s="56"/>
      <c r="R71" s="57">
        <f t="shared" si="29"/>
        <v>195659.96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0.04048</v>
      </c>
      <c r="E75" s="56">
        <f aca="true" t="shared" si="41" ref="E75:P75">$D$75*E7</f>
        <v>9350.880000000001</v>
      </c>
      <c r="F75" s="56">
        <f t="shared" si="41"/>
        <v>9083.712000000001</v>
      </c>
      <c r="G75" s="56">
        <f t="shared" si="41"/>
        <v>9387.312</v>
      </c>
      <c r="H75" s="56">
        <f t="shared" si="41"/>
        <v>7116.384</v>
      </c>
      <c r="I75" s="56">
        <f t="shared" si="41"/>
        <v>7213.536</v>
      </c>
      <c r="J75" s="56">
        <f t="shared" si="41"/>
        <v>8512.944000000001</v>
      </c>
      <c r="K75" s="56">
        <f t="shared" si="41"/>
        <v>8002.896000000001</v>
      </c>
      <c r="L75" s="56">
        <f t="shared" si="41"/>
        <v>8257.92</v>
      </c>
      <c r="M75" s="56">
        <f t="shared" si="41"/>
        <v>6849.216</v>
      </c>
      <c r="N75" s="56">
        <f t="shared" si="41"/>
        <v>6837.072</v>
      </c>
      <c r="O75" s="56">
        <f t="shared" si="41"/>
        <v>7504.992</v>
      </c>
      <c r="P75" s="56">
        <f t="shared" si="41"/>
        <v>7092.0960000000005</v>
      </c>
      <c r="Q75" s="56"/>
      <c r="R75" s="56">
        <f t="shared" si="40"/>
        <v>95208.96</v>
      </c>
    </row>
    <row r="76" spans="2:18" ht="15">
      <c r="B76" s="64" t="str">
        <f>'Rate Comparison'!B76</f>
        <v>Peak Demand</v>
      </c>
      <c r="D76" s="7">
        <f>'Rate Comparison'!D76</f>
        <v>6.37</v>
      </c>
      <c r="E76" s="56">
        <f aca="true" t="shared" si="42" ref="E76:P76">$D$76*E10</f>
        <v>2965.235</v>
      </c>
      <c r="F76" s="56">
        <f t="shared" si="42"/>
        <v>3814.993</v>
      </c>
      <c r="G76" s="56">
        <f t="shared" si="42"/>
        <v>4169.165</v>
      </c>
      <c r="H76" s="56">
        <f t="shared" si="42"/>
        <v>3676.1270000000004</v>
      </c>
      <c r="I76" s="56">
        <f t="shared" si="42"/>
        <v>3455.725</v>
      </c>
      <c r="J76" s="56">
        <f t="shared" si="42"/>
        <v>3459.547</v>
      </c>
      <c r="K76" s="56">
        <f t="shared" si="42"/>
        <v>3130.218</v>
      </c>
      <c r="L76" s="56">
        <f t="shared" si="42"/>
        <v>3471.013</v>
      </c>
      <c r="M76" s="56">
        <f t="shared" si="42"/>
        <v>3367.8190000000004</v>
      </c>
      <c r="N76" s="56">
        <f t="shared" si="42"/>
        <v>3985.7090000000003</v>
      </c>
      <c r="O76" s="56">
        <f t="shared" si="42"/>
        <v>3979.3390000000004</v>
      </c>
      <c r="P76" s="56">
        <f t="shared" si="42"/>
        <v>3796.52</v>
      </c>
      <c r="Q76" s="56"/>
      <c r="R76" s="56">
        <f t="shared" si="40"/>
        <v>43271.409999999996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0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0</v>
      </c>
      <c r="Q77" s="56"/>
      <c r="R77" s="56">
        <f t="shared" si="40"/>
        <v>0</v>
      </c>
    </row>
    <row r="78" spans="2:18" ht="15">
      <c r="B78" s="64" t="str">
        <f>'Rate Comparison'!B78</f>
        <v>Intermediate Demand</v>
      </c>
      <c r="D78" s="7">
        <f>'Rate Comparison'!D78</f>
        <v>4.76</v>
      </c>
      <c r="E78" s="56">
        <f aca="true" t="shared" si="44" ref="E78:P78">$D$78*E11</f>
        <v>2215.7799999999997</v>
      </c>
      <c r="F78" s="56">
        <f t="shared" si="44"/>
        <v>2850.7639999999997</v>
      </c>
      <c r="G78" s="56">
        <f t="shared" si="44"/>
        <v>3115.42</v>
      </c>
      <c r="H78" s="56">
        <f t="shared" si="44"/>
        <v>2746.996</v>
      </c>
      <c r="I78" s="56">
        <f t="shared" si="44"/>
        <v>2582.2999999999997</v>
      </c>
      <c r="J78" s="56">
        <f t="shared" si="44"/>
        <v>2585.156</v>
      </c>
      <c r="K78" s="56">
        <f t="shared" si="44"/>
        <v>2339.064</v>
      </c>
      <c r="L78" s="56">
        <f t="shared" si="44"/>
        <v>2593.7239999999997</v>
      </c>
      <c r="M78" s="56">
        <f t="shared" si="44"/>
        <v>2516.612</v>
      </c>
      <c r="N78" s="56">
        <f t="shared" si="44"/>
        <v>2978.332</v>
      </c>
      <c r="O78" s="56">
        <f t="shared" si="44"/>
        <v>2973.572</v>
      </c>
      <c r="P78" s="56">
        <f t="shared" si="44"/>
        <v>2836.96</v>
      </c>
      <c r="Q78" s="56"/>
      <c r="R78" s="56">
        <f t="shared" si="40"/>
        <v>32334.679999999993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0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0</v>
      </c>
      <c r="Q79" s="56"/>
      <c r="R79" s="56">
        <f t="shared" si="40"/>
        <v>0</v>
      </c>
    </row>
    <row r="80" spans="2:18" ht="15">
      <c r="B80" s="64" t="str">
        <f>'Rate Comparison'!B80</f>
        <v>Base Demand</v>
      </c>
      <c r="D80" s="7">
        <f>'Rate Comparison'!D80</f>
        <v>4.26</v>
      </c>
      <c r="E80" s="56">
        <f aca="true" t="shared" si="46" ref="E80:P80">$D$80*E12</f>
        <v>1983.03</v>
      </c>
      <c r="F80" s="56">
        <f t="shared" si="46"/>
        <v>2551.314</v>
      </c>
      <c r="G80" s="56">
        <f t="shared" si="46"/>
        <v>2788.17</v>
      </c>
      <c r="H80" s="56">
        <f t="shared" si="46"/>
        <v>2458.446</v>
      </c>
      <c r="I80" s="56">
        <f t="shared" si="46"/>
        <v>2311.0499999999997</v>
      </c>
      <c r="J80" s="56">
        <f t="shared" si="46"/>
        <v>2313.6059999999998</v>
      </c>
      <c r="K80" s="56">
        <f t="shared" si="46"/>
        <v>2093.3639999999996</v>
      </c>
      <c r="L80" s="56">
        <f t="shared" si="46"/>
        <v>2321.274</v>
      </c>
      <c r="M80" s="56">
        <f t="shared" si="46"/>
        <v>2252.262</v>
      </c>
      <c r="N80" s="56">
        <f t="shared" si="46"/>
        <v>2665.482</v>
      </c>
      <c r="O80" s="56">
        <f t="shared" si="46"/>
        <v>2661.222</v>
      </c>
      <c r="P80" s="56">
        <f t="shared" si="46"/>
        <v>2538.96</v>
      </c>
      <c r="Q80" s="56"/>
      <c r="R80" s="56">
        <f t="shared" si="40"/>
        <v>28938.179999999997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108.09750000000008</v>
      </c>
      <c r="F81" s="56">
        <f aca="true" t="shared" si="47" ref="F81:P81">IF(F$7&gt;0,IF(F12&gt;250,IF(F12&gt;$B$12*0.75,0,(0.75*$B$12*$D$80-F12*$D$80)),250*$D$80-F12*$D$80),0)</f>
        <v>0</v>
      </c>
      <c r="G81" s="56">
        <f t="shared" si="47"/>
        <v>0</v>
      </c>
      <c r="H81" s="56">
        <f t="shared" si="47"/>
        <v>0</v>
      </c>
      <c r="I81" s="56">
        <f t="shared" si="47"/>
        <v>0</v>
      </c>
      <c r="J81" s="56">
        <f t="shared" si="47"/>
        <v>0</v>
      </c>
      <c r="K81" s="56">
        <f t="shared" si="47"/>
        <v>0</v>
      </c>
      <c r="L81" s="56">
        <f t="shared" si="47"/>
        <v>0</v>
      </c>
      <c r="M81" s="56">
        <f t="shared" si="47"/>
        <v>0</v>
      </c>
      <c r="N81" s="56">
        <f t="shared" si="47"/>
        <v>0</v>
      </c>
      <c r="O81" s="56">
        <f t="shared" si="47"/>
        <v>0</v>
      </c>
      <c r="P81" s="56">
        <f t="shared" si="47"/>
        <v>0</v>
      </c>
      <c r="Q81" s="56"/>
      <c r="R81" s="56">
        <f t="shared" si="40"/>
        <v>108.09750000000008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16823.0225</v>
      </c>
      <c r="F83" s="56">
        <f aca="true" t="shared" si="49" ref="F83:P83">SUM(F74:F82)</f>
        <v>18500.783</v>
      </c>
      <c r="G83" s="56">
        <f t="shared" si="49"/>
        <v>19660.066999999995</v>
      </c>
      <c r="H83" s="56">
        <f t="shared" si="49"/>
        <v>16197.953000000001</v>
      </c>
      <c r="I83" s="56">
        <f t="shared" si="49"/>
        <v>15762.610999999999</v>
      </c>
      <c r="J83" s="56">
        <f t="shared" si="49"/>
        <v>17071.253</v>
      </c>
      <c r="K83" s="56">
        <f t="shared" si="49"/>
        <v>15765.542000000001</v>
      </c>
      <c r="L83" s="56">
        <f t="shared" si="49"/>
        <v>16843.931</v>
      </c>
      <c r="M83" s="56">
        <f t="shared" si="49"/>
        <v>15185.909000000001</v>
      </c>
      <c r="N83" s="56">
        <f t="shared" si="49"/>
        <v>16666.595</v>
      </c>
      <c r="O83" s="56">
        <f t="shared" si="49"/>
        <v>17319.125</v>
      </c>
      <c r="P83" s="56">
        <f t="shared" si="49"/>
        <v>16464.536</v>
      </c>
      <c r="Q83" s="56"/>
      <c r="R83" s="57">
        <f t="shared" si="40"/>
        <v>202261.3275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0"/>
  <sheetViews>
    <sheetView zoomScale="80" zoomScaleNormal="80" zoomScalePageLayoutView="80" workbookViewId="0" topLeftCell="A28">
      <selection activeCell="O55" sqref="O55:P55"/>
    </sheetView>
  </sheetViews>
  <sheetFormatPr defaultColWidth="9.140625" defaultRowHeight="15"/>
  <cols>
    <col min="1" max="1" width="17.00390625" style="0" customWidth="1"/>
    <col min="2" max="2" width="24.28125" style="0" bestFit="1" customWidth="1"/>
    <col min="3" max="3" width="17.140625" style="15" customWidth="1"/>
    <col min="4" max="4" width="10.57421875" style="0" customWidth="1"/>
    <col min="5" max="5" width="12.28125" style="0" bestFit="1" customWidth="1"/>
    <col min="6" max="6" width="12.8515625" style="0" bestFit="1" customWidth="1"/>
    <col min="7" max="16" width="12.28125" style="0" bestFit="1" customWidth="1"/>
    <col min="18" max="18" width="11.140625" style="0" bestFit="1" customWidth="1"/>
    <col min="19" max="19" width="18.57421875" style="0" bestFit="1" customWidth="1"/>
    <col min="23" max="23" width="9.140625" style="0" customWidth="1"/>
    <col min="24" max="24" width="18.57421875" style="0" customWidth="1"/>
  </cols>
  <sheetData>
    <row r="1" spans="1:24" ht="21" customHeight="1">
      <c r="A1" s="81" t="s">
        <v>35</v>
      </c>
      <c r="B1" s="81"/>
      <c r="C1" s="81"/>
      <c r="D1" s="81"/>
      <c r="F1" s="21"/>
      <c r="K1" s="83" t="s">
        <v>41</v>
      </c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R7" s="4">
        <f>SUM(E7:P7)</f>
        <v>0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">
        <f>SUM(E8:P8)</f>
        <v>0</v>
      </c>
      <c r="W8" s="15" t="s">
        <v>52</v>
      </c>
      <c r="X8" s="20"/>
    </row>
    <row r="9" spans="1:24" ht="15" customHeight="1">
      <c r="A9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"/>
      <c r="W9" s="15" t="s">
        <v>53</v>
      </c>
      <c r="X9" s="20"/>
    </row>
    <row r="10" spans="2:24" ht="15">
      <c r="B10" s="37">
        <f>MAX(E10:P10)</f>
        <v>0</v>
      </c>
      <c r="C10" s="37"/>
      <c r="D10" s="10" t="s">
        <v>5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R10" s="4">
        <f>SUM(E10:P10)</f>
        <v>0</v>
      </c>
      <c r="W10" s="15" t="s">
        <v>54</v>
      </c>
      <c r="X10" s="20"/>
    </row>
    <row r="11" spans="2:24" ht="15">
      <c r="B11" s="37">
        <f>MAX(E11:P11)</f>
        <v>0</v>
      </c>
      <c r="C11" s="37"/>
      <c r="D11" s="10" t="s">
        <v>6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R11" s="4">
        <f>SUM(E11:P11)</f>
        <v>0</v>
      </c>
      <c r="W11" s="15" t="s">
        <v>55</v>
      </c>
      <c r="X11" s="20"/>
    </row>
    <row r="12" spans="2:24" ht="15">
      <c r="B12" s="37">
        <f>MAX(E12:P12)</f>
        <v>0</v>
      </c>
      <c r="C12" s="37"/>
      <c r="D12" s="10" t="s">
        <v>7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R12" s="4">
        <f>SUM(E12:P12)</f>
        <v>0</v>
      </c>
      <c r="X12" s="20"/>
    </row>
    <row r="13" spans="2:24" s="15" customFormat="1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s="15" customFormat="1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s="15" customFormat="1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GS 3 Current</v>
      </c>
      <c r="D15" s="54" t="s">
        <v>48</v>
      </c>
      <c r="E15" s="26">
        <f>IF($D$15="Rate 1",E24,IF($D$15="Rate 2",E29,IF($D$15="Rate 3",E34,IF($D$15="Rate 4",E39,IF($D$15="Rate 5",E49,IF($D$15="Rate 6",E59,IF($D$15="Rate 7",E71,IF($D$15="Rate 8",E83))))))))</f>
        <v>0</v>
      </c>
      <c r="F15" s="26">
        <f aca="true" t="shared" si="0" ref="F15:R15">IF($D$15="Rate 1",F24,IF($D$15="Rate 2",F29,IF($D$15="Rate 3",F34,IF($D$15="Rate 4",F39,IF($D$15="Rate 5",F49,IF($D$15="Rate 6",F59,IF($D$15="Rate 7",F71,IF($D$15="Rate 8",F83))))))))</f>
        <v>0</v>
      </c>
      <c r="G15" s="26">
        <f t="shared" si="0"/>
        <v>0</v>
      </c>
      <c r="H15" s="26">
        <f t="shared" si="0"/>
        <v>0</v>
      </c>
      <c r="I15" s="26">
        <f t="shared" si="0"/>
        <v>0</v>
      </c>
      <c r="J15" s="26">
        <f t="shared" si="0"/>
        <v>0</v>
      </c>
      <c r="K15" s="26">
        <f t="shared" si="0"/>
        <v>0</v>
      </c>
      <c r="L15" s="26">
        <f t="shared" si="0"/>
        <v>0</v>
      </c>
      <c r="M15" s="26">
        <f t="shared" si="0"/>
        <v>0</v>
      </c>
      <c r="N15" s="26">
        <f t="shared" si="0"/>
        <v>0</v>
      </c>
      <c r="O15" s="26">
        <f t="shared" si="0"/>
        <v>0</v>
      </c>
      <c r="P15" s="26">
        <f t="shared" si="0"/>
        <v>0</v>
      </c>
      <c r="Q15" s="26"/>
      <c r="R15" s="26">
        <f t="shared" si="0"/>
        <v>0</v>
      </c>
      <c r="X15" s="20"/>
    </row>
    <row r="16" spans="1:24" s="15" customFormat="1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GS 3 Current</v>
      </c>
      <c r="D16" s="54" t="s">
        <v>48</v>
      </c>
      <c r="E16" s="29">
        <f>IF($D$16="Rate 1",E24,IF($D$16="Rate 2",E29,IF($D$16="Rate 3",E34,IF($D$16="Rate 4",E39,IF($D$16="Rate 5",E49,IF($D$16="Rate 6",E59,IF($D$16="Rate 7",E71,IF($D$16="Rate 8",E83))))))))</f>
        <v>0</v>
      </c>
      <c r="F16" s="29">
        <f aca="true" t="shared" si="1" ref="F16:R16">IF($D$16="Rate 1",F24,IF($D$16="Rate 2",F29,IF($D$16="Rate 3",F34,IF($D$16="Rate 4",F39,IF($D$16="Rate 5",F49,IF($D$16="Rate 6",F59,IF($D$16="Rate 7",F71,IF($D$16="Rate 8",F83))))))))</f>
        <v>0</v>
      </c>
      <c r="G16" s="29">
        <f t="shared" si="1"/>
        <v>0</v>
      </c>
      <c r="H16" s="29">
        <f t="shared" si="1"/>
        <v>0</v>
      </c>
      <c r="I16" s="29">
        <f t="shared" si="1"/>
        <v>0</v>
      </c>
      <c r="J16" s="29">
        <f t="shared" si="1"/>
        <v>0</v>
      </c>
      <c r="K16" s="29">
        <f t="shared" si="1"/>
        <v>0</v>
      </c>
      <c r="L16" s="29">
        <f t="shared" si="1"/>
        <v>0</v>
      </c>
      <c r="M16" s="29">
        <f t="shared" si="1"/>
        <v>0</v>
      </c>
      <c r="N16" s="29">
        <f t="shared" si="1"/>
        <v>0</v>
      </c>
      <c r="O16" s="29">
        <f t="shared" si="1"/>
        <v>0</v>
      </c>
      <c r="P16" s="29">
        <f t="shared" si="1"/>
        <v>0</v>
      </c>
      <c r="Q16" s="29"/>
      <c r="R16" s="29">
        <f t="shared" si="1"/>
        <v>0</v>
      </c>
      <c r="X16" s="20"/>
    </row>
    <row r="17" spans="1:24" s="15" customFormat="1" ht="15" customHeight="1" thickBot="1">
      <c r="A17" s="78"/>
      <c r="B17" s="79" t="s">
        <v>31</v>
      </c>
      <c r="C17" s="80"/>
      <c r="D17" s="80"/>
      <c r="E17" s="30">
        <f>E15-E16</f>
        <v>0</v>
      </c>
      <c r="F17" s="31">
        <f aca="true" t="shared" si="2" ref="F17:R17">F15-F16</f>
        <v>0</v>
      </c>
      <c r="G17" s="31">
        <f t="shared" si="2"/>
        <v>0</v>
      </c>
      <c r="H17" s="31">
        <f t="shared" si="2"/>
        <v>0</v>
      </c>
      <c r="I17" s="31">
        <f t="shared" si="2"/>
        <v>0</v>
      </c>
      <c r="J17" s="31">
        <f t="shared" si="2"/>
        <v>0</v>
      </c>
      <c r="K17" s="31">
        <f t="shared" si="2"/>
        <v>0</v>
      </c>
      <c r="L17" s="31">
        <f t="shared" si="2"/>
        <v>0</v>
      </c>
      <c r="M17" s="31">
        <f t="shared" si="2"/>
        <v>0</v>
      </c>
      <c r="N17" s="31">
        <f t="shared" si="2"/>
        <v>0</v>
      </c>
      <c r="O17" s="31">
        <f t="shared" si="2"/>
        <v>0</v>
      </c>
      <c r="P17" s="32">
        <f t="shared" si="2"/>
        <v>0</v>
      </c>
      <c r="Q17" s="16"/>
      <c r="R17" s="28">
        <f t="shared" si="2"/>
        <v>0</v>
      </c>
      <c r="X17" s="20"/>
    </row>
    <row r="18" spans="2:24" s="15" customFormat="1" ht="15" customHeight="1">
      <c r="B18" s="13"/>
      <c r="C18" s="13"/>
      <c r="X18" s="20"/>
    </row>
    <row r="19" spans="1:4" s="15" customFormat="1" ht="15">
      <c r="A19" s="48" t="s">
        <v>47</v>
      </c>
      <c r="B19" s="34"/>
      <c r="C19" s="34"/>
      <c r="D19" s="11"/>
    </row>
    <row r="20" spans="2:24" s="15" customFormat="1" ht="15">
      <c r="B20" s="1" t="s">
        <v>21</v>
      </c>
      <c r="C20" s="1"/>
      <c r="X20" s="20"/>
    </row>
    <row r="21" spans="1:24" s="15" customFormat="1" ht="18" customHeight="1">
      <c r="A21" s="48">
        <v>1</v>
      </c>
      <c r="B21" s="49" t="s">
        <v>69</v>
      </c>
      <c r="C21" s="49"/>
      <c r="S21" s="20"/>
      <c r="X21" s="20"/>
    </row>
    <row r="22" spans="1:19" s="15" customFormat="1" ht="15" customHeight="1">
      <c r="A22" s="48"/>
      <c r="B22" s="15" t="s">
        <v>22</v>
      </c>
      <c r="D22" s="7">
        <v>35</v>
      </c>
      <c r="E22" s="56">
        <f>IF(E$7&gt;0,$D$22,0)</f>
        <v>0</v>
      </c>
      <c r="F22" s="56">
        <f aca="true" t="shared" si="3" ref="F22:P22">IF(F$7&gt;0,$D$22,0)</f>
        <v>0</v>
      </c>
      <c r="G22" s="56">
        <f t="shared" si="3"/>
        <v>0</v>
      </c>
      <c r="H22" s="56">
        <f t="shared" si="3"/>
        <v>0</v>
      </c>
      <c r="I22" s="56">
        <f t="shared" si="3"/>
        <v>0</v>
      </c>
      <c r="J22" s="56">
        <f t="shared" si="3"/>
        <v>0</v>
      </c>
      <c r="K22" s="56">
        <f t="shared" si="3"/>
        <v>0</v>
      </c>
      <c r="L22" s="56">
        <f t="shared" si="3"/>
        <v>0</v>
      </c>
      <c r="M22" s="56">
        <f t="shared" si="3"/>
        <v>0</v>
      </c>
      <c r="N22" s="56">
        <f t="shared" si="3"/>
        <v>0</v>
      </c>
      <c r="O22" s="56">
        <f t="shared" si="3"/>
        <v>0</v>
      </c>
      <c r="P22" s="56">
        <f t="shared" si="3"/>
        <v>0</v>
      </c>
      <c r="Q22" s="56"/>
      <c r="R22" s="56">
        <f aca="true" t="shared" si="4" ref="R22:R59">SUM(E22:P22)</f>
        <v>0</v>
      </c>
      <c r="S22" s="20"/>
    </row>
    <row r="23" spans="1:24" s="15" customFormat="1" ht="15.75" thickBot="1">
      <c r="A23" s="48"/>
      <c r="B23" s="15" t="s">
        <v>23</v>
      </c>
      <c r="D23" s="8">
        <v>0.09134</v>
      </c>
      <c r="E23" s="56">
        <f aca="true" t="shared" si="5" ref="E23:P23">E7*$D$23</f>
        <v>0</v>
      </c>
      <c r="F23" s="56">
        <f t="shared" si="5"/>
        <v>0</v>
      </c>
      <c r="G23" s="56">
        <f t="shared" si="5"/>
        <v>0</v>
      </c>
      <c r="H23" s="56">
        <f t="shared" si="5"/>
        <v>0</v>
      </c>
      <c r="I23" s="56">
        <f t="shared" si="5"/>
        <v>0</v>
      </c>
      <c r="J23" s="56">
        <f t="shared" si="5"/>
        <v>0</v>
      </c>
      <c r="K23" s="56">
        <f t="shared" si="5"/>
        <v>0</v>
      </c>
      <c r="L23" s="56">
        <f t="shared" si="5"/>
        <v>0</v>
      </c>
      <c r="M23" s="56">
        <f t="shared" si="5"/>
        <v>0</v>
      </c>
      <c r="N23" s="56">
        <f t="shared" si="5"/>
        <v>0</v>
      </c>
      <c r="O23" s="56">
        <f t="shared" si="5"/>
        <v>0</v>
      </c>
      <c r="P23" s="56">
        <f t="shared" si="5"/>
        <v>0</v>
      </c>
      <c r="Q23" s="56"/>
      <c r="R23" s="56">
        <f t="shared" si="4"/>
        <v>0</v>
      </c>
      <c r="S23" s="20"/>
      <c r="X23" s="20"/>
    </row>
    <row r="24" spans="1:24" s="15" customFormat="1" ht="15.75" thickBot="1">
      <c r="A24" s="48"/>
      <c r="D24" s="9" t="s">
        <v>24</v>
      </c>
      <c r="E24" s="56">
        <f>E22+E23</f>
        <v>0</v>
      </c>
      <c r="F24" s="56">
        <f aca="true" t="shared" si="6" ref="F24:P24">F22+F23</f>
        <v>0</v>
      </c>
      <c r="G24" s="56">
        <f t="shared" si="6"/>
        <v>0</v>
      </c>
      <c r="H24" s="56">
        <f t="shared" si="6"/>
        <v>0</v>
      </c>
      <c r="I24" s="56">
        <f t="shared" si="6"/>
        <v>0</v>
      </c>
      <c r="J24" s="56">
        <f t="shared" si="6"/>
        <v>0</v>
      </c>
      <c r="K24" s="56">
        <f t="shared" si="6"/>
        <v>0</v>
      </c>
      <c r="L24" s="56">
        <f t="shared" si="6"/>
        <v>0</v>
      </c>
      <c r="M24" s="56">
        <f t="shared" si="6"/>
        <v>0</v>
      </c>
      <c r="N24" s="56">
        <f t="shared" si="6"/>
        <v>0</v>
      </c>
      <c r="O24" s="56">
        <f t="shared" si="6"/>
        <v>0</v>
      </c>
      <c r="P24" s="56">
        <f t="shared" si="6"/>
        <v>0</v>
      </c>
      <c r="Q24" s="56"/>
      <c r="R24" s="57">
        <f t="shared" si="4"/>
        <v>0</v>
      </c>
      <c r="S24" s="20"/>
      <c r="X24" s="20"/>
    </row>
    <row r="25" spans="1:24" s="15" customFormat="1" ht="15">
      <c r="A25" s="48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s="15" customFormat="1" ht="18.75" customHeight="1">
      <c r="A26" s="48">
        <v>2</v>
      </c>
      <c r="B26" s="50" t="s">
        <v>70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s="15" customFormat="1" ht="15">
      <c r="A27" s="48"/>
      <c r="B27" s="15" t="s">
        <v>22</v>
      </c>
      <c r="D27" s="7">
        <v>40</v>
      </c>
      <c r="E27" s="56">
        <f>IF(E$7&gt;0,$D$27,0)</f>
        <v>0</v>
      </c>
      <c r="F27" s="56">
        <f aca="true" t="shared" si="7" ref="F27:P27">IF(F$7&gt;0,$D$27,0)</f>
        <v>0</v>
      </c>
      <c r="G27" s="56">
        <f t="shared" si="7"/>
        <v>0</v>
      </c>
      <c r="H27" s="56">
        <f t="shared" si="7"/>
        <v>0</v>
      </c>
      <c r="I27" s="56">
        <f t="shared" si="7"/>
        <v>0</v>
      </c>
      <c r="J27" s="56">
        <f t="shared" si="7"/>
        <v>0</v>
      </c>
      <c r="K27" s="56">
        <f t="shared" si="7"/>
        <v>0</v>
      </c>
      <c r="L27" s="56">
        <f t="shared" si="7"/>
        <v>0</v>
      </c>
      <c r="M27" s="56">
        <f t="shared" si="7"/>
        <v>0</v>
      </c>
      <c r="N27" s="56">
        <f t="shared" si="7"/>
        <v>0</v>
      </c>
      <c r="O27" s="56">
        <f t="shared" si="7"/>
        <v>0</v>
      </c>
      <c r="P27" s="56">
        <f t="shared" si="7"/>
        <v>0</v>
      </c>
      <c r="Q27" s="56"/>
      <c r="R27" s="56">
        <f t="shared" si="4"/>
        <v>0</v>
      </c>
      <c r="S27" s="20"/>
      <c r="X27" s="20"/>
    </row>
    <row r="28" spans="1:24" s="15" customFormat="1" ht="15.75" thickBot="1">
      <c r="A28" s="48"/>
      <c r="B28" s="15" t="s">
        <v>23</v>
      </c>
      <c r="D28" s="8">
        <v>0.09245</v>
      </c>
      <c r="E28" s="56">
        <f aca="true" t="shared" si="8" ref="E28:P28">E7*$D$28</f>
        <v>0</v>
      </c>
      <c r="F28" s="56">
        <f t="shared" si="8"/>
        <v>0</v>
      </c>
      <c r="G28" s="56">
        <f t="shared" si="8"/>
        <v>0</v>
      </c>
      <c r="H28" s="56">
        <f t="shared" si="8"/>
        <v>0</v>
      </c>
      <c r="I28" s="56">
        <f t="shared" si="8"/>
        <v>0</v>
      </c>
      <c r="J28" s="56">
        <f t="shared" si="8"/>
        <v>0</v>
      </c>
      <c r="K28" s="56">
        <f t="shared" si="8"/>
        <v>0</v>
      </c>
      <c r="L28" s="56">
        <f t="shared" si="8"/>
        <v>0</v>
      </c>
      <c r="M28" s="56">
        <f t="shared" si="8"/>
        <v>0</v>
      </c>
      <c r="N28" s="56">
        <f t="shared" si="8"/>
        <v>0</v>
      </c>
      <c r="O28" s="56">
        <f t="shared" si="8"/>
        <v>0</v>
      </c>
      <c r="P28" s="56">
        <f t="shared" si="8"/>
        <v>0</v>
      </c>
      <c r="Q28" s="56"/>
      <c r="R28" s="56">
        <f t="shared" si="4"/>
        <v>0</v>
      </c>
      <c r="S28" s="20"/>
      <c r="X28" s="20"/>
    </row>
    <row r="29" spans="1:19" s="15" customFormat="1" ht="15.75" customHeight="1" thickBot="1">
      <c r="A29" s="48"/>
      <c r="D29" s="9" t="s">
        <v>24</v>
      </c>
      <c r="E29" s="56">
        <f>E28+E27</f>
        <v>0</v>
      </c>
      <c r="F29" s="56">
        <f aca="true" t="shared" si="9" ref="F29:P29">F28+F27</f>
        <v>0</v>
      </c>
      <c r="G29" s="56">
        <f t="shared" si="9"/>
        <v>0</v>
      </c>
      <c r="H29" s="56">
        <f t="shared" si="9"/>
        <v>0</v>
      </c>
      <c r="I29" s="56">
        <f t="shared" si="9"/>
        <v>0</v>
      </c>
      <c r="J29" s="56">
        <f t="shared" si="9"/>
        <v>0</v>
      </c>
      <c r="K29" s="56">
        <f t="shared" si="9"/>
        <v>0</v>
      </c>
      <c r="L29" s="56">
        <f t="shared" si="9"/>
        <v>0</v>
      </c>
      <c r="M29" s="56">
        <f t="shared" si="9"/>
        <v>0</v>
      </c>
      <c r="N29" s="56">
        <f t="shared" si="9"/>
        <v>0</v>
      </c>
      <c r="O29" s="56">
        <f t="shared" si="9"/>
        <v>0</v>
      </c>
      <c r="P29" s="56">
        <f t="shared" si="9"/>
        <v>0</v>
      </c>
      <c r="Q29" s="56"/>
      <c r="R29" s="57">
        <f t="shared" si="4"/>
        <v>0</v>
      </c>
      <c r="S29" s="20"/>
    </row>
    <row r="30" spans="1:19" s="15" customFormat="1" ht="15">
      <c r="A30" s="48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s="15" customFormat="1" ht="18.75">
      <c r="A31" s="48">
        <v>3</v>
      </c>
      <c r="B31" s="50" t="s">
        <v>77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s="15" customFormat="1" ht="15">
      <c r="A32" s="48"/>
      <c r="B32" s="15" t="s">
        <v>22</v>
      </c>
      <c r="D32" s="7"/>
      <c r="E32" s="56">
        <f>IF(E$7&gt;0,$D$32,0)</f>
        <v>0</v>
      </c>
      <c r="F32" s="56">
        <f aca="true" t="shared" si="10" ref="F32:P32">IF(F$7&gt;0,$D$32,0)</f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 t="shared" si="10"/>
        <v>0</v>
      </c>
      <c r="K32" s="56">
        <f t="shared" si="10"/>
        <v>0</v>
      </c>
      <c r="L32" s="56">
        <f t="shared" si="10"/>
        <v>0</v>
      </c>
      <c r="M32" s="56">
        <f t="shared" si="10"/>
        <v>0</v>
      </c>
      <c r="N32" s="56">
        <f t="shared" si="10"/>
        <v>0</v>
      </c>
      <c r="O32" s="56">
        <f t="shared" si="10"/>
        <v>0</v>
      </c>
      <c r="P32" s="56">
        <f t="shared" si="10"/>
        <v>0</v>
      </c>
      <c r="Q32" s="56"/>
      <c r="R32" s="56">
        <f t="shared" si="4"/>
        <v>0</v>
      </c>
      <c r="S32" s="20"/>
      <c r="X32" s="20"/>
    </row>
    <row r="33" spans="1:24" s="15" customFormat="1" ht="15.75" thickBot="1">
      <c r="A33" s="48"/>
      <c r="B33" s="15" t="s">
        <v>23</v>
      </c>
      <c r="D33" s="8"/>
      <c r="E33" s="56">
        <f aca="true" t="shared" si="11" ref="E33:P33">E7*$D$33</f>
        <v>0</v>
      </c>
      <c r="F33" s="56">
        <f t="shared" si="11"/>
        <v>0</v>
      </c>
      <c r="G33" s="56">
        <f t="shared" si="11"/>
        <v>0</v>
      </c>
      <c r="H33" s="56">
        <f t="shared" si="11"/>
        <v>0</v>
      </c>
      <c r="I33" s="56">
        <f t="shared" si="11"/>
        <v>0</v>
      </c>
      <c r="J33" s="56">
        <f t="shared" si="11"/>
        <v>0</v>
      </c>
      <c r="K33" s="56">
        <f t="shared" si="11"/>
        <v>0</v>
      </c>
      <c r="L33" s="56">
        <f t="shared" si="11"/>
        <v>0</v>
      </c>
      <c r="M33" s="56">
        <f t="shared" si="11"/>
        <v>0</v>
      </c>
      <c r="N33" s="56">
        <f t="shared" si="11"/>
        <v>0</v>
      </c>
      <c r="O33" s="56">
        <f t="shared" si="11"/>
        <v>0</v>
      </c>
      <c r="P33" s="56">
        <f t="shared" si="11"/>
        <v>0</v>
      </c>
      <c r="Q33" s="56"/>
      <c r="R33" s="56">
        <f t="shared" si="4"/>
        <v>0</v>
      </c>
      <c r="S33" s="20"/>
      <c r="X33" s="20"/>
    </row>
    <row r="34" spans="1:24" s="15" customFormat="1" ht="15.75" thickBot="1">
      <c r="A34" s="48"/>
      <c r="D34" s="9" t="s">
        <v>24</v>
      </c>
      <c r="E34" s="56">
        <f>E32+E33</f>
        <v>0</v>
      </c>
      <c r="F34" s="56">
        <f aca="true" t="shared" si="12" ref="F34:P34">F32+F33</f>
        <v>0</v>
      </c>
      <c r="G34" s="56">
        <f t="shared" si="12"/>
        <v>0</v>
      </c>
      <c r="H34" s="56">
        <f t="shared" si="12"/>
        <v>0</v>
      </c>
      <c r="I34" s="56">
        <f t="shared" si="12"/>
        <v>0</v>
      </c>
      <c r="J34" s="56">
        <f t="shared" si="12"/>
        <v>0</v>
      </c>
      <c r="K34" s="56">
        <f t="shared" si="12"/>
        <v>0</v>
      </c>
      <c r="L34" s="56">
        <f t="shared" si="12"/>
        <v>0</v>
      </c>
      <c r="M34" s="56">
        <f t="shared" si="12"/>
        <v>0</v>
      </c>
      <c r="N34" s="56">
        <f t="shared" si="12"/>
        <v>0</v>
      </c>
      <c r="O34" s="56">
        <f t="shared" si="12"/>
        <v>0</v>
      </c>
      <c r="P34" s="56">
        <f t="shared" si="12"/>
        <v>0</v>
      </c>
      <c r="Q34" s="56"/>
      <c r="R34" s="57">
        <f t="shared" si="4"/>
        <v>0</v>
      </c>
      <c r="S34" s="20"/>
      <c r="X34" s="20"/>
    </row>
    <row r="35" spans="1:24" s="15" customFormat="1" ht="15">
      <c r="A35" s="48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s="15" customFormat="1" ht="18.75">
      <c r="A36" s="48">
        <v>4</v>
      </c>
      <c r="B36" s="50" t="s">
        <v>77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s="15" customFormat="1" ht="15" customHeight="1">
      <c r="A37" s="48"/>
      <c r="B37" s="15" t="s">
        <v>22</v>
      </c>
      <c r="D37" s="7"/>
      <c r="E37" s="56">
        <f>IF(E$7&gt;0,$D$37,0)</f>
        <v>0</v>
      </c>
      <c r="F37" s="56">
        <f aca="true" t="shared" si="13" ref="F37:P37">IF(F$7&gt;0,$D$37,0)</f>
        <v>0</v>
      </c>
      <c r="G37" s="56">
        <f t="shared" si="13"/>
        <v>0</v>
      </c>
      <c r="H37" s="56">
        <f t="shared" si="13"/>
        <v>0</v>
      </c>
      <c r="I37" s="56">
        <f t="shared" si="13"/>
        <v>0</v>
      </c>
      <c r="J37" s="56">
        <f t="shared" si="13"/>
        <v>0</v>
      </c>
      <c r="K37" s="56">
        <f t="shared" si="13"/>
        <v>0</v>
      </c>
      <c r="L37" s="56">
        <f t="shared" si="13"/>
        <v>0</v>
      </c>
      <c r="M37" s="56">
        <f t="shared" si="13"/>
        <v>0</v>
      </c>
      <c r="N37" s="56">
        <f t="shared" si="13"/>
        <v>0</v>
      </c>
      <c r="O37" s="56">
        <f t="shared" si="13"/>
        <v>0</v>
      </c>
      <c r="P37" s="56">
        <f t="shared" si="13"/>
        <v>0</v>
      </c>
      <c r="Q37" s="56"/>
      <c r="R37" s="56">
        <f t="shared" si="4"/>
        <v>0</v>
      </c>
      <c r="S37" s="20"/>
    </row>
    <row r="38" spans="1:19" s="15" customFormat="1" ht="15.75" thickBot="1">
      <c r="A38" s="48"/>
      <c r="B38" s="15" t="s">
        <v>23</v>
      </c>
      <c r="D38" s="8"/>
      <c r="E38" s="56">
        <f aca="true" t="shared" si="14" ref="E38:P38">E7*$D$38</f>
        <v>0</v>
      </c>
      <c r="F38" s="56">
        <f t="shared" si="14"/>
        <v>0</v>
      </c>
      <c r="G38" s="56">
        <f t="shared" si="14"/>
        <v>0</v>
      </c>
      <c r="H38" s="56">
        <f t="shared" si="14"/>
        <v>0</v>
      </c>
      <c r="I38" s="56">
        <f t="shared" si="14"/>
        <v>0</v>
      </c>
      <c r="J38" s="56">
        <f t="shared" si="14"/>
        <v>0</v>
      </c>
      <c r="K38" s="56">
        <f t="shared" si="14"/>
        <v>0</v>
      </c>
      <c r="L38" s="56">
        <f t="shared" si="14"/>
        <v>0</v>
      </c>
      <c r="M38" s="56">
        <f t="shared" si="14"/>
        <v>0</v>
      </c>
      <c r="N38" s="56">
        <f t="shared" si="14"/>
        <v>0</v>
      </c>
      <c r="O38" s="56">
        <f t="shared" si="14"/>
        <v>0</v>
      </c>
      <c r="P38" s="56">
        <f t="shared" si="14"/>
        <v>0</v>
      </c>
      <c r="Q38" s="56"/>
      <c r="R38" s="56">
        <f t="shared" si="4"/>
        <v>0</v>
      </c>
      <c r="S38" s="20"/>
    </row>
    <row r="39" spans="1:19" s="15" customFormat="1" ht="15.75" thickBot="1">
      <c r="A39" s="48"/>
      <c r="D39" s="9" t="s">
        <v>24</v>
      </c>
      <c r="E39" s="56">
        <f aca="true" t="shared" si="15" ref="E39:P39">E37+E38</f>
        <v>0</v>
      </c>
      <c r="F39" s="56">
        <f t="shared" si="15"/>
        <v>0</v>
      </c>
      <c r="G39" s="56">
        <f t="shared" si="15"/>
        <v>0</v>
      </c>
      <c r="H39" s="56">
        <f t="shared" si="15"/>
        <v>0</v>
      </c>
      <c r="I39" s="56">
        <f t="shared" si="15"/>
        <v>0</v>
      </c>
      <c r="J39" s="56">
        <f t="shared" si="15"/>
        <v>0</v>
      </c>
      <c r="K39" s="56">
        <f t="shared" si="15"/>
        <v>0</v>
      </c>
      <c r="L39" s="56">
        <f t="shared" si="15"/>
        <v>0</v>
      </c>
      <c r="M39" s="56">
        <f t="shared" si="15"/>
        <v>0</v>
      </c>
      <c r="N39" s="56">
        <f t="shared" si="15"/>
        <v>0</v>
      </c>
      <c r="O39" s="56">
        <f t="shared" si="15"/>
        <v>0</v>
      </c>
      <c r="P39" s="56">
        <f t="shared" si="15"/>
        <v>0</v>
      </c>
      <c r="Q39" s="56"/>
      <c r="R39" s="57">
        <f t="shared" si="4"/>
        <v>0</v>
      </c>
      <c r="S39" s="20"/>
    </row>
    <row r="40" spans="1:19" s="15" customFormat="1" ht="15">
      <c r="A40" s="48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s="15" customFormat="1" ht="18.75">
      <c r="A41" s="48">
        <v>5</v>
      </c>
      <c r="B41" s="50" t="s">
        <v>71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s="15" customFormat="1" ht="15">
      <c r="A42" s="48"/>
      <c r="B42" s="15" t="s">
        <v>22</v>
      </c>
      <c r="D42" s="7">
        <v>90</v>
      </c>
      <c r="E42" s="56">
        <f>IF(E$7&gt;0,$D$42,0)</f>
        <v>0</v>
      </c>
      <c r="F42" s="56">
        <f aca="true" t="shared" si="16" ref="F42:P42">IF(F$7&gt;0,$D$42,0)</f>
        <v>0</v>
      </c>
      <c r="G42" s="56">
        <f t="shared" si="16"/>
        <v>0</v>
      </c>
      <c r="H42" s="56">
        <f t="shared" si="16"/>
        <v>0</v>
      </c>
      <c r="I42" s="56">
        <f t="shared" si="16"/>
        <v>0</v>
      </c>
      <c r="J42" s="56">
        <f t="shared" si="16"/>
        <v>0</v>
      </c>
      <c r="K42" s="56">
        <f t="shared" si="16"/>
        <v>0</v>
      </c>
      <c r="L42" s="56">
        <f t="shared" si="16"/>
        <v>0</v>
      </c>
      <c r="M42" s="56">
        <f t="shared" si="16"/>
        <v>0</v>
      </c>
      <c r="N42" s="56">
        <f t="shared" si="16"/>
        <v>0</v>
      </c>
      <c r="O42" s="56">
        <f t="shared" si="16"/>
        <v>0</v>
      </c>
      <c r="P42" s="56">
        <f t="shared" si="16"/>
        <v>0</v>
      </c>
      <c r="Q42" s="56"/>
      <c r="R42" s="56">
        <f t="shared" si="4"/>
        <v>0</v>
      </c>
      <c r="S42" s="20"/>
    </row>
    <row r="43" spans="1:19" s="15" customFormat="1" ht="15">
      <c r="A43" s="48"/>
      <c r="B43" s="15" t="s">
        <v>23</v>
      </c>
      <c r="D43" s="8">
        <v>0.0406</v>
      </c>
      <c r="E43" s="56">
        <f aca="true" t="shared" si="17" ref="E43:P43">$D$43*E7</f>
        <v>0</v>
      </c>
      <c r="F43" s="56">
        <f t="shared" si="17"/>
        <v>0</v>
      </c>
      <c r="G43" s="56">
        <f t="shared" si="17"/>
        <v>0</v>
      </c>
      <c r="H43" s="56">
        <f t="shared" si="17"/>
        <v>0</v>
      </c>
      <c r="I43" s="56">
        <f t="shared" si="17"/>
        <v>0</v>
      </c>
      <c r="J43" s="56">
        <f t="shared" si="17"/>
        <v>0</v>
      </c>
      <c r="K43" s="56">
        <f t="shared" si="17"/>
        <v>0</v>
      </c>
      <c r="L43" s="56">
        <f t="shared" si="17"/>
        <v>0</v>
      </c>
      <c r="M43" s="56">
        <f t="shared" si="17"/>
        <v>0</v>
      </c>
      <c r="N43" s="56">
        <f t="shared" si="17"/>
        <v>0</v>
      </c>
      <c r="O43" s="56">
        <f t="shared" si="17"/>
        <v>0</v>
      </c>
      <c r="P43" s="56">
        <f t="shared" si="17"/>
        <v>0</v>
      </c>
      <c r="Q43" s="56"/>
      <c r="R43" s="56">
        <f t="shared" si="4"/>
        <v>0</v>
      </c>
      <c r="S43" s="20"/>
    </row>
    <row r="44" spans="1:19" s="15" customFormat="1" ht="30">
      <c r="A44" s="48"/>
      <c r="B44" s="5" t="s">
        <v>25</v>
      </c>
      <c r="C44" s="5"/>
      <c r="D44" s="7">
        <v>16.4</v>
      </c>
      <c r="E44" s="56">
        <f>E10*$D$44</f>
        <v>0</v>
      </c>
      <c r="F44" s="56">
        <f>F10*$D$44</f>
        <v>0</v>
      </c>
      <c r="G44" s="56">
        <f>G10*$D$44</f>
        <v>0</v>
      </c>
      <c r="H44" s="56"/>
      <c r="I44" s="56"/>
      <c r="J44" s="56"/>
      <c r="K44" s="56"/>
      <c r="L44" s="56"/>
      <c r="M44" s="56"/>
      <c r="N44" s="56"/>
      <c r="O44" s="56">
        <f>O10*$D$44</f>
        <v>0</v>
      </c>
      <c r="P44" s="56">
        <f>P10*$D$44</f>
        <v>0</v>
      </c>
      <c r="Q44" s="56"/>
      <c r="R44" s="56">
        <f t="shared" si="4"/>
        <v>0</v>
      </c>
      <c r="S44" s="20"/>
    </row>
    <row r="45" spans="1:19" s="15" customFormat="1" ht="15">
      <c r="A45" s="48"/>
      <c r="B45" s="5" t="s">
        <v>39</v>
      </c>
      <c r="C45" s="5"/>
      <c r="D45" s="7"/>
      <c r="E45" s="56">
        <f>IF(E10&lt;(0.5*$B$10),(0.5*$B$10*$D$44-E10*$D$44),0)</f>
        <v>0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0</v>
      </c>
      <c r="Q45" s="56"/>
      <c r="R45" s="56">
        <f t="shared" si="4"/>
        <v>0</v>
      </c>
      <c r="S45" s="20"/>
    </row>
    <row r="46" spans="1:19" s="15" customFormat="1" ht="30">
      <c r="A46" s="48"/>
      <c r="B46" s="5" t="s">
        <v>26</v>
      </c>
      <c r="C46" s="5"/>
      <c r="D46" s="7">
        <v>14.01</v>
      </c>
      <c r="E46" s="56"/>
      <c r="F46" s="56"/>
      <c r="G46" s="56"/>
      <c r="H46" s="56">
        <f>H10*$D$46</f>
        <v>0</v>
      </c>
      <c r="I46" s="56">
        <f aca="true" t="shared" si="18" ref="I46:N46">I10*$D$46</f>
        <v>0</v>
      </c>
      <c r="J46" s="56">
        <f t="shared" si="18"/>
        <v>0</v>
      </c>
      <c r="K46" s="56">
        <f t="shared" si="18"/>
        <v>0</v>
      </c>
      <c r="L46" s="56">
        <f t="shared" si="18"/>
        <v>0</v>
      </c>
      <c r="M46" s="56">
        <f t="shared" si="18"/>
        <v>0</v>
      </c>
      <c r="N46" s="56">
        <f t="shared" si="18"/>
        <v>0</v>
      </c>
      <c r="O46" s="56"/>
      <c r="P46" s="56"/>
      <c r="Q46" s="56"/>
      <c r="R46" s="56">
        <f t="shared" si="4"/>
        <v>0</v>
      </c>
      <c r="S46" s="20"/>
    </row>
    <row r="47" spans="1:24" s="15" customFormat="1" ht="15">
      <c r="A47" s="48"/>
      <c r="B47" s="5" t="s">
        <v>39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0</v>
      </c>
      <c r="S47" s="20"/>
      <c r="X47" s="20"/>
    </row>
    <row r="48" spans="1:24" s="15" customFormat="1" ht="15">
      <c r="A48" s="48"/>
      <c r="B48" s="5" t="s">
        <v>37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s="15" customFormat="1" ht="15">
      <c r="A49" s="48"/>
      <c r="D49" s="9" t="s">
        <v>24</v>
      </c>
      <c r="E49" s="56">
        <f>SUM(E42:E48)</f>
        <v>0</v>
      </c>
      <c r="F49" s="56">
        <f aca="true" t="shared" si="21" ref="F49:P49">SUM(F42:F48)</f>
        <v>0</v>
      </c>
      <c r="G49" s="56">
        <f t="shared" si="21"/>
        <v>0</v>
      </c>
      <c r="H49" s="56">
        <f t="shared" si="21"/>
        <v>0</v>
      </c>
      <c r="I49" s="56">
        <f t="shared" si="21"/>
        <v>0</v>
      </c>
      <c r="J49" s="56">
        <f t="shared" si="21"/>
        <v>0</v>
      </c>
      <c r="K49" s="56">
        <f t="shared" si="21"/>
        <v>0</v>
      </c>
      <c r="L49" s="56">
        <f t="shared" si="21"/>
        <v>0</v>
      </c>
      <c r="M49" s="56">
        <f t="shared" si="21"/>
        <v>0</v>
      </c>
      <c r="N49" s="56">
        <f t="shared" si="21"/>
        <v>0</v>
      </c>
      <c r="O49" s="56">
        <f t="shared" si="21"/>
        <v>0</v>
      </c>
      <c r="P49" s="56">
        <f t="shared" si="21"/>
        <v>0</v>
      </c>
      <c r="Q49" s="56"/>
      <c r="R49" s="56">
        <f t="shared" si="4"/>
        <v>0</v>
      </c>
      <c r="S49" s="20"/>
      <c r="X49" s="20"/>
    </row>
    <row r="50" spans="1:24" s="15" customFormat="1" ht="15">
      <c r="A50" s="48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s="15" customFormat="1" ht="18.75">
      <c r="A51" s="48">
        <v>6</v>
      </c>
      <c r="B51" s="47" t="s">
        <v>72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s="15" customFormat="1" ht="15">
      <c r="A52" s="48"/>
      <c r="B52" s="15" t="s">
        <v>22</v>
      </c>
      <c r="D52" s="7">
        <v>90</v>
      </c>
      <c r="E52" s="56">
        <f>IF(E$7&gt;0,$D$52,0)</f>
        <v>0</v>
      </c>
      <c r="F52" s="56">
        <f aca="true" t="shared" si="22" ref="F52:P52">IF(F$7&gt;0,$D$52,0)</f>
        <v>0</v>
      </c>
      <c r="G52" s="56">
        <f t="shared" si="22"/>
        <v>0</v>
      </c>
      <c r="H52" s="56">
        <f t="shared" si="22"/>
        <v>0</v>
      </c>
      <c r="I52" s="56">
        <f t="shared" si="22"/>
        <v>0</v>
      </c>
      <c r="J52" s="56">
        <f t="shared" si="22"/>
        <v>0</v>
      </c>
      <c r="K52" s="56">
        <f t="shared" si="22"/>
        <v>0</v>
      </c>
      <c r="L52" s="56">
        <f t="shared" si="22"/>
        <v>0</v>
      </c>
      <c r="M52" s="56">
        <f t="shared" si="22"/>
        <v>0</v>
      </c>
      <c r="N52" s="56">
        <f t="shared" si="22"/>
        <v>0</v>
      </c>
      <c r="O52" s="56">
        <f t="shared" si="22"/>
        <v>0</v>
      </c>
      <c r="P52" s="56">
        <f t="shared" si="22"/>
        <v>0</v>
      </c>
      <c r="Q52" s="56"/>
      <c r="R52" s="56">
        <f t="shared" si="4"/>
        <v>0</v>
      </c>
      <c r="S52" s="20"/>
      <c r="X52" s="20"/>
    </row>
    <row r="53" spans="1:24" s="15" customFormat="1" ht="15">
      <c r="A53" s="48"/>
      <c r="B53" s="15" t="s">
        <v>23</v>
      </c>
      <c r="D53" s="8">
        <v>0.04071</v>
      </c>
      <c r="E53" s="56">
        <f aca="true" t="shared" si="23" ref="E53:P53">$D$53*E7</f>
        <v>0</v>
      </c>
      <c r="F53" s="56">
        <f t="shared" si="23"/>
        <v>0</v>
      </c>
      <c r="G53" s="56">
        <f t="shared" si="23"/>
        <v>0</v>
      </c>
      <c r="H53" s="56">
        <f t="shared" si="23"/>
        <v>0</v>
      </c>
      <c r="I53" s="56">
        <f t="shared" si="23"/>
        <v>0</v>
      </c>
      <c r="J53" s="56">
        <f t="shared" si="23"/>
        <v>0</v>
      </c>
      <c r="K53" s="56">
        <f t="shared" si="23"/>
        <v>0</v>
      </c>
      <c r="L53" s="56">
        <f t="shared" si="23"/>
        <v>0</v>
      </c>
      <c r="M53" s="56">
        <f t="shared" si="23"/>
        <v>0</v>
      </c>
      <c r="N53" s="56">
        <f t="shared" si="23"/>
        <v>0</v>
      </c>
      <c r="O53" s="56">
        <f t="shared" si="23"/>
        <v>0</v>
      </c>
      <c r="P53" s="56">
        <f t="shared" si="23"/>
        <v>0</v>
      </c>
      <c r="Q53" s="56"/>
      <c r="R53" s="56">
        <f t="shared" si="4"/>
        <v>0</v>
      </c>
      <c r="S53" s="20"/>
      <c r="X53" s="20"/>
    </row>
    <row r="54" spans="1:19" s="15" customFormat="1" ht="30">
      <c r="A54" s="48"/>
      <c r="B54" s="5" t="s">
        <v>25</v>
      </c>
      <c r="C54" s="5"/>
      <c r="D54" s="7">
        <v>17.33</v>
      </c>
      <c r="E54" s="56">
        <f>E10*$D$54</f>
        <v>0</v>
      </c>
      <c r="F54" s="56">
        <f>F10*$D$54</f>
        <v>0</v>
      </c>
      <c r="G54" s="56">
        <f>G10*$D$54</f>
        <v>0</v>
      </c>
      <c r="H54" s="56"/>
      <c r="I54" s="56"/>
      <c r="J54" s="56"/>
      <c r="K54" s="56"/>
      <c r="L54" s="56"/>
      <c r="M54" s="56"/>
      <c r="N54" s="56"/>
      <c r="O54" s="56">
        <f>$D$54*O10</f>
        <v>0</v>
      </c>
      <c r="P54" s="56">
        <f>$D$54*P10</f>
        <v>0</v>
      </c>
      <c r="Q54" s="56"/>
      <c r="R54" s="56">
        <f t="shared" si="4"/>
        <v>0</v>
      </c>
      <c r="S54" s="20"/>
    </row>
    <row r="55" spans="1:19" s="15" customFormat="1" ht="15">
      <c r="A55" s="48"/>
      <c r="B55" s="5" t="s">
        <v>39</v>
      </c>
      <c r="C55" s="5"/>
      <c r="D55" s="7"/>
      <c r="E55" s="56">
        <f>IF(E10&lt;(0.5*$B$10),(0.5*$B$10*$D$54-E10*$D$54),0)</f>
        <v>0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0</v>
      </c>
      <c r="Q55" s="56"/>
      <c r="R55" s="56">
        <f t="shared" si="4"/>
        <v>0</v>
      </c>
      <c r="S55" s="20"/>
    </row>
    <row r="56" spans="1:19" s="15" customFormat="1" ht="30">
      <c r="A56" s="48"/>
      <c r="B56" s="5" t="s">
        <v>26</v>
      </c>
      <c r="C56" s="5"/>
      <c r="D56" s="7">
        <v>14.94</v>
      </c>
      <c r="E56" s="56"/>
      <c r="F56" s="56"/>
      <c r="G56" s="56"/>
      <c r="H56" s="56">
        <f>H10*$D$56</f>
        <v>0</v>
      </c>
      <c r="I56" s="56">
        <f aca="true" t="shared" si="24" ref="I56:N56">I10*$D$56</f>
        <v>0</v>
      </c>
      <c r="J56" s="56">
        <f t="shared" si="24"/>
        <v>0</v>
      </c>
      <c r="K56" s="56">
        <f t="shared" si="24"/>
        <v>0</v>
      </c>
      <c r="L56" s="56">
        <f t="shared" si="24"/>
        <v>0</v>
      </c>
      <c r="M56" s="56">
        <f t="shared" si="24"/>
        <v>0</v>
      </c>
      <c r="N56" s="56">
        <f t="shared" si="24"/>
        <v>0</v>
      </c>
      <c r="O56" s="56"/>
      <c r="P56" s="56"/>
      <c r="Q56" s="56"/>
      <c r="R56" s="56">
        <f t="shared" si="4"/>
        <v>0</v>
      </c>
      <c r="S56" s="22"/>
    </row>
    <row r="57" spans="1:19" s="15" customFormat="1" ht="15">
      <c r="A57" s="48"/>
      <c r="B57" s="5" t="s">
        <v>39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0</v>
      </c>
      <c r="S57" s="20"/>
    </row>
    <row r="58" spans="1:19" s="15" customFormat="1" ht="15.75" thickBot="1">
      <c r="A58" s="48"/>
      <c r="B58" s="5" t="s">
        <v>37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s="15" customFormat="1" ht="15.75" thickBot="1">
      <c r="A59" s="48"/>
      <c r="D59" s="9" t="s">
        <v>24</v>
      </c>
      <c r="E59" s="56">
        <f>SUM(E52:E58)</f>
        <v>0</v>
      </c>
      <c r="F59" s="56">
        <f aca="true" t="shared" si="27" ref="F59:P59">SUM(F52:F58)</f>
        <v>0</v>
      </c>
      <c r="G59" s="56">
        <f t="shared" si="27"/>
        <v>0</v>
      </c>
      <c r="H59" s="56">
        <f t="shared" si="27"/>
        <v>0</v>
      </c>
      <c r="I59" s="56">
        <f t="shared" si="27"/>
        <v>0</v>
      </c>
      <c r="J59" s="56">
        <f t="shared" si="27"/>
        <v>0</v>
      </c>
      <c r="K59" s="56">
        <f t="shared" si="27"/>
        <v>0</v>
      </c>
      <c r="L59" s="56">
        <f t="shared" si="27"/>
        <v>0</v>
      </c>
      <c r="M59" s="56">
        <f t="shared" si="27"/>
        <v>0</v>
      </c>
      <c r="N59" s="56">
        <f t="shared" si="27"/>
        <v>0</v>
      </c>
      <c r="O59" s="56">
        <f t="shared" si="27"/>
        <v>0</v>
      </c>
      <c r="P59" s="56">
        <f t="shared" si="27"/>
        <v>0</v>
      </c>
      <c r="Q59" s="56"/>
      <c r="R59" s="57">
        <f t="shared" si="4"/>
        <v>0</v>
      </c>
      <c r="S59" s="20"/>
    </row>
    <row r="60" spans="1:19" s="15" customFormat="1" ht="15">
      <c r="A60" s="48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s="15" customFormat="1" ht="18.75">
      <c r="A61" s="48">
        <v>7</v>
      </c>
      <c r="B61" s="50" t="s">
        <v>73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s="15" customFormat="1" ht="15">
      <c r="A62" s="48"/>
      <c r="B62" s="15" t="s">
        <v>22</v>
      </c>
      <c r="D62" s="7">
        <v>200</v>
      </c>
      <c r="E62" s="56">
        <f>IF(E$7&gt;0,$D$62,0)</f>
        <v>0</v>
      </c>
      <c r="F62" s="56">
        <f aca="true" t="shared" si="28" ref="F62:P62">IF(F$7&gt;0,$D$62,0)</f>
        <v>0</v>
      </c>
      <c r="G62" s="56">
        <f t="shared" si="28"/>
        <v>0</v>
      </c>
      <c r="H62" s="56">
        <f t="shared" si="28"/>
        <v>0</v>
      </c>
      <c r="I62" s="56">
        <f t="shared" si="28"/>
        <v>0</v>
      </c>
      <c r="J62" s="56">
        <f t="shared" si="28"/>
        <v>0</v>
      </c>
      <c r="K62" s="56">
        <f t="shared" si="28"/>
        <v>0</v>
      </c>
      <c r="L62" s="56">
        <f t="shared" si="28"/>
        <v>0</v>
      </c>
      <c r="M62" s="56">
        <f t="shared" si="28"/>
        <v>0</v>
      </c>
      <c r="N62" s="56">
        <f t="shared" si="28"/>
        <v>0</v>
      </c>
      <c r="O62" s="56">
        <f t="shared" si="28"/>
        <v>0</v>
      </c>
      <c r="P62" s="56">
        <f t="shared" si="28"/>
        <v>0</v>
      </c>
      <c r="Q62" s="56"/>
      <c r="R62" s="56">
        <f aca="true" t="shared" si="29" ref="R62:R71">SUM(E62:P62)</f>
        <v>0</v>
      </c>
      <c r="S62" s="20"/>
    </row>
    <row r="63" spans="1:19" s="15" customFormat="1" ht="15">
      <c r="A63" s="48"/>
      <c r="B63" s="15" t="s">
        <v>23</v>
      </c>
      <c r="D63" s="8">
        <v>0.0399</v>
      </c>
      <c r="E63" s="56">
        <f aca="true" t="shared" si="30" ref="E63:P63">$D$63*E7</f>
        <v>0</v>
      </c>
      <c r="F63" s="56">
        <f t="shared" si="30"/>
        <v>0</v>
      </c>
      <c r="G63" s="56">
        <f t="shared" si="30"/>
        <v>0</v>
      </c>
      <c r="H63" s="56">
        <f t="shared" si="30"/>
        <v>0</v>
      </c>
      <c r="I63" s="56">
        <f t="shared" si="30"/>
        <v>0</v>
      </c>
      <c r="J63" s="56">
        <f t="shared" si="30"/>
        <v>0</v>
      </c>
      <c r="K63" s="56">
        <f t="shared" si="30"/>
        <v>0</v>
      </c>
      <c r="L63" s="56">
        <f t="shared" si="30"/>
        <v>0</v>
      </c>
      <c r="M63" s="56">
        <f t="shared" si="30"/>
        <v>0</v>
      </c>
      <c r="N63" s="56">
        <f t="shared" si="30"/>
        <v>0</v>
      </c>
      <c r="O63" s="56">
        <f t="shared" si="30"/>
        <v>0</v>
      </c>
      <c r="P63" s="56">
        <f t="shared" si="30"/>
        <v>0</v>
      </c>
      <c r="Q63" s="56"/>
      <c r="R63" s="56">
        <f t="shared" si="29"/>
        <v>0</v>
      </c>
      <c r="S63" s="20"/>
    </row>
    <row r="64" spans="1:19" s="15" customFormat="1" ht="15">
      <c r="A64" s="48"/>
      <c r="B64" s="15" t="s">
        <v>27</v>
      </c>
      <c r="D64" s="7">
        <v>6.11</v>
      </c>
      <c r="E64" s="56">
        <f aca="true" t="shared" si="31" ref="E64:P64">$D$64*E10</f>
        <v>0</v>
      </c>
      <c r="F64" s="56">
        <f t="shared" si="31"/>
        <v>0</v>
      </c>
      <c r="G64" s="56">
        <f t="shared" si="31"/>
        <v>0</v>
      </c>
      <c r="H64" s="56">
        <f t="shared" si="31"/>
        <v>0</v>
      </c>
      <c r="I64" s="56">
        <f t="shared" si="31"/>
        <v>0</v>
      </c>
      <c r="J64" s="56">
        <f t="shared" si="31"/>
        <v>0</v>
      </c>
      <c r="K64" s="56">
        <f t="shared" si="31"/>
        <v>0</v>
      </c>
      <c r="L64" s="56">
        <f t="shared" si="31"/>
        <v>0</v>
      </c>
      <c r="M64" s="56">
        <f t="shared" si="31"/>
        <v>0</v>
      </c>
      <c r="N64" s="56">
        <f t="shared" si="31"/>
        <v>0</v>
      </c>
      <c r="O64" s="56">
        <f t="shared" si="31"/>
        <v>0</v>
      </c>
      <c r="P64" s="56">
        <f t="shared" si="31"/>
        <v>0</v>
      </c>
      <c r="Q64" s="56"/>
      <c r="R64" s="56">
        <f t="shared" si="29"/>
        <v>0</v>
      </c>
      <c r="S64" s="20"/>
    </row>
    <row r="65" spans="1:19" s="15" customFormat="1" ht="15">
      <c r="A65" s="48"/>
      <c r="B65" s="5" t="s">
        <v>39</v>
      </c>
      <c r="C65" s="5"/>
      <c r="D65" s="7"/>
      <c r="E65" s="56">
        <f>IF(E10&lt;(0.5*$B$10),(0.5*$B$10*$D$64-E10*$D$64),0)</f>
        <v>0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0</v>
      </c>
      <c r="Q65" s="56"/>
      <c r="R65" s="56">
        <f t="shared" si="29"/>
        <v>0</v>
      </c>
      <c r="S65" s="22"/>
    </row>
    <row r="66" spans="1:19" s="15" customFormat="1" ht="15">
      <c r="A66" s="48"/>
      <c r="B66" s="15" t="s">
        <v>28</v>
      </c>
      <c r="D66" s="7">
        <v>4.51</v>
      </c>
      <c r="E66" s="56">
        <f aca="true" t="shared" si="33" ref="E66:P66">$D$66*E11</f>
        <v>0</v>
      </c>
      <c r="F66" s="56">
        <f t="shared" si="33"/>
        <v>0</v>
      </c>
      <c r="G66" s="56">
        <f t="shared" si="33"/>
        <v>0</v>
      </c>
      <c r="H66" s="56">
        <f t="shared" si="33"/>
        <v>0</v>
      </c>
      <c r="I66" s="56">
        <f t="shared" si="33"/>
        <v>0</v>
      </c>
      <c r="J66" s="56">
        <f t="shared" si="33"/>
        <v>0</v>
      </c>
      <c r="K66" s="56">
        <f t="shared" si="33"/>
        <v>0</v>
      </c>
      <c r="L66" s="56">
        <f t="shared" si="33"/>
        <v>0</v>
      </c>
      <c r="M66" s="56">
        <f t="shared" si="33"/>
        <v>0</v>
      </c>
      <c r="N66" s="56">
        <f t="shared" si="33"/>
        <v>0</v>
      </c>
      <c r="O66" s="56">
        <f t="shared" si="33"/>
        <v>0</v>
      </c>
      <c r="P66" s="56">
        <f t="shared" si="33"/>
        <v>0</v>
      </c>
      <c r="Q66" s="56"/>
      <c r="R66" s="56">
        <f t="shared" si="29"/>
        <v>0</v>
      </c>
      <c r="S66" s="20"/>
    </row>
    <row r="67" spans="1:19" s="15" customFormat="1" ht="15">
      <c r="A67" s="48"/>
      <c r="B67" s="5" t="s">
        <v>39</v>
      </c>
      <c r="C67" s="5"/>
      <c r="D67" s="7"/>
      <c r="E67" s="56">
        <f aca="true" t="shared" si="34" ref="E67:P67">IF(E11&lt;(0.5*$B$11),(0.5*$B$11*$D$66-E11*$D$66),0)</f>
        <v>0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0</v>
      </c>
      <c r="Q67" s="56"/>
      <c r="R67" s="56">
        <f t="shared" si="29"/>
        <v>0</v>
      </c>
      <c r="S67" s="20"/>
    </row>
    <row r="68" spans="1:19" s="15" customFormat="1" ht="15">
      <c r="A68" s="48"/>
      <c r="B68" s="15" t="s">
        <v>29</v>
      </c>
      <c r="D68" s="7">
        <v>4</v>
      </c>
      <c r="E68" s="56">
        <f aca="true" t="shared" si="35" ref="E68:P68">$D$68*E12</f>
        <v>0</v>
      </c>
      <c r="F68" s="56">
        <f t="shared" si="35"/>
        <v>0</v>
      </c>
      <c r="G68" s="56">
        <f t="shared" si="35"/>
        <v>0</v>
      </c>
      <c r="H68" s="56">
        <f t="shared" si="35"/>
        <v>0</v>
      </c>
      <c r="I68" s="56">
        <f t="shared" si="35"/>
        <v>0</v>
      </c>
      <c r="J68" s="56">
        <f t="shared" si="35"/>
        <v>0</v>
      </c>
      <c r="K68" s="56">
        <f t="shared" si="35"/>
        <v>0</v>
      </c>
      <c r="L68" s="56">
        <f t="shared" si="35"/>
        <v>0</v>
      </c>
      <c r="M68" s="56">
        <f t="shared" si="35"/>
        <v>0</v>
      </c>
      <c r="N68" s="56">
        <f t="shared" si="35"/>
        <v>0</v>
      </c>
      <c r="O68" s="56">
        <f t="shared" si="35"/>
        <v>0</v>
      </c>
      <c r="P68" s="56">
        <f t="shared" si="35"/>
        <v>0</v>
      </c>
      <c r="Q68" s="56"/>
      <c r="R68" s="56">
        <f t="shared" si="29"/>
        <v>0</v>
      </c>
      <c r="S68" s="20"/>
    </row>
    <row r="69" spans="1:19" s="15" customFormat="1" ht="15">
      <c r="A69" s="48"/>
      <c r="B69" s="5" t="s">
        <v>39</v>
      </c>
      <c r="C69" s="5"/>
      <c r="D69" s="7"/>
      <c r="E69" s="56">
        <f>IF(E$7&gt;0,IF(E$12&gt;250,IF(E$12&gt;$B$12*0.75,0,(0.75*$B$12*$D$68-E$12*$D$68)),250*$D$68-E$12*$D$68),0)</f>
        <v>0</v>
      </c>
      <c r="F69" s="56">
        <f aca="true" t="shared" si="36" ref="F69:P69">IF(F$7&gt;0,IF(F$12&gt;250,IF(F$12&gt;$B$12*0.75,0,(0.75*$B$12*$D$68-F$12*$D$68)),250*$D$68-F$12*$D$68),0)</f>
        <v>0</v>
      </c>
      <c r="G69" s="56">
        <f t="shared" si="36"/>
        <v>0</v>
      </c>
      <c r="H69" s="56">
        <f t="shared" si="36"/>
        <v>0</v>
      </c>
      <c r="I69" s="56">
        <f t="shared" si="36"/>
        <v>0</v>
      </c>
      <c r="J69" s="56">
        <f t="shared" si="36"/>
        <v>0</v>
      </c>
      <c r="K69" s="56">
        <f t="shared" si="36"/>
        <v>0</v>
      </c>
      <c r="L69" s="56">
        <f t="shared" si="36"/>
        <v>0</v>
      </c>
      <c r="M69" s="56">
        <f t="shared" si="36"/>
        <v>0</v>
      </c>
      <c r="N69" s="56">
        <f t="shared" si="36"/>
        <v>0</v>
      </c>
      <c r="O69" s="56">
        <f t="shared" si="36"/>
        <v>0</v>
      </c>
      <c r="P69" s="56">
        <f t="shared" si="36"/>
        <v>0</v>
      </c>
      <c r="Q69" s="56"/>
      <c r="R69" s="56">
        <f t="shared" si="29"/>
        <v>0</v>
      </c>
      <c r="S69" s="20"/>
    </row>
    <row r="70" spans="1:19" s="15" customFormat="1" ht="15">
      <c r="A70" s="48"/>
      <c r="B70" s="5" t="s">
        <v>37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s="15" customFormat="1" ht="15">
      <c r="A71" s="48"/>
      <c r="D71" s="9" t="s">
        <v>24</v>
      </c>
      <c r="E71" s="56">
        <f>SUM(E62:E70)</f>
        <v>0</v>
      </c>
      <c r="F71" s="56">
        <f aca="true" t="shared" si="38" ref="F71:P71">SUM(F62:F70)</f>
        <v>0</v>
      </c>
      <c r="G71" s="56">
        <f t="shared" si="38"/>
        <v>0</v>
      </c>
      <c r="H71" s="56">
        <f t="shared" si="38"/>
        <v>0</v>
      </c>
      <c r="I71" s="56">
        <f t="shared" si="38"/>
        <v>0</v>
      </c>
      <c r="J71" s="56">
        <f t="shared" si="38"/>
        <v>0</v>
      </c>
      <c r="K71" s="56">
        <f t="shared" si="38"/>
        <v>0</v>
      </c>
      <c r="L71" s="56">
        <f t="shared" si="38"/>
        <v>0</v>
      </c>
      <c r="M71" s="56">
        <f t="shared" si="38"/>
        <v>0</v>
      </c>
      <c r="N71" s="56">
        <f t="shared" si="38"/>
        <v>0</v>
      </c>
      <c r="O71" s="56">
        <f t="shared" si="38"/>
        <v>0</v>
      </c>
      <c r="P71" s="56">
        <f t="shared" si="38"/>
        <v>0</v>
      </c>
      <c r="Q71" s="56"/>
      <c r="R71" s="56">
        <f t="shared" si="29"/>
        <v>0</v>
      </c>
      <c r="S71" s="20"/>
    </row>
    <row r="72" spans="1:19" s="15" customFormat="1" ht="15">
      <c r="A72" s="48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s="15" customFormat="1" ht="18.75">
      <c r="A73" s="48">
        <v>8</v>
      </c>
      <c r="B73" s="50" t="s">
        <v>74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s="15" customFormat="1" ht="15">
      <c r="B74" s="15" t="s">
        <v>22</v>
      </c>
      <c r="D74" s="7">
        <v>200</v>
      </c>
      <c r="E74" s="56">
        <f>IF(E$7&gt;0,$D$74,0)</f>
        <v>0</v>
      </c>
      <c r="F74" s="56">
        <f aca="true" t="shared" si="39" ref="F74:P74">IF(F$7&gt;0,$D$74,0)</f>
        <v>0</v>
      </c>
      <c r="G74" s="56">
        <f t="shared" si="39"/>
        <v>0</v>
      </c>
      <c r="H74" s="56">
        <f t="shared" si="39"/>
        <v>0</v>
      </c>
      <c r="I74" s="56">
        <f t="shared" si="39"/>
        <v>0</v>
      </c>
      <c r="J74" s="56">
        <f t="shared" si="39"/>
        <v>0</v>
      </c>
      <c r="K74" s="56">
        <f t="shared" si="39"/>
        <v>0</v>
      </c>
      <c r="L74" s="56">
        <f t="shared" si="39"/>
        <v>0</v>
      </c>
      <c r="M74" s="56">
        <f t="shared" si="39"/>
        <v>0</v>
      </c>
      <c r="N74" s="56">
        <f t="shared" si="39"/>
        <v>0</v>
      </c>
      <c r="O74" s="56">
        <f t="shared" si="39"/>
        <v>0</v>
      </c>
      <c r="P74" s="56">
        <f t="shared" si="39"/>
        <v>0</v>
      </c>
      <c r="Q74" s="56"/>
      <c r="R74" s="56">
        <f aca="true" t="shared" si="40" ref="R74:R83">SUM(E74:P74)</f>
        <v>0</v>
      </c>
    </row>
    <row r="75" spans="2:18" s="15" customFormat="1" ht="15">
      <c r="B75" s="15" t="s">
        <v>23</v>
      </c>
      <c r="D75" s="8">
        <v>0.04048</v>
      </c>
      <c r="E75" s="56">
        <f aca="true" t="shared" si="41" ref="E75:P75">$D$75*E7</f>
        <v>0</v>
      </c>
      <c r="F75" s="56">
        <f t="shared" si="41"/>
        <v>0</v>
      </c>
      <c r="G75" s="56">
        <f t="shared" si="41"/>
        <v>0</v>
      </c>
      <c r="H75" s="56">
        <f t="shared" si="41"/>
        <v>0</v>
      </c>
      <c r="I75" s="56">
        <f t="shared" si="41"/>
        <v>0</v>
      </c>
      <c r="J75" s="56">
        <f t="shared" si="41"/>
        <v>0</v>
      </c>
      <c r="K75" s="56">
        <f t="shared" si="41"/>
        <v>0</v>
      </c>
      <c r="L75" s="56">
        <f t="shared" si="41"/>
        <v>0</v>
      </c>
      <c r="M75" s="56">
        <f t="shared" si="41"/>
        <v>0</v>
      </c>
      <c r="N75" s="56">
        <f t="shared" si="41"/>
        <v>0</v>
      </c>
      <c r="O75" s="56">
        <f t="shared" si="41"/>
        <v>0</v>
      </c>
      <c r="P75" s="56">
        <f t="shared" si="41"/>
        <v>0</v>
      </c>
      <c r="Q75" s="56"/>
      <c r="R75" s="56">
        <f t="shared" si="40"/>
        <v>0</v>
      </c>
    </row>
    <row r="76" spans="2:18" s="15" customFormat="1" ht="15">
      <c r="B76" s="15" t="s">
        <v>27</v>
      </c>
      <c r="D76" s="7">
        <v>6.37</v>
      </c>
      <c r="E76" s="56">
        <f aca="true" t="shared" si="42" ref="E76:P76">$D$76*E10</f>
        <v>0</v>
      </c>
      <c r="F76" s="56">
        <f t="shared" si="42"/>
        <v>0</v>
      </c>
      <c r="G76" s="56">
        <f t="shared" si="42"/>
        <v>0</v>
      </c>
      <c r="H76" s="56">
        <f t="shared" si="42"/>
        <v>0</v>
      </c>
      <c r="I76" s="56">
        <f t="shared" si="42"/>
        <v>0</v>
      </c>
      <c r="J76" s="56">
        <f t="shared" si="42"/>
        <v>0</v>
      </c>
      <c r="K76" s="56">
        <f t="shared" si="42"/>
        <v>0</v>
      </c>
      <c r="L76" s="56">
        <f t="shared" si="42"/>
        <v>0</v>
      </c>
      <c r="M76" s="56">
        <f t="shared" si="42"/>
        <v>0</v>
      </c>
      <c r="N76" s="56">
        <f t="shared" si="42"/>
        <v>0</v>
      </c>
      <c r="O76" s="56">
        <f t="shared" si="42"/>
        <v>0</v>
      </c>
      <c r="P76" s="56">
        <f t="shared" si="42"/>
        <v>0</v>
      </c>
      <c r="Q76" s="56"/>
      <c r="R76" s="56">
        <f t="shared" si="40"/>
        <v>0</v>
      </c>
    </row>
    <row r="77" spans="2:18" s="15" customFormat="1" ht="15">
      <c r="B77" s="5" t="s">
        <v>39</v>
      </c>
      <c r="C77" s="5"/>
      <c r="D77" s="7"/>
      <c r="E77" s="56">
        <f>IF(E10&lt;(0.5*$B$10),(0.5*$B$10*$D$76-E10*$D$76),0)</f>
        <v>0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0</v>
      </c>
      <c r="Q77" s="56"/>
      <c r="R77" s="56">
        <f t="shared" si="40"/>
        <v>0</v>
      </c>
    </row>
    <row r="78" spans="2:18" s="15" customFormat="1" ht="15">
      <c r="B78" s="15" t="s">
        <v>28</v>
      </c>
      <c r="D78" s="7">
        <v>4.76</v>
      </c>
      <c r="E78" s="56">
        <f aca="true" t="shared" si="44" ref="E78:P78">$D$78*E11</f>
        <v>0</v>
      </c>
      <c r="F78" s="56">
        <f t="shared" si="44"/>
        <v>0</v>
      </c>
      <c r="G78" s="56">
        <f t="shared" si="44"/>
        <v>0</v>
      </c>
      <c r="H78" s="56">
        <f t="shared" si="44"/>
        <v>0</v>
      </c>
      <c r="I78" s="56">
        <f t="shared" si="44"/>
        <v>0</v>
      </c>
      <c r="J78" s="56">
        <f t="shared" si="44"/>
        <v>0</v>
      </c>
      <c r="K78" s="56">
        <f t="shared" si="44"/>
        <v>0</v>
      </c>
      <c r="L78" s="56">
        <f t="shared" si="44"/>
        <v>0</v>
      </c>
      <c r="M78" s="56">
        <f t="shared" si="44"/>
        <v>0</v>
      </c>
      <c r="N78" s="56">
        <f t="shared" si="44"/>
        <v>0</v>
      </c>
      <c r="O78" s="56">
        <f t="shared" si="44"/>
        <v>0</v>
      </c>
      <c r="P78" s="56">
        <f t="shared" si="44"/>
        <v>0</v>
      </c>
      <c r="Q78" s="56"/>
      <c r="R78" s="56">
        <f t="shared" si="40"/>
        <v>0</v>
      </c>
    </row>
    <row r="79" spans="2:18" s="15" customFormat="1" ht="15">
      <c r="B79" s="5" t="s">
        <v>39</v>
      </c>
      <c r="C79" s="5"/>
      <c r="D79" s="7"/>
      <c r="E79" s="56">
        <f>IF(E11&lt;(0.5*$B$11),(0.5*$B$11*$D$78-E11*$D$78),0)</f>
        <v>0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0</v>
      </c>
      <c r="Q79" s="56"/>
      <c r="R79" s="56">
        <f t="shared" si="40"/>
        <v>0</v>
      </c>
    </row>
    <row r="80" spans="2:18" s="15" customFormat="1" ht="15">
      <c r="B80" s="15" t="s">
        <v>29</v>
      </c>
      <c r="D80" s="7">
        <v>4.26</v>
      </c>
      <c r="E80" s="56">
        <f aca="true" t="shared" si="46" ref="E80:P80">$D$80*E12</f>
        <v>0</v>
      </c>
      <c r="F80" s="56">
        <f t="shared" si="46"/>
        <v>0</v>
      </c>
      <c r="G80" s="56">
        <f t="shared" si="46"/>
        <v>0</v>
      </c>
      <c r="H80" s="56">
        <f t="shared" si="46"/>
        <v>0</v>
      </c>
      <c r="I80" s="56">
        <f t="shared" si="46"/>
        <v>0</v>
      </c>
      <c r="J80" s="56">
        <f t="shared" si="46"/>
        <v>0</v>
      </c>
      <c r="K80" s="56">
        <f t="shared" si="46"/>
        <v>0</v>
      </c>
      <c r="L80" s="56">
        <f t="shared" si="46"/>
        <v>0</v>
      </c>
      <c r="M80" s="56">
        <f t="shared" si="46"/>
        <v>0</v>
      </c>
      <c r="N80" s="56">
        <f t="shared" si="46"/>
        <v>0</v>
      </c>
      <c r="O80" s="56">
        <f t="shared" si="46"/>
        <v>0</v>
      </c>
      <c r="P80" s="56">
        <f t="shared" si="46"/>
        <v>0</v>
      </c>
      <c r="Q80" s="56"/>
      <c r="R80" s="56">
        <f t="shared" si="40"/>
        <v>0</v>
      </c>
    </row>
    <row r="81" spans="2:18" s="15" customFormat="1" ht="15">
      <c r="B81" s="5" t="s">
        <v>39</v>
      </c>
      <c r="C81" s="5"/>
      <c r="D81" s="7"/>
      <c r="E81" s="56">
        <f>IF(E$7&gt;0,IF(E12&gt;250,IF(E12&gt;$B$12*0.75,0,(0.75*$B$12*$D$80-E12*$D$80)),250*$D$80-E12*$D$80),0)</f>
        <v>0</v>
      </c>
      <c r="F81" s="56">
        <f aca="true" t="shared" si="47" ref="F81:P81">IF(F$7&gt;0,IF(F12&gt;250,IF(F12&gt;$B$12*0.75,0,(0.75*$B$12*$D$80-F12*$D$80)),250*$D$80-F12*$D$80),0)</f>
        <v>0</v>
      </c>
      <c r="G81" s="56">
        <f t="shared" si="47"/>
        <v>0</v>
      </c>
      <c r="H81" s="56">
        <f t="shared" si="47"/>
        <v>0</v>
      </c>
      <c r="I81" s="56">
        <f t="shared" si="47"/>
        <v>0</v>
      </c>
      <c r="J81" s="56">
        <f t="shared" si="47"/>
        <v>0</v>
      </c>
      <c r="K81" s="56">
        <f t="shared" si="47"/>
        <v>0</v>
      </c>
      <c r="L81" s="56">
        <f t="shared" si="47"/>
        <v>0</v>
      </c>
      <c r="M81" s="56">
        <f t="shared" si="47"/>
        <v>0</v>
      </c>
      <c r="N81" s="56">
        <f t="shared" si="47"/>
        <v>0</v>
      </c>
      <c r="O81" s="56">
        <f t="shared" si="47"/>
        <v>0</v>
      </c>
      <c r="P81" s="56">
        <f t="shared" si="47"/>
        <v>0</v>
      </c>
      <c r="Q81" s="56"/>
      <c r="R81" s="56">
        <f t="shared" si="40"/>
        <v>0</v>
      </c>
    </row>
    <row r="82" spans="2:18" s="15" customFormat="1" ht="15">
      <c r="B82" s="5" t="s">
        <v>37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s="15" customFormat="1" ht="15">
      <c r="D83" s="9" t="s">
        <v>24</v>
      </c>
      <c r="E83" s="56">
        <f>SUM(E74:E82)</f>
        <v>0</v>
      </c>
      <c r="F83" s="56">
        <f aca="true" t="shared" si="49" ref="F83:P83">SUM(F74:F82)</f>
        <v>0</v>
      </c>
      <c r="G83" s="56">
        <f t="shared" si="49"/>
        <v>0</v>
      </c>
      <c r="H83" s="56">
        <f t="shared" si="49"/>
        <v>0</v>
      </c>
      <c r="I83" s="56">
        <f t="shared" si="49"/>
        <v>0</v>
      </c>
      <c r="J83" s="56">
        <f t="shared" si="49"/>
        <v>0</v>
      </c>
      <c r="K83" s="56">
        <f t="shared" si="49"/>
        <v>0</v>
      </c>
      <c r="L83" s="56">
        <f t="shared" si="49"/>
        <v>0</v>
      </c>
      <c r="M83" s="56">
        <f t="shared" si="49"/>
        <v>0</v>
      </c>
      <c r="N83" s="56">
        <f t="shared" si="49"/>
        <v>0</v>
      </c>
      <c r="O83" s="56">
        <f t="shared" si="49"/>
        <v>0</v>
      </c>
      <c r="P83" s="56">
        <f t="shared" si="49"/>
        <v>0</v>
      </c>
      <c r="Q83" s="56"/>
      <c r="R83" s="56">
        <f t="shared" si="40"/>
        <v>0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15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B14:D14"/>
    <mergeCell ref="A14:A17"/>
    <mergeCell ref="B17:D17"/>
    <mergeCell ref="A1:D1"/>
    <mergeCell ref="A2:D2"/>
    <mergeCell ref="K1:L1"/>
  </mergeCells>
  <dataValidations count="2">
    <dataValidation type="list" allowBlank="1" showInputMessage="1" showErrorMessage="1" sqref="G1">
      <formula1>$X$1:$X$8</formula1>
    </dataValidation>
    <dataValidation type="list" allowBlank="1" showInputMessage="1" showErrorMessage="1" sqref="D15:D16">
      <formula1>$W$4:$W$11</formula1>
    </dataValidation>
  </dataValidations>
  <printOptions horizontalCentered="1" verticalCentered="1"/>
  <pageMargins left="0.7" right="0.7" top="0.75" bottom="0.75" header="0.3" footer="0.3"/>
  <pageSetup horizontalDpi="600" verticalDpi="600" orientation="landscape" scale="4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90"/>
  <sheetViews>
    <sheetView zoomScale="70" zoomScaleNormal="70" zoomScalePageLayoutView="80" workbookViewId="0" topLeftCell="A1">
      <selection activeCell="K1" sqref="K1:L1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/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486000</v>
      </c>
      <c r="F7" s="70">
        <v>478000</v>
      </c>
      <c r="G7" s="70">
        <v>579000</v>
      </c>
      <c r="H7" s="70">
        <v>449000</v>
      </c>
      <c r="I7" s="70">
        <v>401000</v>
      </c>
      <c r="J7" s="70">
        <v>350000</v>
      </c>
      <c r="K7" s="70">
        <v>447000</v>
      </c>
      <c r="L7" s="70">
        <v>392000</v>
      </c>
      <c r="M7" s="70">
        <v>416000</v>
      </c>
      <c r="N7" s="70">
        <v>334000</v>
      </c>
      <c r="O7" s="70">
        <v>479000</v>
      </c>
      <c r="P7" s="70">
        <v>476000</v>
      </c>
      <c r="R7" s="41">
        <f>SUM(E7:P7)</f>
        <v>5287000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1541.4</v>
      </c>
      <c r="C10" s="37"/>
      <c r="D10" s="10" t="s">
        <v>5</v>
      </c>
      <c r="E10" s="70">
        <v>1108.2</v>
      </c>
      <c r="F10" s="70">
        <v>1130.4</v>
      </c>
      <c r="G10" s="70">
        <v>1541.4</v>
      </c>
      <c r="H10" s="70">
        <v>1393.2</v>
      </c>
      <c r="I10" s="70">
        <v>1296</v>
      </c>
      <c r="J10" s="70">
        <v>1188.6</v>
      </c>
      <c r="K10" s="70">
        <v>1077.6</v>
      </c>
      <c r="L10" s="70">
        <v>1194</v>
      </c>
      <c r="M10" s="70">
        <v>1017</v>
      </c>
      <c r="N10" s="70">
        <v>1266</v>
      </c>
      <c r="O10" s="70">
        <v>1401.6</v>
      </c>
      <c r="P10" s="70">
        <v>1417</v>
      </c>
      <c r="R10" s="41">
        <f>SUM(E10:P10)</f>
        <v>15031.000000000002</v>
      </c>
      <c r="W10" s="15" t="s">
        <v>54</v>
      </c>
      <c r="X10" s="20"/>
    </row>
    <row r="11" spans="2:24" ht="15">
      <c r="B11" s="37">
        <f>MAX(E11:P11)</f>
        <v>1541.4</v>
      </c>
      <c r="C11" s="37"/>
      <c r="D11" s="10" t="s">
        <v>6</v>
      </c>
      <c r="E11" s="70">
        <v>1108.2</v>
      </c>
      <c r="F11" s="70">
        <v>1130.4</v>
      </c>
      <c r="G11" s="70">
        <v>1541.4</v>
      </c>
      <c r="H11" s="70">
        <v>1393.2</v>
      </c>
      <c r="I11" s="70">
        <v>1296</v>
      </c>
      <c r="J11" s="70">
        <v>1188.6</v>
      </c>
      <c r="K11" s="70">
        <v>1077.6</v>
      </c>
      <c r="L11" s="70">
        <v>1194</v>
      </c>
      <c r="M11" s="70">
        <v>1017</v>
      </c>
      <c r="N11" s="70">
        <v>1266</v>
      </c>
      <c r="O11" s="70">
        <v>1401.6</v>
      </c>
      <c r="P11" s="70">
        <v>1417</v>
      </c>
      <c r="R11" s="41">
        <f>SUM(E11:P11)</f>
        <v>15031.000000000002</v>
      </c>
      <c r="W11" s="15" t="s">
        <v>55</v>
      </c>
      <c r="X11" s="20"/>
    </row>
    <row r="12" spans="2:24" ht="15">
      <c r="B12" s="37">
        <f>MAX(E12:P12)</f>
        <v>1541.4</v>
      </c>
      <c r="C12" s="37"/>
      <c r="D12" s="10" t="s">
        <v>7</v>
      </c>
      <c r="E12" s="70">
        <v>1108.2</v>
      </c>
      <c r="F12" s="70">
        <v>1130.4</v>
      </c>
      <c r="G12" s="70">
        <v>1541.4</v>
      </c>
      <c r="H12" s="70">
        <v>1393.2</v>
      </c>
      <c r="I12" s="70">
        <v>1296</v>
      </c>
      <c r="J12" s="70">
        <v>1188.6</v>
      </c>
      <c r="K12" s="70">
        <v>1077.6</v>
      </c>
      <c r="L12" s="70">
        <v>1194</v>
      </c>
      <c r="M12" s="70">
        <v>1017</v>
      </c>
      <c r="N12" s="70">
        <v>1266</v>
      </c>
      <c r="O12" s="70">
        <v>1401.6</v>
      </c>
      <c r="P12" s="70">
        <v>1417</v>
      </c>
      <c r="R12" s="41">
        <f>SUM(E12:P12)</f>
        <v>15031.000000000002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37132.319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37055.565</v>
      </c>
      <c r="G15" s="59">
        <f t="shared" si="0"/>
        <v>47360.066000000006</v>
      </c>
      <c r="H15" s="59">
        <f t="shared" si="0"/>
        <v>39816.868</v>
      </c>
      <c r="I15" s="59">
        <f t="shared" si="0"/>
        <v>36377.920000000006</v>
      </c>
      <c r="J15" s="59">
        <f t="shared" si="0"/>
        <v>32660.553999999996</v>
      </c>
      <c r="K15" s="59">
        <f t="shared" si="0"/>
        <v>35213.021</v>
      </c>
      <c r="L15" s="59">
        <f t="shared" si="0"/>
        <v>34443.82</v>
      </c>
      <c r="M15" s="59">
        <f t="shared" si="0"/>
        <v>33283.663</v>
      </c>
      <c r="N15" s="59">
        <f t="shared" si="0"/>
        <v>33204.06</v>
      </c>
      <c r="O15" s="59">
        <f t="shared" si="0"/>
        <v>41160.544</v>
      </c>
      <c r="P15" s="59">
        <f t="shared" si="0"/>
        <v>41276.11</v>
      </c>
      <c r="Q15" s="59"/>
      <c r="R15" s="59">
        <f t="shared" si="0"/>
        <v>448984.51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37132.319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37055.565</v>
      </c>
      <c r="G16" s="60">
        <f t="shared" si="1"/>
        <v>47360.066000000006</v>
      </c>
      <c r="H16" s="60">
        <f t="shared" si="1"/>
        <v>39816.868</v>
      </c>
      <c r="I16" s="60">
        <f t="shared" si="1"/>
        <v>36377.920000000006</v>
      </c>
      <c r="J16" s="60">
        <f t="shared" si="1"/>
        <v>32660.553999999996</v>
      </c>
      <c r="K16" s="60">
        <f t="shared" si="1"/>
        <v>35213.021</v>
      </c>
      <c r="L16" s="60">
        <f t="shared" si="1"/>
        <v>34443.82</v>
      </c>
      <c r="M16" s="60">
        <f t="shared" si="1"/>
        <v>33283.663</v>
      </c>
      <c r="N16" s="60">
        <f t="shared" si="1"/>
        <v>33204.06</v>
      </c>
      <c r="O16" s="60">
        <f t="shared" si="1"/>
        <v>41160.544</v>
      </c>
      <c r="P16" s="60">
        <f t="shared" si="1"/>
        <v>41276.11</v>
      </c>
      <c r="Q16" s="60"/>
      <c r="R16" s="60">
        <f t="shared" si="1"/>
        <v>448984.51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0.09134</v>
      </c>
      <c r="E23" s="56">
        <f aca="true" t="shared" si="5" ref="E23:P23">E7*$D$23</f>
        <v>44391.240000000005</v>
      </c>
      <c r="F23" s="56">
        <f t="shared" si="5"/>
        <v>43660.520000000004</v>
      </c>
      <c r="G23" s="56">
        <f t="shared" si="5"/>
        <v>52885.86</v>
      </c>
      <c r="H23" s="56">
        <f t="shared" si="5"/>
        <v>41011.66</v>
      </c>
      <c r="I23" s="56">
        <f t="shared" si="5"/>
        <v>36627.340000000004</v>
      </c>
      <c r="J23" s="56">
        <f t="shared" si="5"/>
        <v>31969</v>
      </c>
      <c r="K23" s="56">
        <f t="shared" si="5"/>
        <v>40828.98</v>
      </c>
      <c r="L23" s="56">
        <f t="shared" si="5"/>
        <v>35805.28</v>
      </c>
      <c r="M23" s="56">
        <f t="shared" si="5"/>
        <v>37997.44</v>
      </c>
      <c r="N23" s="56">
        <f t="shared" si="5"/>
        <v>30507.56</v>
      </c>
      <c r="O23" s="56">
        <f t="shared" si="5"/>
        <v>43751.86</v>
      </c>
      <c r="P23" s="56">
        <f t="shared" si="5"/>
        <v>43477.840000000004</v>
      </c>
      <c r="Q23" s="56"/>
      <c r="R23" s="56">
        <f t="shared" si="4"/>
        <v>482914.58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44426.240000000005</v>
      </c>
      <c r="F24" s="56">
        <f aca="true" t="shared" si="6" ref="F24:P24">F22+F23</f>
        <v>43695.520000000004</v>
      </c>
      <c r="G24" s="56">
        <f t="shared" si="6"/>
        <v>52920.86</v>
      </c>
      <c r="H24" s="56">
        <f t="shared" si="6"/>
        <v>41046.66</v>
      </c>
      <c r="I24" s="56">
        <f t="shared" si="6"/>
        <v>36662.340000000004</v>
      </c>
      <c r="J24" s="56">
        <f t="shared" si="6"/>
        <v>32004</v>
      </c>
      <c r="K24" s="56">
        <f t="shared" si="6"/>
        <v>40863.98</v>
      </c>
      <c r="L24" s="56">
        <f t="shared" si="6"/>
        <v>35840.28</v>
      </c>
      <c r="M24" s="56">
        <f t="shared" si="6"/>
        <v>38032.44</v>
      </c>
      <c r="N24" s="56">
        <f t="shared" si="6"/>
        <v>30542.56</v>
      </c>
      <c r="O24" s="56">
        <f t="shared" si="6"/>
        <v>43786.86</v>
      </c>
      <c r="P24" s="56">
        <f t="shared" si="6"/>
        <v>43512.840000000004</v>
      </c>
      <c r="Q24" s="56"/>
      <c r="R24" s="57">
        <f t="shared" si="4"/>
        <v>483334.58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0.09245</v>
      </c>
      <c r="E28" s="56">
        <f aca="true" t="shared" si="8" ref="E28:P28">E7*$D$28</f>
        <v>44930.700000000004</v>
      </c>
      <c r="F28" s="56">
        <f t="shared" si="8"/>
        <v>44191.1</v>
      </c>
      <c r="G28" s="56">
        <f t="shared" si="8"/>
        <v>53528.55</v>
      </c>
      <c r="H28" s="56">
        <f t="shared" si="8"/>
        <v>41510.05</v>
      </c>
      <c r="I28" s="56">
        <f t="shared" si="8"/>
        <v>37072.450000000004</v>
      </c>
      <c r="J28" s="56">
        <f t="shared" si="8"/>
        <v>32357.5</v>
      </c>
      <c r="K28" s="56">
        <f t="shared" si="8"/>
        <v>41325.15</v>
      </c>
      <c r="L28" s="56">
        <f t="shared" si="8"/>
        <v>36240.4</v>
      </c>
      <c r="M28" s="56">
        <f t="shared" si="8"/>
        <v>38459.200000000004</v>
      </c>
      <c r="N28" s="56">
        <f t="shared" si="8"/>
        <v>30878.300000000003</v>
      </c>
      <c r="O28" s="56">
        <f t="shared" si="8"/>
        <v>44283.55</v>
      </c>
      <c r="P28" s="56">
        <f t="shared" si="8"/>
        <v>44006.200000000004</v>
      </c>
      <c r="Q28" s="56"/>
      <c r="R28" s="56">
        <f t="shared" si="4"/>
        <v>488783.1500000001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44970.700000000004</v>
      </c>
      <c r="F29" s="56">
        <f aca="true" t="shared" si="9" ref="F29:P29">F28+F27</f>
        <v>44231.1</v>
      </c>
      <c r="G29" s="56">
        <f t="shared" si="9"/>
        <v>53568.55</v>
      </c>
      <c r="H29" s="56">
        <f t="shared" si="9"/>
        <v>41550.05</v>
      </c>
      <c r="I29" s="56">
        <f t="shared" si="9"/>
        <v>37112.450000000004</v>
      </c>
      <c r="J29" s="56">
        <f t="shared" si="9"/>
        <v>32397.5</v>
      </c>
      <c r="K29" s="56">
        <f t="shared" si="9"/>
        <v>41365.15</v>
      </c>
      <c r="L29" s="56">
        <f t="shared" si="9"/>
        <v>36280.4</v>
      </c>
      <c r="M29" s="56">
        <f t="shared" si="9"/>
        <v>38499.200000000004</v>
      </c>
      <c r="N29" s="56">
        <f t="shared" si="9"/>
        <v>30918.300000000003</v>
      </c>
      <c r="O29" s="56">
        <f t="shared" si="9"/>
        <v>44323.55</v>
      </c>
      <c r="P29" s="56">
        <f t="shared" si="9"/>
        <v>44046.200000000004</v>
      </c>
      <c r="Q29" s="56"/>
      <c r="R29" s="57">
        <f t="shared" si="4"/>
        <v>489263.1500000001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Blank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0</v>
      </c>
      <c r="E32" s="56">
        <f>IF(E$7&gt;0,$D$32,0)</f>
        <v>0</v>
      </c>
      <c r="F32" s="56">
        <f aca="true" t="shared" si="10" ref="F32:P32">IF(F$7&gt;0,$D$32,0)</f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 t="shared" si="10"/>
        <v>0</v>
      </c>
      <c r="K32" s="56">
        <f t="shared" si="10"/>
        <v>0</v>
      </c>
      <c r="L32" s="56">
        <f t="shared" si="10"/>
        <v>0</v>
      </c>
      <c r="M32" s="56">
        <f t="shared" si="10"/>
        <v>0</v>
      </c>
      <c r="N32" s="56">
        <f t="shared" si="10"/>
        <v>0</v>
      </c>
      <c r="O32" s="56">
        <f t="shared" si="10"/>
        <v>0</v>
      </c>
      <c r="P32" s="56">
        <f t="shared" si="10"/>
        <v>0</v>
      </c>
      <c r="Q32" s="56"/>
      <c r="R32" s="56">
        <f t="shared" si="4"/>
        <v>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</v>
      </c>
      <c r="E33" s="56">
        <f aca="true" t="shared" si="11" ref="E33:P33">E7*$D$33</f>
        <v>0</v>
      </c>
      <c r="F33" s="56">
        <f t="shared" si="11"/>
        <v>0</v>
      </c>
      <c r="G33" s="56">
        <f t="shared" si="11"/>
        <v>0</v>
      </c>
      <c r="H33" s="56">
        <f t="shared" si="11"/>
        <v>0</v>
      </c>
      <c r="I33" s="56">
        <f t="shared" si="11"/>
        <v>0</v>
      </c>
      <c r="J33" s="56">
        <f t="shared" si="11"/>
        <v>0</v>
      </c>
      <c r="K33" s="56">
        <f t="shared" si="11"/>
        <v>0</v>
      </c>
      <c r="L33" s="56">
        <f t="shared" si="11"/>
        <v>0</v>
      </c>
      <c r="M33" s="56">
        <f t="shared" si="11"/>
        <v>0</v>
      </c>
      <c r="N33" s="56">
        <f t="shared" si="11"/>
        <v>0</v>
      </c>
      <c r="O33" s="56">
        <f t="shared" si="11"/>
        <v>0</v>
      </c>
      <c r="P33" s="56">
        <f t="shared" si="11"/>
        <v>0</v>
      </c>
      <c r="Q33" s="56"/>
      <c r="R33" s="56">
        <f t="shared" si="4"/>
        <v>0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0</v>
      </c>
      <c r="F34" s="56">
        <f aca="true" t="shared" si="12" ref="F34:P34">F32+F33</f>
        <v>0</v>
      </c>
      <c r="G34" s="56">
        <f t="shared" si="12"/>
        <v>0</v>
      </c>
      <c r="H34" s="56">
        <f t="shared" si="12"/>
        <v>0</v>
      </c>
      <c r="I34" s="56">
        <f t="shared" si="12"/>
        <v>0</v>
      </c>
      <c r="J34" s="56">
        <f t="shared" si="12"/>
        <v>0</v>
      </c>
      <c r="K34" s="56">
        <f t="shared" si="12"/>
        <v>0</v>
      </c>
      <c r="L34" s="56">
        <f t="shared" si="12"/>
        <v>0</v>
      </c>
      <c r="M34" s="56">
        <f t="shared" si="12"/>
        <v>0</v>
      </c>
      <c r="N34" s="56">
        <f t="shared" si="12"/>
        <v>0</v>
      </c>
      <c r="O34" s="56">
        <f t="shared" si="12"/>
        <v>0</v>
      </c>
      <c r="P34" s="56">
        <f t="shared" si="12"/>
        <v>0</v>
      </c>
      <c r="Q34" s="56"/>
      <c r="R34" s="57">
        <f t="shared" si="4"/>
        <v>0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Blank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0</v>
      </c>
      <c r="E37" s="56">
        <f>IF(E$7&gt;0,$D$37,0)</f>
        <v>0</v>
      </c>
      <c r="F37" s="56">
        <f aca="true" t="shared" si="13" ref="F37:P37">IF(F$7&gt;0,$D$37,0)</f>
        <v>0</v>
      </c>
      <c r="G37" s="56">
        <f t="shared" si="13"/>
        <v>0</v>
      </c>
      <c r="H37" s="56">
        <f t="shared" si="13"/>
        <v>0</v>
      </c>
      <c r="I37" s="56">
        <f t="shared" si="13"/>
        <v>0</v>
      </c>
      <c r="J37" s="56">
        <f t="shared" si="13"/>
        <v>0</v>
      </c>
      <c r="K37" s="56">
        <f t="shared" si="13"/>
        <v>0</v>
      </c>
      <c r="L37" s="56">
        <f t="shared" si="13"/>
        <v>0</v>
      </c>
      <c r="M37" s="56">
        <f t="shared" si="13"/>
        <v>0</v>
      </c>
      <c r="N37" s="56">
        <f t="shared" si="13"/>
        <v>0</v>
      </c>
      <c r="O37" s="56">
        <f t="shared" si="13"/>
        <v>0</v>
      </c>
      <c r="P37" s="56">
        <f t="shared" si="13"/>
        <v>0</v>
      </c>
      <c r="Q37" s="56"/>
      <c r="R37" s="56">
        <f t="shared" si="4"/>
        <v>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</v>
      </c>
      <c r="E38" s="56">
        <f aca="true" t="shared" si="14" ref="E38:P38">E7*$D$38</f>
        <v>0</v>
      </c>
      <c r="F38" s="56">
        <f t="shared" si="14"/>
        <v>0</v>
      </c>
      <c r="G38" s="56">
        <f t="shared" si="14"/>
        <v>0</v>
      </c>
      <c r="H38" s="56">
        <f t="shared" si="14"/>
        <v>0</v>
      </c>
      <c r="I38" s="56">
        <f t="shared" si="14"/>
        <v>0</v>
      </c>
      <c r="J38" s="56">
        <f t="shared" si="14"/>
        <v>0</v>
      </c>
      <c r="K38" s="56">
        <f t="shared" si="14"/>
        <v>0</v>
      </c>
      <c r="L38" s="56">
        <f t="shared" si="14"/>
        <v>0</v>
      </c>
      <c r="M38" s="56">
        <f t="shared" si="14"/>
        <v>0</v>
      </c>
      <c r="N38" s="56">
        <f t="shared" si="14"/>
        <v>0</v>
      </c>
      <c r="O38" s="56">
        <f t="shared" si="14"/>
        <v>0</v>
      </c>
      <c r="P38" s="56">
        <f t="shared" si="14"/>
        <v>0</v>
      </c>
      <c r="Q38" s="56"/>
      <c r="R38" s="56">
        <f t="shared" si="4"/>
        <v>0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0</v>
      </c>
      <c r="F39" s="56">
        <f t="shared" si="15"/>
        <v>0</v>
      </c>
      <c r="G39" s="56">
        <f t="shared" si="15"/>
        <v>0</v>
      </c>
      <c r="H39" s="56">
        <f t="shared" si="15"/>
        <v>0</v>
      </c>
      <c r="I39" s="56">
        <f t="shared" si="15"/>
        <v>0</v>
      </c>
      <c r="J39" s="56">
        <f t="shared" si="15"/>
        <v>0</v>
      </c>
      <c r="K39" s="56">
        <f t="shared" si="15"/>
        <v>0</v>
      </c>
      <c r="L39" s="56">
        <f t="shared" si="15"/>
        <v>0</v>
      </c>
      <c r="M39" s="56">
        <f t="shared" si="15"/>
        <v>0</v>
      </c>
      <c r="N39" s="56">
        <f t="shared" si="15"/>
        <v>0</v>
      </c>
      <c r="O39" s="56">
        <f t="shared" si="15"/>
        <v>0</v>
      </c>
      <c r="P39" s="56">
        <f t="shared" si="15"/>
        <v>0</v>
      </c>
      <c r="Q39" s="56"/>
      <c r="R39" s="57">
        <f t="shared" si="4"/>
        <v>0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0.0406</v>
      </c>
      <c r="E43" s="56">
        <f aca="true" t="shared" si="17" ref="E43:P43">$D$43*E7</f>
        <v>19731.6</v>
      </c>
      <c r="F43" s="56">
        <f t="shared" si="17"/>
        <v>19406.8</v>
      </c>
      <c r="G43" s="56">
        <f t="shared" si="17"/>
        <v>23507.399999999998</v>
      </c>
      <c r="H43" s="56">
        <f t="shared" si="17"/>
        <v>18229.399999999998</v>
      </c>
      <c r="I43" s="56">
        <f t="shared" si="17"/>
        <v>16280.599999999999</v>
      </c>
      <c r="J43" s="56">
        <f t="shared" si="17"/>
        <v>14209.999999999998</v>
      </c>
      <c r="K43" s="56">
        <f t="shared" si="17"/>
        <v>18148.199999999997</v>
      </c>
      <c r="L43" s="56">
        <f t="shared" si="17"/>
        <v>15915.199999999999</v>
      </c>
      <c r="M43" s="56">
        <f t="shared" si="17"/>
        <v>16889.6</v>
      </c>
      <c r="N43" s="56">
        <f t="shared" si="17"/>
        <v>13560.4</v>
      </c>
      <c r="O43" s="56">
        <f t="shared" si="17"/>
        <v>19447.399999999998</v>
      </c>
      <c r="P43" s="56">
        <f t="shared" si="17"/>
        <v>19325.6</v>
      </c>
      <c r="Q43" s="56"/>
      <c r="R43" s="56">
        <f t="shared" si="4"/>
        <v>214652.19999999998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16.4</v>
      </c>
      <c r="E44" s="56">
        <f>E10*$D$44</f>
        <v>18174.48</v>
      </c>
      <c r="F44" s="56">
        <f>F10*$D$44</f>
        <v>18538.56</v>
      </c>
      <c r="G44" s="56">
        <f>G10*$D$44</f>
        <v>25278.96</v>
      </c>
      <c r="H44" s="56"/>
      <c r="I44" s="56"/>
      <c r="J44" s="56"/>
      <c r="K44" s="56"/>
      <c r="L44" s="56"/>
      <c r="M44" s="56"/>
      <c r="N44" s="56"/>
      <c r="O44" s="56">
        <f>O10*$D$44</f>
        <v>22986.239999999998</v>
      </c>
      <c r="P44" s="56">
        <f>P10*$D$44</f>
        <v>23238.8</v>
      </c>
      <c r="Q44" s="56"/>
      <c r="R44" s="56">
        <f t="shared" si="4"/>
        <v>108217.04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0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0</v>
      </c>
      <c r="Q45" s="56"/>
      <c r="R45" s="56">
        <f t="shared" si="4"/>
        <v>0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14.01</v>
      </c>
      <c r="E46" s="56"/>
      <c r="F46" s="56"/>
      <c r="G46" s="56"/>
      <c r="H46" s="56">
        <f>H10*$D$46</f>
        <v>19518.732</v>
      </c>
      <c r="I46" s="56">
        <f aca="true" t="shared" si="18" ref="I46:N46">I10*$D$46</f>
        <v>18156.96</v>
      </c>
      <c r="J46" s="56">
        <f t="shared" si="18"/>
        <v>16652.286</v>
      </c>
      <c r="K46" s="56">
        <f t="shared" si="18"/>
        <v>15097.175999999998</v>
      </c>
      <c r="L46" s="56">
        <f t="shared" si="18"/>
        <v>16727.94</v>
      </c>
      <c r="M46" s="56">
        <f t="shared" si="18"/>
        <v>14248.17</v>
      </c>
      <c r="N46" s="56">
        <f t="shared" si="18"/>
        <v>17736.66</v>
      </c>
      <c r="O46" s="56"/>
      <c r="P46" s="56"/>
      <c r="Q46" s="56"/>
      <c r="R46" s="56">
        <f t="shared" si="4"/>
        <v>118137.924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0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37996.08</v>
      </c>
      <c r="F49" s="56">
        <f aca="true" t="shared" si="21" ref="F49:P49">SUM(F42:F48)</f>
        <v>38035.36</v>
      </c>
      <c r="G49" s="56">
        <f t="shared" si="21"/>
        <v>48876.36</v>
      </c>
      <c r="H49" s="56">
        <f t="shared" si="21"/>
        <v>37838.132</v>
      </c>
      <c r="I49" s="56">
        <f t="shared" si="21"/>
        <v>34527.56</v>
      </c>
      <c r="J49" s="56">
        <f t="shared" si="21"/>
        <v>30952.286</v>
      </c>
      <c r="K49" s="56">
        <f t="shared" si="21"/>
        <v>33335.376</v>
      </c>
      <c r="L49" s="56">
        <f t="shared" si="21"/>
        <v>32733.14</v>
      </c>
      <c r="M49" s="56">
        <f t="shared" si="21"/>
        <v>31227.769999999997</v>
      </c>
      <c r="N49" s="56">
        <f t="shared" si="21"/>
        <v>31387.059999999998</v>
      </c>
      <c r="O49" s="56">
        <f t="shared" si="21"/>
        <v>42523.64</v>
      </c>
      <c r="P49" s="56">
        <f t="shared" si="21"/>
        <v>42654.399999999994</v>
      </c>
      <c r="Q49" s="56"/>
      <c r="R49" s="57">
        <f t="shared" si="4"/>
        <v>442087.164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0.04071</v>
      </c>
      <c r="E53" s="56">
        <f aca="true" t="shared" si="23" ref="E53:P53">$D$53*E7</f>
        <v>19785.06</v>
      </c>
      <c r="F53" s="56">
        <f t="shared" si="23"/>
        <v>19459.38</v>
      </c>
      <c r="G53" s="56">
        <f t="shared" si="23"/>
        <v>23571.09</v>
      </c>
      <c r="H53" s="56">
        <f t="shared" si="23"/>
        <v>18278.79</v>
      </c>
      <c r="I53" s="56">
        <f t="shared" si="23"/>
        <v>16324.710000000001</v>
      </c>
      <c r="J53" s="56">
        <f t="shared" si="23"/>
        <v>14248.500000000002</v>
      </c>
      <c r="K53" s="56">
        <f t="shared" si="23"/>
        <v>18197.370000000003</v>
      </c>
      <c r="L53" s="56">
        <f t="shared" si="23"/>
        <v>15958.320000000002</v>
      </c>
      <c r="M53" s="56">
        <f t="shared" si="23"/>
        <v>16935.36</v>
      </c>
      <c r="N53" s="56">
        <f t="shared" si="23"/>
        <v>13597.140000000001</v>
      </c>
      <c r="O53" s="56">
        <f t="shared" si="23"/>
        <v>19500.09</v>
      </c>
      <c r="P53" s="56">
        <f t="shared" si="23"/>
        <v>19377.960000000003</v>
      </c>
      <c r="Q53" s="56"/>
      <c r="R53" s="56">
        <f t="shared" si="4"/>
        <v>215233.77000000002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17.33</v>
      </c>
      <c r="E54" s="56">
        <f>E10*$D$54</f>
        <v>19205.106</v>
      </c>
      <c r="F54" s="56">
        <f>F10*$D$54</f>
        <v>19589.832</v>
      </c>
      <c r="G54" s="56">
        <f>G10*$D$54</f>
        <v>26712.462</v>
      </c>
      <c r="H54" s="56"/>
      <c r="I54" s="56"/>
      <c r="J54" s="56"/>
      <c r="K54" s="56"/>
      <c r="L54" s="56"/>
      <c r="M54" s="56"/>
      <c r="N54" s="56"/>
      <c r="O54" s="56">
        <f>$D$54*O10</f>
        <v>24289.727999999996</v>
      </c>
      <c r="P54" s="56">
        <f>$D$54*P10</f>
        <v>24556.609999999997</v>
      </c>
      <c r="Q54" s="56"/>
      <c r="R54" s="56">
        <f t="shared" si="4"/>
        <v>114353.738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0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0</v>
      </c>
      <c r="Q55" s="56"/>
      <c r="R55" s="56">
        <f t="shared" si="4"/>
        <v>0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14.94</v>
      </c>
      <c r="E56" s="56"/>
      <c r="F56" s="56"/>
      <c r="G56" s="56"/>
      <c r="H56" s="56">
        <f>H10*$D$56</f>
        <v>20814.408</v>
      </c>
      <c r="I56" s="56">
        <f aca="true" t="shared" si="24" ref="I56:N56">I10*$D$56</f>
        <v>19362.239999999998</v>
      </c>
      <c r="J56" s="56">
        <f t="shared" si="24"/>
        <v>17757.683999999997</v>
      </c>
      <c r="K56" s="56">
        <f t="shared" si="24"/>
        <v>16099.343999999997</v>
      </c>
      <c r="L56" s="56">
        <f t="shared" si="24"/>
        <v>17838.36</v>
      </c>
      <c r="M56" s="56">
        <f t="shared" si="24"/>
        <v>15193.98</v>
      </c>
      <c r="N56" s="56">
        <f t="shared" si="24"/>
        <v>18914.04</v>
      </c>
      <c r="O56" s="56"/>
      <c r="P56" s="56"/>
      <c r="Q56" s="56"/>
      <c r="R56" s="56">
        <f t="shared" si="4"/>
        <v>125980.05599999998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0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39080.166</v>
      </c>
      <c r="F59" s="56">
        <f aca="true" t="shared" si="27" ref="F59:P59">SUM(F52:F58)</f>
        <v>39139.212</v>
      </c>
      <c r="G59" s="56">
        <f t="shared" si="27"/>
        <v>50373.551999999996</v>
      </c>
      <c r="H59" s="56">
        <f t="shared" si="27"/>
        <v>39183.198000000004</v>
      </c>
      <c r="I59" s="56">
        <f t="shared" si="27"/>
        <v>35776.95</v>
      </c>
      <c r="J59" s="56">
        <f t="shared" si="27"/>
        <v>32096.184</v>
      </c>
      <c r="K59" s="56">
        <f t="shared" si="27"/>
        <v>34386.714</v>
      </c>
      <c r="L59" s="56">
        <f t="shared" si="27"/>
        <v>33886.68</v>
      </c>
      <c r="M59" s="56">
        <f t="shared" si="27"/>
        <v>32219.34</v>
      </c>
      <c r="N59" s="56">
        <f t="shared" si="27"/>
        <v>32601.18</v>
      </c>
      <c r="O59" s="56">
        <f t="shared" si="27"/>
        <v>43879.818</v>
      </c>
      <c r="P59" s="56">
        <f t="shared" si="27"/>
        <v>44024.57</v>
      </c>
      <c r="Q59" s="56"/>
      <c r="R59" s="57">
        <f t="shared" si="4"/>
        <v>456647.56399999995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0.0399</v>
      </c>
      <c r="E63" s="56">
        <f aca="true" t="shared" si="30" ref="E63:P63">$D$63*E7</f>
        <v>19391.399999999998</v>
      </c>
      <c r="F63" s="56">
        <f t="shared" si="30"/>
        <v>19072.2</v>
      </c>
      <c r="G63" s="56">
        <f t="shared" si="30"/>
        <v>23102.1</v>
      </c>
      <c r="H63" s="56">
        <f t="shared" si="30"/>
        <v>17915.1</v>
      </c>
      <c r="I63" s="56">
        <f t="shared" si="30"/>
        <v>15999.9</v>
      </c>
      <c r="J63" s="56">
        <f t="shared" si="30"/>
        <v>13965</v>
      </c>
      <c r="K63" s="56">
        <f t="shared" si="30"/>
        <v>17835.3</v>
      </c>
      <c r="L63" s="56">
        <f t="shared" si="30"/>
        <v>15640.8</v>
      </c>
      <c r="M63" s="56">
        <f t="shared" si="30"/>
        <v>16598.399999999998</v>
      </c>
      <c r="N63" s="56">
        <f t="shared" si="30"/>
        <v>13326.599999999999</v>
      </c>
      <c r="O63" s="56">
        <f t="shared" si="30"/>
        <v>19112.1</v>
      </c>
      <c r="P63" s="56">
        <f t="shared" si="30"/>
        <v>18992.399999999998</v>
      </c>
      <c r="Q63" s="56"/>
      <c r="R63" s="56">
        <f t="shared" si="29"/>
        <v>210951.3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6.11</v>
      </c>
      <c r="E64" s="56">
        <f aca="true" t="shared" si="31" ref="E64:P64">$D$64*E10</f>
        <v>6771.102000000001</v>
      </c>
      <c r="F64" s="56">
        <f t="shared" si="31"/>
        <v>6906.744000000001</v>
      </c>
      <c r="G64" s="56">
        <f t="shared" si="31"/>
        <v>9417.954000000002</v>
      </c>
      <c r="H64" s="56">
        <f t="shared" si="31"/>
        <v>8512.452000000001</v>
      </c>
      <c r="I64" s="56">
        <f t="shared" si="31"/>
        <v>7918.56</v>
      </c>
      <c r="J64" s="56">
        <f t="shared" si="31"/>
        <v>7262.346</v>
      </c>
      <c r="K64" s="56">
        <f t="shared" si="31"/>
        <v>6584.1359999999995</v>
      </c>
      <c r="L64" s="56">
        <f t="shared" si="31"/>
        <v>7295.34</v>
      </c>
      <c r="M64" s="56">
        <f t="shared" si="31"/>
        <v>6213.87</v>
      </c>
      <c r="N64" s="56">
        <f t="shared" si="31"/>
        <v>7735.26</v>
      </c>
      <c r="O64" s="56">
        <f t="shared" si="31"/>
        <v>8563.776</v>
      </c>
      <c r="P64" s="56">
        <f t="shared" si="31"/>
        <v>8657.87</v>
      </c>
      <c r="Q64" s="56"/>
      <c r="R64" s="56">
        <f t="shared" si="29"/>
        <v>91839.40999999999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0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0</v>
      </c>
      <c r="Q65" s="56"/>
      <c r="R65" s="56">
        <f t="shared" si="29"/>
        <v>0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4.51</v>
      </c>
      <c r="E66" s="56">
        <f aca="true" t="shared" si="33" ref="E66:P66">$D$66*E11</f>
        <v>4997.982</v>
      </c>
      <c r="F66" s="56">
        <f t="shared" si="33"/>
        <v>5098.104</v>
      </c>
      <c r="G66" s="56">
        <f t="shared" si="33"/>
        <v>6951.714</v>
      </c>
      <c r="H66" s="56">
        <f t="shared" si="33"/>
        <v>6283.332</v>
      </c>
      <c r="I66" s="56">
        <f t="shared" si="33"/>
        <v>5844.96</v>
      </c>
      <c r="J66" s="56">
        <f t="shared" si="33"/>
        <v>5360.585999999999</v>
      </c>
      <c r="K66" s="56">
        <f t="shared" si="33"/>
        <v>4859.976</v>
      </c>
      <c r="L66" s="56">
        <f t="shared" si="33"/>
        <v>5384.94</v>
      </c>
      <c r="M66" s="56">
        <f t="shared" si="33"/>
        <v>4586.67</v>
      </c>
      <c r="N66" s="56">
        <f t="shared" si="33"/>
        <v>5709.66</v>
      </c>
      <c r="O66" s="56">
        <f t="shared" si="33"/>
        <v>6321.215999999999</v>
      </c>
      <c r="P66" s="56">
        <f t="shared" si="33"/>
        <v>6390.67</v>
      </c>
      <c r="Q66" s="56"/>
      <c r="R66" s="56">
        <f t="shared" si="29"/>
        <v>67789.81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0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0</v>
      </c>
      <c r="Q67" s="56"/>
      <c r="R67" s="56">
        <f t="shared" si="29"/>
        <v>0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4</v>
      </c>
      <c r="E68" s="56">
        <f aca="true" t="shared" si="35" ref="E68:P68">$D$68*E12</f>
        <v>4432.8</v>
      </c>
      <c r="F68" s="56">
        <f t="shared" si="35"/>
        <v>4521.6</v>
      </c>
      <c r="G68" s="56">
        <f t="shared" si="35"/>
        <v>6165.6</v>
      </c>
      <c r="H68" s="56">
        <f t="shared" si="35"/>
        <v>5572.8</v>
      </c>
      <c r="I68" s="56">
        <f t="shared" si="35"/>
        <v>5184</v>
      </c>
      <c r="J68" s="56">
        <f t="shared" si="35"/>
        <v>4754.4</v>
      </c>
      <c r="K68" s="56">
        <f t="shared" si="35"/>
        <v>4310.4</v>
      </c>
      <c r="L68" s="56">
        <f t="shared" si="35"/>
        <v>4776</v>
      </c>
      <c r="M68" s="56">
        <f t="shared" si="35"/>
        <v>4068</v>
      </c>
      <c r="N68" s="56">
        <f t="shared" si="35"/>
        <v>5064</v>
      </c>
      <c r="O68" s="56">
        <f t="shared" si="35"/>
        <v>5606.4</v>
      </c>
      <c r="P68" s="56">
        <f t="shared" si="35"/>
        <v>5668</v>
      </c>
      <c r="Q68" s="56"/>
      <c r="R68" s="56">
        <f t="shared" si="29"/>
        <v>60124.00000000001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191.40000000000055</v>
      </c>
      <c r="F69" s="56">
        <f aca="true" t="shared" si="36" ref="F69:P69">IF(F$7&gt;0,IF(F$12&gt;250,IF(F$12&gt;$B$12*0.75,0,(0.75*$B$12*$D$68-F$12*$D$68)),250*$D$68-F$12*$D$68),0)</f>
        <v>102.60000000000036</v>
      </c>
      <c r="G69" s="56">
        <f t="shared" si="36"/>
        <v>0</v>
      </c>
      <c r="H69" s="56">
        <f t="shared" si="36"/>
        <v>0</v>
      </c>
      <c r="I69" s="56">
        <f t="shared" si="36"/>
        <v>0</v>
      </c>
      <c r="J69" s="56">
        <f t="shared" si="36"/>
        <v>0</v>
      </c>
      <c r="K69" s="56">
        <f t="shared" si="36"/>
        <v>313.8000000000011</v>
      </c>
      <c r="L69" s="56">
        <f t="shared" si="36"/>
        <v>0</v>
      </c>
      <c r="M69" s="56">
        <f t="shared" si="36"/>
        <v>556.2000000000007</v>
      </c>
      <c r="N69" s="56">
        <f t="shared" si="36"/>
        <v>0</v>
      </c>
      <c r="O69" s="56">
        <f t="shared" si="36"/>
        <v>0</v>
      </c>
      <c r="P69" s="56">
        <f t="shared" si="36"/>
        <v>0</v>
      </c>
      <c r="Q69" s="56"/>
      <c r="R69" s="56">
        <f t="shared" si="29"/>
        <v>1164.0000000000027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35984.684</v>
      </c>
      <c r="F71" s="56">
        <f aca="true" t="shared" si="38" ref="F71:P71">SUM(F62:F70)</f>
        <v>35901.248</v>
      </c>
      <c r="G71" s="56">
        <f t="shared" si="38"/>
        <v>45837.367999999995</v>
      </c>
      <c r="H71" s="56">
        <f t="shared" si="38"/>
        <v>38483.684</v>
      </c>
      <c r="I71" s="56">
        <f t="shared" si="38"/>
        <v>35147.42</v>
      </c>
      <c r="J71" s="56">
        <f t="shared" si="38"/>
        <v>31542.331999999995</v>
      </c>
      <c r="K71" s="56">
        <f t="shared" si="38"/>
        <v>34103.612</v>
      </c>
      <c r="L71" s="56">
        <f t="shared" si="38"/>
        <v>33297.08</v>
      </c>
      <c r="M71" s="56">
        <f t="shared" si="38"/>
        <v>32223.139999999996</v>
      </c>
      <c r="N71" s="56">
        <f t="shared" si="38"/>
        <v>32035.52</v>
      </c>
      <c r="O71" s="56">
        <f t="shared" si="38"/>
        <v>39803.492</v>
      </c>
      <c r="P71" s="56">
        <f t="shared" si="38"/>
        <v>39908.939999999995</v>
      </c>
      <c r="Q71" s="56"/>
      <c r="R71" s="57">
        <f t="shared" si="29"/>
        <v>434268.51999999996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0.04048</v>
      </c>
      <c r="E75" s="56">
        <f aca="true" t="shared" si="41" ref="E75:P75">$D$75*E7</f>
        <v>19673.280000000002</v>
      </c>
      <c r="F75" s="56">
        <f t="shared" si="41"/>
        <v>19349.440000000002</v>
      </c>
      <c r="G75" s="56">
        <f t="shared" si="41"/>
        <v>23437.920000000002</v>
      </c>
      <c r="H75" s="56">
        <f t="shared" si="41"/>
        <v>18175.52</v>
      </c>
      <c r="I75" s="56">
        <f t="shared" si="41"/>
        <v>16232.480000000001</v>
      </c>
      <c r="J75" s="56">
        <f t="shared" si="41"/>
        <v>14168</v>
      </c>
      <c r="K75" s="56">
        <f t="shared" si="41"/>
        <v>18094.56</v>
      </c>
      <c r="L75" s="56">
        <f t="shared" si="41"/>
        <v>15868.160000000002</v>
      </c>
      <c r="M75" s="56">
        <f t="shared" si="41"/>
        <v>16839.68</v>
      </c>
      <c r="N75" s="56">
        <f t="shared" si="41"/>
        <v>13520.320000000002</v>
      </c>
      <c r="O75" s="56">
        <f t="shared" si="41"/>
        <v>19389.920000000002</v>
      </c>
      <c r="P75" s="56">
        <f t="shared" si="41"/>
        <v>19268.48</v>
      </c>
      <c r="Q75" s="56"/>
      <c r="R75" s="56">
        <f t="shared" si="40"/>
        <v>214017.76</v>
      </c>
    </row>
    <row r="76" spans="2:18" ht="15">
      <c r="B76" s="64" t="str">
        <f>'Rate Comparison'!B76</f>
        <v>Peak Demand</v>
      </c>
      <c r="D76" s="7">
        <f>'Rate Comparison'!D76</f>
        <v>6.37</v>
      </c>
      <c r="E76" s="56">
        <f aca="true" t="shared" si="42" ref="E76:P76">$D$76*E10</f>
        <v>7059.234</v>
      </c>
      <c r="F76" s="56">
        <f t="shared" si="42"/>
        <v>7200.648000000001</v>
      </c>
      <c r="G76" s="56">
        <f t="shared" si="42"/>
        <v>9818.718</v>
      </c>
      <c r="H76" s="56">
        <f t="shared" si="42"/>
        <v>8874.684000000001</v>
      </c>
      <c r="I76" s="56">
        <f t="shared" si="42"/>
        <v>8255.52</v>
      </c>
      <c r="J76" s="56">
        <f t="shared" si="42"/>
        <v>7571.382</v>
      </c>
      <c r="K76" s="56">
        <f t="shared" si="42"/>
        <v>6864.312</v>
      </c>
      <c r="L76" s="56">
        <f t="shared" si="42"/>
        <v>7605.78</v>
      </c>
      <c r="M76" s="56">
        <f t="shared" si="42"/>
        <v>6478.29</v>
      </c>
      <c r="N76" s="56">
        <f t="shared" si="42"/>
        <v>8064.42</v>
      </c>
      <c r="O76" s="56">
        <f t="shared" si="42"/>
        <v>8928.192</v>
      </c>
      <c r="P76" s="56">
        <f t="shared" si="42"/>
        <v>9026.29</v>
      </c>
      <c r="Q76" s="56"/>
      <c r="R76" s="56">
        <f t="shared" si="40"/>
        <v>95747.47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0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0</v>
      </c>
      <c r="Q77" s="56"/>
      <c r="R77" s="56">
        <f t="shared" si="40"/>
        <v>0</v>
      </c>
    </row>
    <row r="78" spans="2:18" ht="15">
      <c r="B78" s="64" t="str">
        <f>'Rate Comparison'!B78</f>
        <v>Intermediate Demand</v>
      </c>
      <c r="D78" s="7">
        <f>'Rate Comparison'!D78</f>
        <v>4.76</v>
      </c>
      <c r="E78" s="56">
        <f aca="true" t="shared" si="44" ref="E78:P78">$D$78*E11</f>
        <v>5275.032</v>
      </c>
      <c r="F78" s="56">
        <f t="shared" si="44"/>
        <v>5380.704000000001</v>
      </c>
      <c r="G78" s="56">
        <f t="shared" si="44"/>
        <v>7337.064</v>
      </c>
      <c r="H78" s="56">
        <f t="shared" si="44"/>
        <v>6631.632</v>
      </c>
      <c r="I78" s="56">
        <f t="shared" si="44"/>
        <v>6168.96</v>
      </c>
      <c r="J78" s="56">
        <f t="shared" si="44"/>
        <v>5657.735999999999</v>
      </c>
      <c r="K78" s="56">
        <f t="shared" si="44"/>
        <v>5129.375999999999</v>
      </c>
      <c r="L78" s="56">
        <f t="shared" si="44"/>
        <v>5683.44</v>
      </c>
      <c r="M78" s="56">
        <f t="shared" si="44"/>
        <v>4840.92</v>
      </c>
      <c r="N78" s="56">
        <f t="shared" si="44"/>
        <v>6026.16</v>
      </c>
      <c r="O78" s="56">
        <f t="shared" si="44"/>
        <v>6671.615999999999</v>
      </c>
      <c r="P78" s="56">
        <f t="shared" si="44"/>
        <v>6744.92</v>
      </c>
      <c r="Q78" s="56"/>
      <c r="R78" s="56">
        <f t="shared" si="40"/>
        <v>71547.56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0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0</v>
      </c>
      <c r="Q79" s="56"/>
      <c r="R79" s="56">
        <f t="shared" si="40"/>
        <v>0</v>
      </c>
    </row>
    <row r="80" spans="2:18" ht="15">
      <c r="B80" s="64" t="str">
        <f>'Rate Comparison'!B80</f>
        <v>Base Demand</v>
      </c>
      <c r="D80" s="7">
        <f>'Rate Comparison'!D80</f>
        <v>4.26</v>
      </c>
      <c r="E80" s="56">
        <f aca="true" t="shared" si="46" ref="E80:P80">$D$80*E12</f>
        <v>4720.932</v>
      </c>
      <c r="F80" s="56">
        <f t="shared" si="46"/>
        <v>4815.504</v>
      </c>
      <c r="G80" s="56">
        <f t="shared" si="46"/>
        <v>6566.3640000000005</v>
      </c>
      <c r="H80" s="56">
        <f t="shared" si="46"/>
        <v>5935.032</v>
      </c>
      <c r="I80" s="56">
        <f t="shared" si="46"/>
        <v>5520.96</v>
      </c>
      <c r="J80" s="56">
        <f t="shared" si="46"/>
        <v>5063.436</v>
      </c>
      <c r="K80" s="56">
        <f t="shared" si="46"/>
        <v>4590.575999999999</v>
      </c>
      <c r="L80" s="56">
        <f t="shared" si="46"/>
        <v>5086.44</v>
      </c>
      <c r="M80" s="56">
        <f t="shared" si="46"/>
        <v>4332.42</v>
      </c>
      <c r="N80" s="56">
        <f t="shared" si="46"/>
        <v>5393.16</v>
      </c>
      <c r="O80" s="56">
        <f t="shared" si="46"/>
        <v>5970.815999999999</v>
      </c>
      <c r="P80" s="56">
        <f t="shared" si="46"/>
        <v>6036.42</v>
      </c>
      <c r="Q80" s="56"/>
      <c r="R80" s="56">
        <f t="shared" si="40"/>
        <v>64032.05999999999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203.84100000000035</v>
      </c>
      <c r="F81" s="56">
        <f aca="true" t="shared" si="47" ref="F81:P81">IF(F$7&gt;0,IF(F12&gt;250,IF(F12&gt;$B$12*0.75,0,(0.75*$B$12*$D$80-F12*$D$80)),250*$D$80-F12*$D$80),0)</f>
        <v>109.26900000000023</v>
      </c>
      <c r="G81" s="56">
        <f t="shared" si="47"/>
        <v>0</v>
      </c>
      <c r="H81" s="56">
        <f t="shared" si="47"/>
        <v>0</v>
      </c>
      <c r="I81" s="56">
        <f t="shared" si="47"/>
        <v>0</v>
      </c>
      <c r="J81" s="56">
        <f t="shared" si="47"/>
        <v>0</v>
      </c>
      <c r="K81" s="56">
        <f t="shared" si="47"/>
        <v>334.197000000001</v>
      </c>
      <c r="L81" s="56">
        <f t="shared" si="47"/>
        <v>0</v>
      </c>
      <c r="M81" s="56">
        <f t="shared" si="47"/>
        <v>592.3530000000001</v>
      </c>
      <c r="N81" s="56">
        <f t="shared" si="47"/>
        <v>0</v>
      </c>
      <c r="O81" s="56">
        <f t="shared" si="47"/>
        <v>0</v>
      </c>
      <c r="P81" s="56">
        <f t="shared" si="47"/>
        <v>0</v>
      </c>
      <c r="Q81" s="56"/>
      <c r="R81" s="56">
        <f t="shared" si="40"/>
        <v>1239.6600000000017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37132.319</v>
      </c>
      <c r="F83" s="56">
        <f aca="true" t="shared" si="49" ref="F83:P83">SUM(F74:F82)</f>
        <v>37055.565</v>
      </c>
      <c r="G83" s="56">
        <f t="shared" si="49"/>
        <v>47360.066000000006</v>
      </c>
      <c r="H83" s="56">
        <f t="shared" si="49"/>
        <v>39816.868</v>
      </c>
      <c r="I83" s="56">
        <f t="shared" si="49"/>
        <v>36377.920000000006</v>
      </c>
      <c r="J83" s="56">
        <f t="shared" si="49"/>
        <v>32660.553999999996</v>
      </c>
      <c r="K83" s="56">
        <f t="shared" si="49"/>
        <v>35213.021</v>
      </c>
      <c r="L83" s="56">
        <f t="shared" si="49"/>
        <v>34443.82</v>
      </c>
      <c r="M83" s="56">
        <f t="shared" si="49"/>
        <v>33283.663</v>
      </c>
      <c r="N83" s="56">
        <f t="shared" si="49"/>
        <v>33204.06</v>
      </c>
      <c r="O83" s="56">
        <f t="shared" si="49"/>
        <v>41160.544</v>
      </c>
      <c r="P83" s="56">
        <f t="shared" si="49"/>
        <v>41276.11</v>
      </c>
      <c r="Q83" s="56"/>
      <c r="R83" s="57">
        <f t="shared" si="40"/>
        <v>448984.51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G1">
      <formula1>$X$1:$X$8</formula1>
    </dataValidation>
    <dataValidation type="list" allowBlank="1" showInputMessage="1" showErrorMessage="1" sqref="D15:D16">
      <formula1>$W$4:$W$11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90"/>
  <sheetViews>
    <sheetView zoomScale="70" zoomScaleNormal="70" zoomScalePageLayoutView="80" workbookViewId="0" topLeftCell="A1">
      <selection activeCell="K1" sqref="K1:L1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/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358120</v>
      </c>
      <c r="F7" s="70">
        <v>387000</v>
      </c>
      <c r="G7" s="70">
        <v>336000</v>
      </c>
      <c r="H7" s="70">
        <v>265000</v>
      </c>
      <c r="I7" s="70">
        <v>305000</v>
      </c>
      <c r="J7" s="70">
        <v>260000</v>
      </c>
      <c r="K7" s="70">
        <v>291000</v>
      </c>
      <c r="L7" s="70">
        <v>273000</v>
      </c>
      <c r="M7" s="70">
        <v>252000</v>
      </c>
      <c r="N7" s="70">
        <v>301000</v>
      </c>
      <c r="O7" s="70">
        <v>344000</v>
      </c>
      <c r="P7" s="70">
        <v>315000</v>
      </c>
      <c r="R7" s="41">
        <f>SUM(E7:P7)</f>
        <v>3687120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942.7</v>
      </c>
      <c r="C10" s="37"/>
      <c r="D10" s="10" t="s">
        <v>5</v>
      </c>
      <c r="E10" s="70">
        <v>761.6</v>
      </c>
      <c r="F10" s="70">
        <v>942.7</v>
      </c>
      <c r="G10" s="70">
        <v>879.1</v>
      </c>
      <c r="H10" s="70">
        <v>829.3</v>
      </c>
      <c r="I10" s="70">
        <v>734.4</v>
      </c>
      <c r="J10" s="70">
        <v>698.4</v>
      </c>
      <c r="K10" s="70">
        <v>746.4</v>
      </c>
      <c r="L10" s="70">
        <v>703.9</v>
      </c>
      <c r="M10" s="70">
        <v>759.1</v>
      </c>
      <c r="N10" s="70">
        <v>805.3</v>
      </c>
      <c r="O10" s="70">
        <v>839.4</v>
      </c>
      <c r="P10" s="70">
        <v>605.1</v>
      </c>
      <c r="R10" s="41">
        <f>SUM(E10:P10)</f>
        <v>9304.699999999999</v>
      </c>
      <c r="W10" s="15" t="s">
        <v>54</v>
      </c>
      <c r="X10" s="20"/>
    </row>
    <row r="11" spans="2:24" ht="15">
      <c r="B11" s="37">
        <f>MAX(E11:P11)</f>
        <v>942.7</v>
      </c>
      <c r="C11" s="37"/>
      <c r="D11" s="10" t="s">
        <v>6</v>
      </c>
      <c r="E11" s="70">
        <v>761.6</v>
      </c>
      <c r="F11" s="70">
        <v>942.7</v>
      </c>
      <c r="G11" s="70">
        <v>879.1</v>
      </c>
      <c r="H11" s="70">
        <v>829.3</v>
      </c>
      <c r="I11" s="70">
        <v>734.4</v>
      </c>
      <c r="J11" s="70">
        <v>698.4</v>
      </c>
      <c r="K11" s="70">
        <v>746.4</v>
      </c>
      <c r="L11" s="70">
        <v>703.9</v>
      </c>
      <c r="M11" s="70">
        <v>759.1</v>
      </c>
      <c r="N11" s="70">
        <v>805.3</v>
      </c>
      <c r="O11" s="70">
        <v>839.4</v>
      </c>
      <c r="P11" s="70">
        <v>605.1</v>
      </c>
      <c r="R11" s="41">
        <f>SUM(E11:P11)</f>
        <v>9304.699999999999</v>
      </c>
      <c r="W11" s="15" t="s">
        <v>55</v>
      </c>
      <c r="X11" s="20"/>
    </row>
    <row r="12" spans="2:24" ht="15">
      <c r="B12" s="37">
        <f>MAX(E12:P12)</f>
        <v>942.7</v>
      </c>
      <c r="C12" s="37"/>
      <c r="D12" s="10" t="s">
        <v>7</v>
      </c>
      <c r="E12" s="70">
        <v>761.6</v>
      </c>
      <c r="F12" s="70">
        <v>942.7</v>
      </c>
      <c r="G12" s="70">
        <v>879.1</v>
      </c>
      <c r="H12" s="70">
        <v>829.3</v>
      </c>
      <c r="I12" s="70">
        <v>734.4</v>
      </c>
      <c r="J12" s="70">
        <v>698.4</v>
      </c>
      <c r="K12" s="70">
        <v>746.4</v>
      </c>
      <c r="L12" s="70">
        <v>703.9</v>
      </c>
      <c r="M12" s="70">
        <v>759.1</v>
      </c>
      <c r="N12" s="70">
        <v>805.3</v>
      </c>
      <c r="O12" s="70">
        <v>839.4</v>
      </c>
      <c r="P12" s="70">
        <v>605.1</v>
      </c>
      <c r="R12" s="41">
        <f>SUM(E12:P12)</f>
        <v>9304.699999999999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26417.7216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30373.913</v>
      </c>
      <c r="G15" s="59">
        <f t="shared" si="0"/>
        <v>27330.629</v>
      </c>
      <c r="H15" s="59">
        <f t="shared" si="0"/>
        <v>23690.127</v>
      </c>
      <c r="I15" s="59">
        <f t="shared" si="0"/>
        <v>23848.816</v>
      </c>
      <c r="J15" s="59">
        <f t="shared" si="0"/>
        <v>21509.9185</v>
      </c>
      <c r="K15" s="59">
        <f t="shared" si="0"/>
        <v>23466.776</v>
      </c>
      <c r="L15" s="59">
        <f t="shared" si="0"/>
        <v>22097.3735</v>
      </c>
      <c r="M15" s="59">
        <f t="shared" si="0"/>
        <v>22083.509000000002</v>
      </c>
      <c r="N15" s="59">
        <f t="shared" si="0"/>
        <v>24778.047</v>
      </c>
      <c r="O15" s="59">
        <f t="shared" si="0"/>
        <v>27043.486</v>
      </c>
      <c r="P15" s="59">
        <f t="shared" si="0"/>
        <v>22697.8895</v>
      </c>
      <c r="Q15" s="59"/>
      <c r="R15" s="59">
        <f t="shared" si="0"/>
        <v>295338.20609999995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26417.7216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30373.913</v>
      </c>
      <c r="G16" s="60">
        <f t="shared" si="1"/>
        <v>27330.629</v>
      </c>
      <c r="H16" s="60">
        <f t="shared" si="1"/>
        <v>23690.127</v>
      </c>
      <c r="I16" s="60">
        <f t="shared" si="1"/>
        <v>23848.816</v>
      </c>
      <c r="J16" s="60">
        <f t="shared" si="1"/>
        <v>21509.9185</v>
      </c>
      <c r="K16" s="60">
        <f t="shared" si="1"/>
        <v>23466.776</v>
      </c>
      <c r="L16" s="60">
        <f t="shared" si="1"/>
        <v>22097.3735</v>
      </c>
      <c r="M16" s="60">
        <f t="shared" si="1"/>
        <v>22083.509000000002</v>
      </c>
      <c r="N16" s="60">
        <f t="shared" si="1"/>
        <v>24778.047</v>
      </c>
      <c r="O16" s="60">
        <f t="shared" si="1"/>
        <v>27043.486</v>
      </c>
      <c r="P16" s="60">
        <f t="shared" si="1"/>
        <v>22697.8895</v>
      </c>
      <c r="Q16" s="60"/>
      <c r="R16" s="60">
        <f t="shared" si="1"/>
        <v>295338.20609999995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0.09134</v>
      </c>
      <c r="E23" s="56">
        <f aca="true" t="shared" si="5" ref="E23:P23">E7*$D$23</f>
        <v>32710.680800000002</v>
      </c>
      <c r="F23" s="56">
        <f t="shared" si="5"/>
        <v>35348.58</v>
      </c>
      <c r="G23" s="56">
        <f t="shared" si="5"/>
        <v>30690.24</v>
      </c>
      <c r="H23" s="56">
        <f t="shared" si="5"/>
        <v>24205.100000000002</v>
      </c>
      <c r="I23" s="56">
        <f t="shared" si="5"/>
        <v>27858.7</v>
      </c>
      <c r="J23" s="56">
        <f t="shared" si="5"/>
        <v>23748.4</v>
      </c>
      <c r="K23" s="56">
        <f t="shared" si="5"/>
        <v>26579.940000000002</v>
      </c>
      <c r="L23" s="56">
        <f t="shared" si="5"/>
        <v>24935.82</v>
      </c>
      <c r="M23" s="56">
        <f t="shared" si="5"/>
        <v>23017.68</v>
      </c>
      <c r="N23" s="56">
        <f t="shared" si="5"/>
        <v>27493.34</v>
      </c>
      <c r="O23" s="56">
        <f t="shared" si="5"/>
        <v>31420.960000000003</v>
      </c>
      <c r="P23" s="56">
        <f t="shared" si="5"/>
        <v>28772.100000000002</v>
      </c>
      <c r="Q23" s="56"/>
      <c r="R23" s="56">
        <f t="shared" si="4"/>
        <v>336781.5408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32745.680800000002</v>
      </c>
      <c r="F24" s="56">
        <f aca="true" t="shared" si="6" ref="F24:P24">F22+F23</f>
        <v>35383.58</v>
      </c>
      <c r="G24" s="56">
        <f t="shared" si="6"/>
        <v>30725.24</v>
      </c>
      <c r="H24" s="56">
        <f t="shared" si="6"/>
        <v>24240.100000000002</v>
      </c>
      <c r="I24" s="56">
        <f t="shared" si="6"/>
        <v>27893.7</v>
      </c>
      <c r="J24" s="56">
        <f t="shared" si="6"/>
        <v>23783.4</v>
      </c>
      <c r="K24" s="56">
        <f t="shared" si="6"/>
        <v>26614.940000000002</v>
      </c>
      <c r="L24" s="56">
        <f t="shared" si="6"/>
        <v>24970.82</v>
      </c>
      <c r="M24" s="56">
        <f t="shared" si="6"/>
        <v>23052.68</v>
      </c>
      <c r="N24" s="56">
        <f t="shared" si="6"/>
        <v>27528.34</v>
      </c>
      <c r="O24" s="56">
        <f t="shared" si="6"/>
        <v>31455.960000000003</v>
      </c>
      <c r="P24" s="56">
        <f t="shared" si="6"/>
        <v>28807.100000000002</v>
      </c>
      <c r="Q24" s="56"/>
      <c r="R24" s="57">
        <f t="shared" si="4"/>
        <v>337201.5408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0.09245</v>
      </c>
      <c r="E28" s="56">
        <f aca="true" t="shared" si="8" ref="E28:P28">E7*$D$28</f>
        <v>33108.194</v>
      </c>
      <c r="F28" s="56">
        <f t="shared" si="8"/>
        <v>35778.15</v>
      </c>
      <c r="G28" s="56">
        <f t="shared" si="8"/>
        <v>31063.2</v>
      </c>
      <c r="H28" s="56">
        <f t="shared" si="8"/>
        <v>24499.25</v>
      </c>
      <c r="I28" s="56">
        <f t="shared" si="8"/>
        <v>28197.25</v>
      </c>
      <c r="J28" s="56">
        <f t="shared" si="8"/>
        <v>24037</v>
      </c>
      <c r="K28" s="56">
        <f t="shared" si="8"/>
        <v>26902.95</v>
      </c>
      <c r="L28" s="56">
        <f t="shared" si="8"/>
        <v>25238.850000000002</v>
      </c>
      <c r="M28" s="56">
        <f t="shared" si="8"/>
        <v>23297.4</v>
      </c>
      <c r="N28" s="56">
        <f t="shared" si="8"/>
        <v>27827.45</v>
      </c>
      <c r="O28" s="56">
        <f t="shared" si="8"/>
        <v>31802.800000000003</v>
      </c>
      <c r="P28" s="56">
        <f t="shared" si="8"/>
        <v>29121.75</v>
      </c>
      <c r="Q28" s="56"/>
      <c r="R28" s="56">
        <f t="shared" si="4"/>
        <v>340874.244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33148.194</v>
      </c>
      <c r="F29" s="56">
        <f aca="true" t="shared" si="9" ref="F29:P29">F28+F27</f>
        <v>35818.15</v>
      </c>
      <c r="G29" s="56">
        <f t="shared" si="9"/>
        <v>31103.2</v>
      </c>
      <c r="H29" s="56">
        <f t="shared" si="9"/>
        <v>24539.25</v>
      </c>
      <c r="I29" s="56">
        <f t="shared" si="9"/>
        <v>28237.25</v>
      </c>
      <c r="J29" s="56">
        <f t="shared" si="9"/>
        <v>24077</v>
      </c>
      <c r="K29" s="56">
        <f t="shared" si="9"/>
        <v>26942.95</v>
      </c>
      <c r="L29" s="56">
        <f t="shared" si="9"/>
        <v>25278.850000000002</v>
      </c>
      <c r="M29" s="56">
        <f t="shared" si="9"/>
        <v>23337.4</v>
      </c>
      <c r="N29" s="56">
        <f t="shared" si="9"/>
        <v>27867.45</v>
      </c>
      <c r="O29" s="56">
        <f t="shared" si="9"/>
        <v>31842.800000000003</v>
      </c>
      <c r="P29" s="56">
        <f t="shared" si="9"/>
        <v>29161.75</v>
      </c>
      <c r="Q29" s="56"/>
      <c r="R29" s="57">
        <f t="shared" si="4"/>
        <v>341354.244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Blank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0</v>
      </c>
      <c r="E32" s="56">
        <f>IF(E$7&gt;0,$D$32,0)</f>
        <v>0</v>
      </c>
      <c r="F32" s="56">
        <f aca="true" t="shared" si="10" ref="F32:P32">IF(F$7&gt;0,$D$32,0)</f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 t="shared" si="10"/>
        <v>0</v>
      </c>
      <c r="K32" s="56">
        <f t="shared" si="10"/>
        <v>0</v>
      </c>
      <c r="L32" s="56">
        <f t="shared" si="10"/>
        <v>0</v>
      </c>
      <c r="M32" s="56">
        <f t="shared" si="10"/>
        <v>0</v>
      </c>
      <c r="N32" s="56">
        <f t="shared" si="10"/>
        <v>0</v>
      </c>
      <c r="O32" s="56">
        <f t="shared" si="10"/>
        <v>0</v>
      </c>
      <c r="P32" s="56">
        <f t="shared" si="10"/>
        <v>0</v>
      </c>
      <c r="Q32" s="56"/>
      <c r="R32" s="56">
        <f t="shared" si="4"/>
        <v>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</v>
      </c>
      <c r="E33" s="56">
        <f aca="true" t="shared" si="11" ref="E33:P33">E7*$D$33</f>
        <v>0</v>
      </c>
      <c r="F33" s="56">
        <f t="shared" si="11"/>
        <v>0</v>
      </c>
      <c r="G33" s="56">
        <f t="shared" si="11"/>
        <v>0</v>
      </c>
      <c r="H33" s="56">
        <f t="shared" si="11"/>
        <v>0</v>
      </c>
      <c r="I33" s="56">
        <f t="shared" si="11"/>
        <v>0</v>
      </c>
      <c r="J33" s="56">
        <f t="shared" si="11"/>
        <v>0</v>
      </c>
      <c r="K33" s="56">
        <f t="shared" si="11"/>
        <v>0</v>
      </c>
      <c r="L33" s="56">
        <f t="shared" si="11"/>
        <v>0</v>
      </c>
      <c r="M33" s="56">
        <f t="shared" si="11"/>
        <v>0</v>
      </c>
      <c r="N33" s="56">
        <f t="shared" si="11"/>
        <v>0</v>
      </c>
      <c r="O33" s="56">
        <f t="shared" si="11"/>
        <v>0</v>
      </c>
      <c r="P33" s="56">
        <f t="shared" si="11"/>
        <v>0</v>
      </c>
      <c r="Q33" s="56"/>
      <c r="R33" s="56">
        <f t="shared" si="4"/>
        <v>0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0</v>
      </c>
      <c r="F34" s="56">
        <f aca="true" t="shared" si="12" ref="F34:P34">F32+F33</f>
        <v>0</v>
      </c>
      <c r="G34" s="56">
        <f t="shared" si="12"/>
        <v>0</v>
      </c>
      <c r="H34" s="56">
        <f t="shared" si="12"/>
        <v>0</v>
      </c>
      <c r="I34" s="56">
        <f t="shared" si="12"/>
        <v>0</v>
      </c>
      <c r="J34" s="56">
        <f t="shared" si="12"/>
        <v>0</v>
      </c>
      <c r="K34" s="56">
        <f t="shared" si="12"/>
        <v>0</v>
      </c>
      <c r="L34" s="56">
        <f t="shared" si="12"/>
        <v>0</v>
      </c>
      <c r="M34" s="56">
        <f t="shared" si="12"/>
        <v>0</v>
      </c>
      <c r="N34" s="56">
        <f t="shared" si="12"/>
        <v>0</v>
      </c>
      <c r="O34" s="56">
        <f t="shared" si="12"/>
        <v>0</v>
      </c>
      <c r="P34" s="56">
        <f t="shared" si="12"/>
        <v>0</v>
      </c>
      <c r="Q34" s="56"/>
      <c r="R34" s="57">
        <f t="shared" si="4"/>
        <v>0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Blank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0</v>
      </c>
      <c r="E37" s="56">
        <f>IF(E$7&gt;0,$D$37,0)</f>
        <v>0</v>
      </c>
      <c r="F37" s="56">
        <f aca="true" t="shared" si="13" ref="F37:P37">IF(F$7&gt;0,$D$37,0)</f>
        <v>0</v>
      </c>
      <c r="G37" s="56">
        <f t="shared" si="13"/>
        <v>0</v>
      </c>
      <c r="H37" s="56">
        <f t="shared" si="13"/>
        <v>0</v>
      </c>
      <c r="I37" s="56">
        <f t="shared" si="13"/>
        <v>0</v>
      </c>
      <c r="J37" s="56">
        <f t="shared" si="13"/>
        <v>0</v>
      </c>
      <c r="K37" s="56">
        <f t="shared" si="13"/>
        <v>0</v>
      </c>
      <c r="L37" s="56">
        <f t="shared" si="13"/>
        <v>0</v>
      </c>
      <c r="M37" s="56">
        <f t="shared" si="13"/>
        <v>0</v>
      </c>
      <c r="N37" s="56">
        <f t="shared" si="13"/>
        <v>0</v>
      </c>
      <c r="O37" s="56">
        <f t="shared" si="13"/>
        <v>0</v>
      </c>
      <c r="P37" s="56">
        <f t="shared" si="13"/>
        <v>0</v>
      </c>
      <c r="Q37" s="56"/>
      <c r="R37" s="56">
        <f t="shared" si="4"/>
        <v>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</v>
      </c>
      <c r="E38" s="56">
        <f aca="true" t="shared" si="14" ref="E38:P38">E7*$D$38</f>
        <v>0</v>
      </c>
      <c r="F38" s="56">
        <f t="shared" si="14"/>
        <v>0</v>
      </c>
      <c r="G38" s="56">
        <f t="shared" si="14"/>
        <v>0</v>
      </c>
      <c r="H38" s="56">
        <f t="shared" si="14"/>
        <v>0</v>
      </c>
      <c r="I38" s="56">
        <f t="shared" si="14"/>
        <v>0</v>
      </c>
      <c r="J38" s="56">
        <f t="shared" si="14"/>
        <v>0</v>
      </c>
      <c r="K38" s="56">
        <f t="shared" si="14"/>
        <v>0</v>
      </c>
      <c r="L38" s="56">
        <f t="shared" si="14"/>
        <v>0</v>
      </c>
      <c r="M38" s="56">
        <f t="shared" si="14"/>
        <v>0</v>
      </c>
      <c r="N38" s="56">
        <f t="shared" si="14"/>
        <v>0</v>
      </c>
      <c r="O38" s="56">
        <f t="shared" si="14"/>
        <v>0</v>
      </c>
      <c r="P38" s="56">
        <f t="shared" si="14"/>
        <v>0</v>
      </c>
      <c r="Q38" s="56"/>
      <c r="R38" s="56">
        <f t="shared" si="4"/>
        <v>0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0</v>
      </c>
      <c r="F39" s="56">
        <f t="shared" si="15"/>
        <v>0</v>
      </c>
      <c r="G39" s="56">
        <f t="shared" si="15"/>
        <v>0</v>
      </c>
      <c r="H39" s="56">
        <f t="shared" si="15"/>
        <v>0</v>
      </c>
      <c r="I39" s="56">
        <f t="shared" si="15"/>
        <v>0</v>
      </c>
      <c r="J39" s="56">
        <f t="shared" si="15"/>
        <v>0</v>
      </c>
      <c r="K39" s="56">
        <f t="shared" si="15"/>
        <v>0</v>
      </c>
      <c r="L39" s="56">
        <f t="shared" si="15"/>
        <v>0</v>
      </c>
      <c r="M39" s="56">
        <f t="shared" si="15"/>
        <v>0</v>
      </c>
      <c r="N39" s="56">
        <f t="shared" si="15"/>
        <v>0</v>
      </c>
      <c r="O39" s="56">
        <f t="shared" si="15"/>
        <v>0</v>
      </c>
      <c r="P39" s="56">
        <f t="shared" si="15"/>
        <v>0</v>
      </c>
      <c r="Q39" s="56"/>
      <c r="R39" s="57">
        <f t="shared" si="4"/>
        <v>0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0.0406</v>
      </c>
      <c r="E43" s="56">
        <f aca="true" t="shared" si="17" ref="E43:P43">$D$43*E7</f>
        <v>14539.671999999999</v>
      </c>
      <c r="F43" s="56">
        <f t="shared" si="17"/>
        <v>15712.199999999999</v>
      </c>
      <c r="G43" s="56">
        <f t="shared" si="17"/>
        <v>13641.599999999999</v>
      </c>
      <c r="H43" s="56">
        <f t="shared" si="17"/>
        <v>10759</v>
      </c>
      <c r="I43" s="56">
        <f t="shared" si="17"/>
        <v>12383</v>
      </c>
      <c r="J43" s="56">
        <f t="shared" si="17"/>
        <v>10556</v>
      </c>
      <c r="K43" s="56">
        <f t="shared" si="17"/>
        <v>11814.599999999999</v>
      </c>
      <c r="L43" s="56">
        <f t="shared" si="17"/>
        <v>11083.8</v>
      </c>
      <c r="M43" s="56">
        <f t="shared" si="17"/>
        <v>10231.199999999999</v>
      </c>
      <c r="N43" s="56">
        <f t="shared" si="17"/>
        <v>12220.599999999999</v>
      </c>
      <c r="O43" s="56">
        <f t="shared" si="17"/>
        <v>13966.4</v>
      </c>
      <c r="P43" s="56">
        <f t="shared" si="17"/>
        <v>12789</v>
      </c>
      <c r="Q43" s="56"/>
      <c r="R43" s="56">
        <f t="shared" si="4"/>
        <v>149697.072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16.4</v>
      </c>
      <c r="E44" s="56">
        <f>E10*$D$44</f>
        <v>12490.24</v>
      </c>
      <c r="F44" s="56">
        <f>F10*$D$44</f>
        <v>15460.279999999999</v>
      </c>
      <c r="G44" s="56">
        <f>G10*$D$44</f>
        <v>14417.24</v>
      </c>
      <c r="H44" s="56"/>
      <c r="I44" s="56"/>
      <c r="J44" s="56"/>
      <c r="K44" s="56"/>
      <c r="L44" s="56"/>
      <c r="M44" s="56"/>
      <c r="N44" s="56"/>
      <c r="O44" s="56">
        <f>O10*$D$44</f>
        <v>13766.159999999998</v>
      </c>
      <c r="P44" s="56">
        <f>P10*$D$44</f>
        <v>9923.64</v>
      </c>
      <c r="Q44" s="56"/>
      <c r="R44" s="56">
        <f t="shared" si="4"/>
        <v>66057.56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0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0</v>
      </c>
      <c r="Q45" s="56"/>
      <c r="R45" s="56">
        <f t="shared" si="4"/>
        <v>0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14.01</v>
      </c>
      <c r="E46" s="56"/>
      <c r="F46" s="56"/>
      <c r="G46" s="56"/>
      <c r="H46" s="56">
        <f>H10*$D$46</f>
        <v>11618.492999999999</v>
      </c>
      <c r="I46" s="56">
        <f aca="true" t="shared" si="18" ref="I46:N46">I10*$D$46</f>
        <v>10288.944</v>
      </c>
      <c r="J46" s="56">
        <f t="shared" si="18"/>
        <v>9784.583999999999</v>
      </c>
      <c r="K46" s="56">
        <f t="shared" si="18"/>
        <v>10457.064</v>
      </c>
      <c r="L46" s="56">
        <f t="shared" si="18"/>
        <v>9861.639</v>
      </c>
      <c r="M46" s="56">
        <f t="shared" si="18"/>
        <v>10634.991</v>
      </c>
      <c r="N46" s="56">
        <f t="shared" si="18"/>
        <v>11282.252999999999</v>
      </c>
      <c r="O46" s="56"/>
      <c r="P46" s="56"/>
      <c r="Q46" s="56"/>
      <c r="R46" s="56">
        <f t="shared" si="4"/>
        <v>73927.96800000001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0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27119.911999999997</v>
      </c>
      <c r="F49" s="56">
        <f aca="true" t="shared" si="21" ref="F49:P49">SUM(F42:F48)</f>
        <v>31262.479999999996</v>
      </c>
      <c r="G49" s="56">
        <f t="shared" si="21"/>
        <v>28148.839999999997</v>
      </c>
      <c r="H49" s="56">
        <f t="shared" si="21"/>
        <v>22467.493</v>
      </c>
      <c r="I49" s="56">
        <f t="shared" si="21"/>
        <v>22761.944</v>
      </c>
      <c r="J49" s="56">
        <f t="shared" si="21"/>
        <v>20430.584</v>
      </c>
      <c r="K49" s="56">
        <f t="shared" si="21"/>
        <v>22361.663999999997</v>
      </c>
      <c r="L49" s="56">
        <f t="shared" si="21"/>
        <v>21035.439</v>
      </c>
      <c r="M49" s="56">
        <f t="shared" si="21"/>
        <v>20956.191</v>
      </c>
      <c r="N49" s="56">
        <f t="shared" si="21"/>
        <v>23592.852999999996</v>
      </c>
      <c r="O49" s="56">
        <f t="shared" si="21"/>
        <v>27822.559999999998</v>
      </c>
      <c r="P49" s="56">
        <f t="shared" si="21"/>
        <v>22802.64</v>
      </c>
      <c r="Q49" s="56"/>
      <c r="R49" s="57">
        <f t="shared" si="4"/>
        <v>290762.6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0.04071</v>
      </c>
      <c r="E53" s="56">
        <f aca="true" t="shared" si="23" ref="E53:P53">$D$53*E7</f>
        <v>14579.065200000001</v>
      </c>
      <c r="F53" s="56">
        <f t="shared" si="23"/>
        <v>15754.77</v>
      </c>
      <c r="G53" s="56">
        <f t="shared" si="23"/>
        <v>13678.560000000001</v>
      </c>
      <c r="H53" s="56">
        <f t="shared" si="23"/>
        <v>10788.150000000001</v>
      </c>
      <c r="I53" s="56">
        <f t="shared" si="23"/>
        <v>12416.550000000001</v>
      </c>
      <c r="J53" s="56">
        <f t="shared" si="23"/>
        <v>10584.6</v>
      </c>
      <c r="K53" s="56">
        <f t="shared" si="23"/>
        <v>11846.61</v>
      </c>
      <c r="L53" s="56">
        <f t="shared" si="23"/>
        <v>11113.830000000002</v>
      </c>
      <c r="M53" s="56">
        <f t="shared" si="23"/>
        <v>10258.92</v>
      </c>
      <c r="N53" s="56">
        <f t="shared" si="23"/>
        <v>12253.710000000001</v>
      </c>
      <c r="O53" s="56">
        <f t="shared" si="23"/>
        <v>14004.240000000002</v>
      </c>
      <c r="P53" s="56">
        <f t="shared" si="23"/>
        <v>12823.650000000001</v>
      </c>
      <c r="Q53" s="56"/>
      <c r="R53" s="56">
        <f t="shared" si="4"/>
        <v>150102.6552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17.33</v>
      </c>
      <c r="E54" s="56">
        <f>E10*$D$54</f>
        <v>13198.527999999998</v>
      </c>
      <c r="F54" s="56">
        <f>F10*$D$54</f>
        <v>16336.991</v>
      </c>
      <c r="G54" s="56">
        <f>G10*$D$54</f>
        <v>15234.802999999998</v>
      </c>
      <c r="H54" s="56"/>
      <c r="I54" s="56"/>
      <c r="J54" s="56"/>
      <c r="K54" s="56"/>
      <c r="L54" s="56"/>
      <c r="M54" s="56"/>
      <c r="N54" s="56"/>
      <c r="O54" s="56">
        <f>$D$54*O10</f>
        <v>14546.801999999998</v>
      </c>
      <c r="P54" s="56">
        <f>$D$54*P10</f>
        <v>10486.383</v>
      </c>
      <c r="Q54" s="56"/>
      <c r="R54" s="56">
        <f t="shared" si="4"/>
        <v>69803.507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0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0</v>
      </c>
      <c r="Q55" s="56"/>
      <c r="R55" s="56">
        <f t="shared" si="4"/>
        <v>0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14.94</v>
      </c>
      <c r="E56" s="56"/>
      <c r="F56" s="56"/>
      <c r="G56" s="56"/>
      <c r="H56" s="56">
        <f>H10*$D$56</f>
        <v>12389.741999999998</v>
      </c>
      <c r="I56" s="56">
        <f aca="true" t="shared" si="24" ref="I56:N56">I10*$D$56</f>
        <v>10971.936</v>
      </c>
      <c r="J56" s="56">
        <f t="shared" si="24"/>
        <v>10434.096</v>
      </c>
      <c r="K56" s="56">
        <f t="shared" si="24"/>
        <v>11151.215999999999</v>
      </c>
      <c r="L56" s="56">
        <f t="shared" si="24"/>
        <v>10516.266</v>
      </c>
      <c r="M56" s="56">
        <f t="shared" si="24"/>
        <v>11340.954</v>
      </c>
      <c r="N56" s="56">
        <f t="shared" si="24"/>
        <v>12031.181999999999</v>
      </c>
      <c r="O56" s="56"/>
      <c r="P56" s="56"/>
      <c r="Q56" s="56"/>
      <c r="R56" s="56">
        <f t="shared" si="4"/>
        <v>78835.39199999999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0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27867.5932</v>
      </c>
      <c r="F59" s="56">
        <f aca="true" t="shared" si="27" ref="F59:P59">SUM(F52:F58)</f>
        <v>32181.761</v>
      </c>
      <c r="G59" s="56">
        <f t="shared" si="27"/>
        <v>29003.362999999998</v>
      </c>
      <c r="H59" s="56">
        <f t="shared" si="27"/>
        <v>23267.892</v>
      </c>
      <c r="I59" s="56">
        <f t="shared" si="27"/>
        <v>23478.486</v>
      </c>
      <c r="J59" s="56">
        <f t="shared" si="27"/>
        <v>21108.696</v>
      </c>
      <c r="K59" s="56">
        <f t="shared" si="27"/>
        <v>23087.826</v>
      </c>
      <c r="L59" s="56">
        <f t="shared" si="27"/>
        <v>21720.096</v>
      </c>
      <c r="M59" s="56">
        <f t="shared" si="27"/>
        <v>21689.874</v>
      </c>
      <c r="N59" s="56">
        <f t="shared" si="27"/>
        <v>24374.892</v>
      </c>
      <c r="O59" s="56">
        <f t="shared" si="27"/>
        <v>28641.042</v>
      </c>
      <c r="P59" s="56">
        <f t="shared" si="27"/>
        <v>23400.033000000003</v>
      </c>
      <c r="Q59" s="56"/>
      <c r="R59" s="57">
        <f t="shared" si="4"/>
        <v>299821.5542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0.0399</v>
      </c>
      <c r="E63" s="56">
        <f aca="true" t="shared" si="30" ref="E63:P63">$D$63*E7</f>
        <v>14288.988</v>
      </c>
      <c r="F63" s="56">
        <f t="shared" si="30"/>
        <v>15441.3</v>
      </c>
      <c r="G63" s="56">
        <f t="shared" si="30"/>
        <v>13406.4</v>
      </c>
      <c r="H63" s="56">
        <f t="shared" si="30"/>
        <v>10573.5</v>
      </c>
      <c r="I63" s="56">
        <f t="shared" si="30"/>
        <v>12169.5</v>
      </c>
      <c r="J63" s="56">
        <f t="shared" si="30"/>
        <v>10374</v>
      </c>
      <c r="K63" s="56">
        <f t="shared" si="30"/>
        <v>11610.9</v>
      </c>
      <c r="L63" s="56">
        <f t="shared" si="30"/>
        <v>10892.699999999999</v>
      </c>
      <c r="M63" s="56">
        <f t="shared" si="30"/>
        <v>10054.8</v>
      </c>
      <c r="N63" s="56">
        <f t="shared" si="30"/>
        <v>12009.9</v>
      </c>
      <c r="O63" s="56">
        <f t="shared" si="30"/>
        <v>13725.599999999999</v>
      </c>
      <c r="P63" s="56">
        <f t="shared" si="30"/>
        <v>12568.5</v>
      </c>
      <c r="Q63" s="56"/>
      <c r="R63" s="56">
        <f t="shared" si="29"/>
        <v>147116.088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6.11</v>
      </c>
      <c r="E64" s="56">
        <f aca="true" t="shared" si="31" ref="E64:P64">$D$64*E10</f>
        <v>4653.376</v>
      </c>
      <c r="F64" s="56">
        <f t="shared" si="31"/>
        <v>5759.897000000001</v>
      </c>
      <c r="G64" s="56">
        <f t="shared" si="31"/>
        <v>5371.301</v>
      </c>
      <c r="H64" s="56">
        <f t="shared" si="31"/>
        <v>5067.023</v>
      </c>
      <c r="I64" s="56">
        <f t="shared" si="31"/>
        <v>4487.184</v>
      </c>
      <c r="J64" s="56">
        <f t="shared" si="31"/>
        <v>4267.224</v>
      </c>
      <c r="K64" s="56">
        <f t="shared" si="31"/>
        <v>4560.504</v>
      </c>
      <c r="L64" s="56">
        <f t="shared" si="31"/>
        <v>4300.829</v>
      </c>
      <c r="M64" s="56">
        <f t="shared" si="31"/>
        <v>4638.101000000001</v>
      </c>
      <c r="N64" s="56">
        <f t="shared" si="31"/>
        <v>4920.383</v>
      </c>
      <c r="O64" s="56">
        <f t="shared" si="31"/>
        <v>5128.734</v>
      </c>
      <c r="P64" s="56">
        <f t="shared" si="31"/>
        <v>3697.1610000000005</v>
      </c>
      <c r="Q64" s="56"/>
      <c r="R64" s="56">
        <f t="shared" si="29"/>
        <v>56851.71700000001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0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0</v>
      </c>
      <c r="Q65" s="56"/>
      <c r="R65" s="56">
        <f t="shared" si="29"/>
        <v>0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4.51</v>
      </c>
      <c r="E66" s="56">
        <f aca="true" t="shared" si="33" ref="E66:P66">$D$66*E11</f>
        <v>3434.816</v>
      </c>
      <c r="F66" s="56">
        <f t="shared" si="33"/>
        <v>4251.577</v>
      </c>
      <c r="G66" s="56">
        <f t="shared" si="33"/>
        <v>3964.741</v>
      </c>
      <c r="H66" s="56">
        <f t="shared" si="33"/>
        <v>3740.1429999999996</v>
      </c>
      <c r="I66" s="56">
        <f t="shared" si="33"/>
        <v>3312.144</v>
      </c>
      <c r="J66" s="56">
        <f t="shared" si="33"/>
        <v>3149.7839999999997</v>
      </c>
      <c r="K66" s="56">
        <f t="shared" si="33"/>
        <v>3366.2639999999997</v>
      </c>
      <c r="L66" s="56">
        <f t="shared" si="33"/>
        <v>3174.589</v>
      </c>
      <c r="M66" s="56">
        <f t="shared" si="33"/>
        <v>3423.541</v>
      </c>
      <c r="N66" s="56">
        <f t="shared" si="33"/>
        <v>3631.903</v>
      </c>
      <c r="O66" s="56">
        <f t="shared" si="33"/>
        <v>3785.6939999999995</v>
      </c>
      <c r="P66" s="56">
        <f t="shared" si="33"/>
        <v>2729.0009999999997</v>
      </c>
      <c r="Q66" s="56"/>
      <c r="R66" s="56">
        <f t="shared" si="29"/>
        <v>41964.19699999999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0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0</v>
      </c>
      <c r="Q67" s="56"/>
      <c r="R67" s="56">
        <f t="shared" si="29"/>
        <v>0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4</v>
      </c>
      <c r="E68" s="56">
        <f aca="true" t="shared" si="35" ref="E68:P68">$D$68*E12</f>
        <v>3046.4</v>
      </c>
      <c r="F68" s="56">
        <f t="shared" si="35"/>
        <v>3770.8</v>
      </c>
      <c r="G68" s="56">
        <f t="shared" si="35"/>
        <v>3516.4</v>
      </c>
      <c r="H68" s="56">
        <f t="shared" si="35"/>
        <v>3317.2</v>
      </c>
      <c r="I68" s="56">
        <f t="shared" si="35"/>
        <v>2937.6</v>
      </c>
      <c r="J68" s="56">
        <f t="shared" si="35"/>
        <v>2793.6</v>
      </c>
      <c r="K68" s="56">
        <f t="shared" si="35"/>
        <v>2985.6</v>
      </c>
      <c r="L68" s="56">
        <f t="shared" si="35"/>
        <v>2815.6</v>
      </c>
      <c r="M68" s="56">
        <f t="shared" si="35"/>
        <v>3036.4</v>
      </c>
      <c r="N68" s="56">
        <f t="shared" si="35"/>
        <v>3221.2</v>
      </c>
      <c r="O68" s="56">
        <f t="shared" si="35"/>
        <v>3357.6</v>
      </c>
      <c r="P68" s="56">
        <f t="shared" si="35"/>
        <v>2420.4</v>
      </c>
      <c r="Q68" s="56"/>
      <c r="R68" s="56">
        <f t="shared" si="29"/>
        <v>37218.799999999996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0</v>
      </c>
      <c r="F69" s="56">
        <f aca="true" t="shared" si="36" ref="F69:P69">IF(F$7&gt;0,IF(F$12&gt;250,IF(F$12&gt;$B$12*0.75,0,(0.75*$B$12*$D$68-F$12*$D$68)),250*$D$68-F$12*$D$68),0)</f>
        <v>0</v>
      </c>
      <c r="G69" s="56">
        <f t="shared" si="36"/>
        <v>0</v>
      </c>
      <c r="H69" s="56">
        <f t="shared" si="36"/>
        <v>0</v>
      </c>
      <c r="I69" s="56">
        <f t="shared" si="36"/>
        <v>0</v>
      </c>
      <c r="J69" s="56">
        <f t="shared" si="36"/>
        <v>34.500000000000455</v>
      </c>
      <c r="K69" s="56">
        <f t="shared" si="36"/>
        <v>0</v>
      </c>
      <c r="L69" s="56">
        <f t="shared" si="36"/>
        <v>12.500000000000455</v>
      </c>
      <c r="M69" s="56">
        <f t="shared" si="36"/>
        <v>0</v>
      </c>
      <c r="N69" s="56">
        <f t="shared" si="36"/>
        <v>0</v>
      </c>
      <c r="O69" s="56">
        <f t="shared" si="36"/>
        <v>0</v>
      </c>
      <c r="P69" s="56">
        <f t="shared" si="36"/>
        <v>407.7000000000003</v>
      </c>
      <c r="Q69" s="56"/>
      <c r="R69" s="56">
        <f t="shared" si="29"/>
        <v>454.7000000000012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25623.58</v>
      </c>
      <c r="F71" s="56">
        <f aca="true" t="shared" si="38" ref="F71:P71">SUM(F62:F70)</f>
        <v>29423.574</v>
      </c>
      <c r="G71" s="56">
        <f t="shared" si="38"/>
        <v>26458.842000000004</v>
      </c>
      <c r="H71" s="56">
        <f t="shared" si="38"/>
        <v>22897.866</v>
      </c>
      <c r="I71" s="56">
        <f t="shared" si="38"/>
        <v>23106.428</v>
      </c>
      <c r="J71" s="56">
        <f t="shared" si="38"/>
        <v>20819.108</v>
      </c>
      <c r="K71" s="56">
        <f t="shared" si="38"/>
        <v>22723.267999999996</v>
      </c>
      <c r="L71" s="56">
        <f t="shared" si="38"/>
        <v>21396.217999999997</v>
      </c>
      <c r="M71" s="56">
        <f t="shared" si="38"/>
        <v>21352.842</v>
      </c>
      <c r="N71" s="56">
        <f t="shared" si="38"/>
        <v>23983.386</v>
      </c>
      <c r="O71" s="56">
        <f t="shared" si="38"/>
        <v>26197.627999999997</v>
      </c>
      <c r="P71" s="56">
        <f t="shared" si="38"/>
        <v>22022.762000000002</v>
      </c>
      <c r="Q71" s="56"/>
      <c r="R71" s="57">
        <f t="shared" si="29"/>
        <v>286005.502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0.04048</v>
      </c>
      <c r="E75" s="56">
        <f aca="true" t="shared" si="41" ref="E75:P75">$D$75*E7</f>
        <v>14496.697600000001</v>
      </c>
      <c r="F75" s="56">
        <f t="shared" si="41"/>
        <v>15665.76</v>
      </c>
      <c r="G75" s="56">
        <f t="shared" si="41"/>
        <v>13601.28</v>
      </c>
      <c r="H75" s="56">
        <f t="shared" si="41"/>
        <v>10727.2</v>
      </c>
      <c r="I75" s="56">
        <f t="shared" si="41"/>
        <v>12346.400000000001</v>
      </c>
      <c r="J75" s="56">
        <f t="shared" si="41"/>
        <v>10524.800000000001</v>
      </c>
      <c r="K75" s="56">
        <f t="shared" si="41"/>
        <v>11779.68</v>
      </c>
      <c r="L75" s="56">
        <f t="shared" si="41"/>
        <v>11051.04</v>
      </c>
      <c r="M75" s="56">
        <f t="shared" si="41"/>
        <v>10200.960000000001</v>
      </c>
      <c r="N75" s="56">
        <f t="shared" si="41"/>
        <v>12184.480000000001</v>
      </c>
      <c r="O75" s="56">
        <f t="shared" si="41"/>
        <v>13925.12</v>
      </c>
      <c r="P75" s="56">
        <f t="shared" si="41"/>
        <v>12751.2</v>
      </c>
      <c r="Q75" s="56"/>
      <c r="R75" s="56">
        <f t="shared" si="40"/>
        <v>149254.61760000003</v>
      </c>
    </row>
    <row r="76" spans="2:18" ht="15">
      <c r="B76" s="64" t="str">
        <f>'Rate Comparison'!B76</f>
        <v>Peak Demand</v>
      </c>
      <c r="D76" s="7">
        <f>'Rate Comparison'!D76</f>
        <v>6.37</v>
      </c>
      <c r="E76" s="56">
        <f aca="true" t="shared" si="42" ref="E76:P76">$D$76*E10</f>
        <v>4851.392</v>
      </c>
      <c r="F76" s="56">
        <f t="shared" si="42"/>
        <v>6004.999000000001</v>
      </c>
      <c r="G76" s="56">
        <f t="shared" si="42"/>
        <v>5599.867</v>
      </c>
      <c r="H76" s="56">
        <f t="shared" si="42"/>
        <v>5282.641</v>
      </c>
      <c r="I76" s="56">
        <f t="shared" si="42"/>
        <v>4678.128</v>
      </c>
      <c r="J76" s="56">
        <f t="shared" si="42"/>
        <v>4448.808</v>
      </c>
      <c r="K76" s="56">
        <f t="shared" si="42"/>
        <v>4754.568</v>
      </c>
      <c r="L76" s="56">
        <f t="shared" si="42"/>
        <v>4483.843</v>
      </c>
      <c r="M76" s="56">
        <f t="shared" si="42"/>
        <v>4835.467000000001</v>
      </c>
      <c r="N76" s="56">
        <f t="shared" si="42"/>
        <v>5129.7609999999995</v>
      </c>
      <c r="O76" s="56">
        <f t="shared" si="42"/>
        <v>5346.978</v>
      </c>
      <c r="P76" s="56">
        <f t="shared" si="42"/>
        <v>3854.487</v>
      </c>
      <c r="Q76" s="56"/>
      <c r="R76" s="56">
        <f t="shared" si="40"/>
        <v>59270.939000000006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0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0</v>
      </c>
      <c r="Q77" s="56"/>
      <c r="R77" s="56">
        <f t="shared" si="40"/>
        <v>0</v>
      </c>
    </row>
    <row r="78" spans="2:18" ht="15">
      <c r="B78" s="64" t="str">
        <f>'Rate Comparison'!B78</f>
        <v>Intermediate Demand</v>
      </c>
      <c r="D78" s="7">
        <f>'Rate Comparison'!D78</f>
        <v>4.76</v>
      </c>
      <c r="E78" s="56">
        <f aca="true" t="shared" si="44" ref="E78:P78">$D$78*E11</f>
        <v>3625.216</v>
      </c>
      <c r="F78" s="56">
        <f t="shared" si="44"/>
        <v>4487.252</v>
      </c>
      <c r="G78" s="56">
        <f t="shared" si="44"/>
        <v>4184.516</v>
      </c>
      <c r="H78" s="56">
        <f t="shared" si="44"/>
        <v>3947.4679999999994</v>
      </c>
      <c r="I78" s="56">
        <f t="shared" si="44"/>
        <v>3495.7439999999997</v>
      </c>
      <c r="J78" s="56">
        <f t="shared" si="44"/>
        <v>3324.3839999999996</v>
      </c>
      <c r="K78" s="56">
        <f t="shared" si="44"/>
        <v>3552.8639999999996</v>
      </c>
      <c r="L78" s="56">
        <f t="shared" si="44"/>
        <v>3350.564</v>
      </c>
      <c r="M78" s="56">
        <f t="shared" si="44"/>
        <v>3613.316</v>
      </c>
      <c r="N78" s="56">
        <f t="shared" si="44"/>
        <v>3833.2279999999996</v>
      </c>
      <c r="O78" s="56">
        <f t="shared" si="44"/>
        <v>3995.544</v>
      </c>
      <c r="P78" s="56">
        <f t="shared" si="44"/>
        <v>2880.276</v>
      </c>
      <c r="Q78" s="56"/>
      <c r="R78" s="56">
        <f t="shared" si="40"/>
        <v>44290.371999999996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0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0</v>
      </c>
      <c r="Q79" s="56"/>
      <c r="R79" s="56">
        <f t="shared" si="40"/>
        <v>0</v>
      </c>
    </row>
    <row r="80" spans="2:18" ht="15">
      <c r="B80" s="64" t="str">
        <f>'Rate Comparison'!B80</f>
        <v>Base Demand</v>
      </c>
      <c r="D80" s="7">
        <f>'Rate Comparison'!D80</f>
        <v>4.26</v>
      </c>
      <c r="E80" s="56">
        <f aca="true" t="shared" si="46" ref="E80:P80">$D$80*E12</f>
        <v>3244.4159999999997</v>
      </c>
      <c r="F80" s="56">
        <f t="shared" si="46"/>
        <v>4015.902</v>
      </c>
      <c r="G80" s="56">
        <f t="shared" si="46"/>
        <v>3744.966</v>
      </c>
      <c r="H80" s="56">
        <f t="shared" si="46"/>
        <v>3532.8179999999998</v>
      </c>
      <c r="I80" s="56">
        <f t="shared" si="46"/>
        <v>3128.544</v>
      </c>
      <c r="J80" s="56">
        <f t="shared" si="46"/>
        <v>2975.1839999999997</v>
      </c>
      <c r="K80" s="56">
        <f t="shared" si="46"/>
        <v>3179.6639999999998</v>
      </c>
      <c r="L80" s="56">
        <f t="shared" si="46"/>
        <v>2998.6139999999996</v>
      </c>
      <c r="M80" s="56">
        <f t="shared" si="46"/>
        <v>3233.766</v>
      </c>
      <c r="N80" s="56">
        <f t="shared" si="46"/>
        <v>3430.5779999999995</v>
      </c>
      <c r="O80" s="56">
        <f t="shared" si="46"/>
        <v>3575.8439999999996</v>
      </c>
      <c r="P80" s="56">
        <f t="shared" si="46"/>
        <v>2577.726</v>
      </c>
      <c r="Q80" s="56"/>
      <c r="R80" s="56">
        <f t="shared" si="40"/>
        <v>39638.022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0</v>
      </c>
      <c r="F81" s="56">
        <f aca="true" t="shared" si="47" ref="F81:P81">IF(F$7&gt;0,IF(F12&gt;250,IF(F12&gt;$B$12*0.75,0,(0.75*$B$12*$D$80-F12*$D$80)),250*$D$80-F12*$D$80),0)</f>
        <v>0</v>
      </c>
      <c r="G81" s="56">
        <f t="shared" si="47"/>
        <v>0</v>
      </c>
      <c r="H81" s="56">
        <f t="shared" si="47"/>
        <v>0</v>
      </c>
      <c r="I81" s="56">
        <f t="shared" si="47"/>
        <v>0</v>
      </c>
      <c r="J81" s="56">
        <f t="shared" si="47"/>
        <v>36.74250000000029</v>
      </c>
      <c r="K81" s="56">
        <f t="shared" si="47"/>
        <v>0</v>
      </c>
      <c r="L81" s="56">
        <f t="shared" si="47"/>
        <v>13.312500000000455</v>
      </c>
      <c r="M81" s="56">
        <f t="shared" si="47"/>
        <v>0</v>
      </c>
      <c r="N81" s="56">
        <f t="shared" si="47"/>
        <v>0</v>
      </c>
      <c r="O81" s="56">
        <f t="shared" si="47"/>
        <v>0</v>
      </c>
      <c r="P81" s="56">
        <f t="shared" si="47"/>
        <v>434.2004999999999</v>
      </c>
      <c r="Q81" s="56"/>
      <c r="R81" s="56">
        <f t="shared" si="40"/>
        <v>484.25550000000067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26417.7216</v>
      </c>
      <c r="F83" s="56">
        <f aca="true" t="shared" si="49" ref="F83:P83">SUM(F74:F82)</f>
        <v>30373.913</v>
      </c>
      <c r="G83" s="56">
        <f t="shared" si="49"/>
        <v>27330.629</v>
      </c>
      <c r="H83" s="56">
        <f t="shared" si="49"/>
        <v>23690.127</v>
      </c>
      <c r="I83" s="56">
        <f t="shared" si="49"/>
        <v>23848.816</v>
      </c>
      <c r="J83" s="56">
        <f t="shared" si="49"/>
        <v>21509.9185</v>
      </c>
      <c r="K83" s="56">
        <f t="shared" si="49"/>
        <v>23466.776</v>
      </c>
      <c r="L83" s="56">
        <f t="shared" si="49"/>
        <v>22097.3735</v>
      </c>
      <c r="M83" s="56">
        <f t="shared" si="49"/>
        <v>22083.509000000002</v>
      </c>
      <c r="N83" s="56">
        <f t="shared" si="49"/>
        <v>24778.047</v>
      </c>
      <c r="O83" s="56">
        <f t="shared" si="49"/>
        <v>27043.486</v>
      </c>
      <c r="P83" s="56">
        <f t="shared" si="49"/>
        <v>22697.8895</v>
      </c>
      <c r="Q83" s="56"/>
      <c r="R83" s="57">
        <f t="shared" si="40"/>
        <v>295338.20609999995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G1">
      <formula1>$X$1:$X$8</formula1>
    </dataValidation>
    <dataValidation type="list" allowBlank="1" showInputMessage="1" showErrorMessage="1" sqref="D15:D16">
      <formula1>$W$4:$W$11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0"/>
  <sheetViews>
    <sheetView zoomScale="80" zoomScaleNormal="80" zoomScalePageLayoutView="80" workbookViewId="0" topLeftCell="A1">
      <selection activeCell="O55" sqref="O55:P55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 t="s">
        <v>41</v>
      </c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38">
        <v>113640</v>
      </c>
      <c r="F7" s="38">
        <v>124920</v>
      </c>
      <c r="G7" s="38">
        <v>127920</v>
      </c>
      <c r="H7" s="38">
        <v>83520</v>
      </c>
      <c r="I7" s="38">
        <v>63600</v>
      </c>
      <c r="J7" s="38">
        <v>70680</v>
      </c>
      <c r="K7" s="38">
        <v>74880</v>
      </c>
      <c r="L7" s="38">
        <v>67800</v>
      </c>
      <c r="M7" s="38">
        <v>76800</v>
      </c>
      <c r="N7" s="38">
        <v>64440</v>
      </c>
      <c r="O7" s="38">
        <v>84120</v>
      </c>
      <c r="P7" s="38">
        <v>108120</v>
      </c>
      <c r="R7" s="41">
        <f>SUM(E7:P7)</f>
        <v>1060440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R9" s="41"/>
      <c r="W9" s="15" t="s">
        <v>53</v>
      </c>
      <c r="X9" s="20"/>
    </row>
    <row r="10" spans="2:24" ht="15">
      <c r="B10" s="37">
        <f>MAX(E10:P10)</f>
        <v>409</v>
      </c>
      <c r="C10" s="37"/>
      <c r="D10" s="10" t="s">
        <v>5</v>
      </c>
      <c r="E10" s="38">
        <v>254</v>
      </c>
      <c r="F10" s="38">
        <v>272</v>
      </c>
      <c r="G10" s="38">
        <v>321</v>
      </c>
      <c r="H10" s="38">
        <v>323</v>
      </c>
      <c r="I10" s="38">
        <v>351</v>
      </c>
      <c r="J10" s="38">
        <v>409</v>
      </c>
      <c r="K10" s="38">
        <v>409</v>
      </c>
      <c r="L10" s="38">
        <v>341</v>
      </c>
      <c r="M10" s="38">
        <v>351</v>
      </c>
      <c r="N10" s="38">
        <v>325</v>
      </c>
      <c r="O10" s="38">
        <v>325</v>
      </c>
      <c r="P10" s="38">
        <v>325</v>
      </c>
      <c r="R10" s="41">
        <f>SUM(E10:P10)</f>
        <v>4006</v>
      </c>
      <c r="W10" s="15" t="s">
        <v>54</v>
      </c>
      <c r="X10" s="20"/>
    </row>
    <row r="11" spans="2:24" ht="15">
      <c r="B11" s="37">
        <f>MAX(E11:P11)</f>
        <v>409</v>
      </c>
      <c r="C11" s="37"/>
      <c r="D11" s="10" t="s">
        <v>6</v>
      </c>
      <c r="E11" s="38">
        <v>254</v>
      </c>
      <c r="F11" s="38">
        <v>272</v>
      </c>
      <c r="G11" s="38">
        <v>321</v>
      </c>
      <c r="H11" s="38">
        <v>323</v>
      </c>
      <c r="I11" s="38">
        <v>351</v>
      </c>
      <c r="J11" s="38">
        <v>409</v>
      </c>
      <c r="K11" s="38">
        <v>409</v>
      </c>
      <c r="L11" s="38">
        <v>341</v>
      </c>
      <c r="M11" s="38">
        <v>351</v>
      </c>
      <c r="N11" s="38">
        <v>325</v>
      </c>
      <c r="O11" s="38">
        <v>325</v>
      </c>
      <c r="P11" s="38">
        <v>325</v>
      </c>
      <c r="R11" s="41">
        <f>SUM(E11:P11)</f>
        <v>4006</v>
      </c>
      <c r="W11" s="15" t="s">
        <v>55</v>
      </c>
      <c r="X11" s="20"/>
    </row>
    <row r="12" spans="2:24" ht="15">
      <c r="B12" s="37">
        <f>MAX(E12:P12)</f>
        <v>409</v>
      </c>
      <c r="C12" s="37"/>
      <c r="D12" s="10" t="s">
        <v>7</v>
      </c>
      <c r="E12" s="38">
        <v>254</v>
      </c>
      <c r="F12" s="38">
        <v>272</v>
      </c>
      <c r="G12" s="38">
        <v>321</v>
      </c>
      <c r="H12" s="38">
        <v>323</v>
      </c>
      <c r="I12" s="38">
        <v>351</v>
      </c>
      <c r="J12" s="38">
        <v>409</v>
      </c>
      <c r="K12" s="38">
        <v>409</v>
      </c>
      <c r="L12" s="38">
        <v>341</v>
      </c>
      <c r="M12" s="38">
        <v>351</v>
      </c>
      <c r="N12" s="38">
        <v>325</v>
      </c>
      <c r="O12" s="38">
        <v>325</v>
      </c>
      <c r="P12" s="38">
        <v>325</v>
      </c>
      <c r="R12" s="41">
        <f>SUM(E12:P12)</f>
        <v>4006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8933.9222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9590.8766</v>
      </c>
      <c r="G15" s="59">
        <f t="shared" si="0"/>
        <v>10318.391599999999</v>
      </c>
      <c r="H15" s="59">
        <f t="shared" si="0"/>
        <v>8551.8596</v>
      </c>
      <c r="I15" s="59">
        <f t="shared" si="0"/>
        <v>8176.418000000001</v>
      </c>
      <c r="J15" s="59">
        <f t="shared" si="0"/>
        <v>9355.6364</v>
      </c>
      <c r="K15" s="59">
        <f t="shared" si="0"/>
        <v>9525.6524</v>
      </c>
      <c r="L15" s="59">
        <f t="shared" si="0"/>
        <v>8192.534</v>
      </c>
      <c r="M15" s="59">
        <f t="shared" si="0"/>
        <v>8710.754</v>
      </c>
      <c r="N15" s="59">
        <f t="shared" si="0"/>
        <v>7810.2812</v>
      </c>
      <c r="O15" s="59">
        <f t="shared" si="0"/>
        <v>8606.927599999999</v>
      </c>
      <c r="P15" s="59">
        <f t="shared" si="0"/>
        <v>9578.4476</v>
      </c>
      <c r="Q15" s="59"/>
      <c r="R15" s="59">
        <f t="shared" si="0"/>
        <v>107351.70119999998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8933.9222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9590.8766</v>
      </c>
      <c r="G16" s="60">
        <f t="shared" si="1"/>
        <v>10318.391599999999</v>
      </c>
      <c r="H16" s="60">
        <f t="shared" si="1"/>
        <v>8551.8596</v>
      </c>
      <c r="I16" s="60">
        <f t="shared" si="1"/>
        <v>8176.418000000001</v>
      </c>
      <c r="J16" s="60">
        <f t="shared" si="1"/>
        <v>9355.6364</v>
      </c>
      <c r="K16" s="60">
        <f t="shared" si="1"/>
        <v>9525.6524</v>
      </c>
      <c r="L16" s="60">
        <f t="shared" si="1"/>
        <v>8192.534</v>
      </c>
      <c r="M16" s="60">
        <f t="shared" si="1"/>
        <v>8710.754</v>
      </c>
      <c r="N16" s="60">
        <f t="shared" si="1"/>
        <v>7810.2812</v>
      </c>
      <c r="O16" s="60">
        <f t="shared" si="1"/>
        <v>8606.927599999999</v>
      </c>
      <c r="P16" s="60">
        <f t="shared" si="1"/>
        <v>9578.4476</v>
      </c>
      <c r="Q16" s="60"/>
      <c r="R16" s="60">
        <f t="shared" si="1"/>
        <v>107351.70119999998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0.09134</v>
      </c>
      <c r="E23" s="56">
        <f aca="true" t="shared" si="5" ref="E23:P23">E7*$D$23</f>
        <v>10379.8776</v>
      </c>
      <c r="F23" s="56">
        <f t="shared" si="5"/>
        <v>11410.1928</v>
      </c>
      <c r="G23" s="56">
        <f t="shared" si="5"/>
        <v>11684.212800000001</v>
      </c>
      <c r="H23" s="56">
        <f t="shared" si="5"/>
        <v>7628.7168</v>
      </c>
      <c r="I23" s="56">
        <f t="shared" si="5"/>
        <v>5809.224</v>
      </c>
      <c r="J23" s="56">
        <f t="shared" si="5"/>
        <v>6455.9112000000005</v>
      </c>
      <c r="K23" s="56">
        <f t="shared" si="5"/>
        <v>6839.5392</v>
      </c>
      <c r="L23" s="56">
        <f t="shared" si="5"/>
        <v>6192.852</v>
      </c>
      <c r="M23" s="56">
        <f t="shared" si="5"/>
        <v>7014.912</v>
      </c>
      <c r="N23" s="56">
        <f t="shared" si="5"/>
        <v>5885.9496</v>
      </c>
      <c r="O23" s="56">
        <f t="shared" si="5"/>
        <v>7683.5208</v>
      </c>
      <c r="P23" s="56">
        <f t="shared" si="5"/>
        <v>9875.6808</v>
      </c>
      <c r="Q23" s="56"/>
      <c r="R23" s="56">
        <f t="shared" si="4"/>
        <v>96860.5896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10414.8776</v>
      </c>
      <c r="F24" s="56">
        <f aca="true" t="shared" si="6" ref="F24:P24">F22+F23</f>
        <v>11445.1928</v>
      </c>
      <c r="G24" s="56">
        <f t="shared" si="6"/>
        <v>11719.212800000001</v>
      </c>
      <c r="H24" s="56">
        <f t="shared" si="6"/>
        <v>7663.7168</v>
      </c>
      <c r="I24" s="56">
        <f t="shared" si="6"/>
        <v>5844.224</v>
      </c>
      <c r="J24" s="56">
        <f t="shared" si="6"/>
        <v>6490.9112000000005</v>
      </c>
      <c r="K24" s="56">
        <f t="shared" si="6"/>
        <v>6874.5392</v>
      </c>
      <c r="L24" s="56">
        <f t="shared" si="6"/>
        <v>6227.852</v>
      </c>
      <c r="M24" s="56">
        <f t="shared" si="6"/>
        <v>7049.912</v>
      </c>
      <c r="N24" s="56">
        <f t="shared" si="6"/>
        <v>5920.9496</v>
      </c>
      <c r="O24" s="56">
        <f t="shared" si="6"/>
        <v>7718.5208</v>
      </c>
      <c r="P24" s="56">
        <f t="shared" si="6"/>
        <v>9910.6808</v>
      </c>
      <c r="Q24" s="56"/>
      <c r="R24" s="57">
        <f t="shared" si="4"/>
        <v>97280.5896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0.09245</v>
      </c>
      <c r="E28" s="56">
        <f aca="true" t="shared" si="8" ref="E28:P28">E7*$D$28</f>
        <v>10506.018</v>
      </c>
      <c r="F28" s="56">
        <f t="shared" si="8"/>
        <v>11548.854000000001</v>
      </c>
      <c r="G28" s="56">
        <f t="shared" si="8"/>
        <v>11826.204</v>
      </c>
      <c r="H28" s="56">
        <f t="shared" si="8"/>
        <v>7721.424</v>
      </c>
      <c r="I28" s="56">
        <f t="shared" si="8"/>
        <v>5879.820000000001</v>
      </c>
      <c r="J28" s="56">
        <f t="shared" si="8"/>
        <v>6534.366</v>
      </c>
      <c r="K28" s="56">
        <f t="shared" si="8"/>
        <v>6922.656</v>
      </c>
      <c r="L28" s="56">
        <f t="shared" si="8"/>
        <v>6268.110000000001</v>
      </c>
      <c r="M28" s="56">
        <f t="shared" si="8"/>
        <v>7100.160000000001</v>
      </c>
      <c r="N28" s="56">
        <f t="shared" si="8"/>
        <v>5957.478</v>
      </c>
      <c r="O28" s="56">
        <f t="shared" si="8"/>
        <v>7776.894</v>
      </c>
      <c r="P28" s="56">
        <f t="shared" si="8"/>
        <v>9995.694000000001</v>
      </c>
      <c r="Q28" s="56"/>
      <c r="R28" s="56">
        <f t="shared" si="4"/>
        <v>98037.67800000001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10546.018</v>
      </c>
      <c r="F29" s="56">
        <f aca="true" t="shared" si="9" ref="F29:P29">F28+F27</f>
        <v>11588.854000000001</v>
      </c>
      <c r="G29" s="56">
        <f t="shared" si="9"/>
        <v>11866.204</v>
      </c>
      <c r="H29" s="56">
        <f t="shared" si="9"/>
        <v>7761.424</v>
      </c>
      <c r="I29" s="56">
        <f t="shared" si="9"/>
        <v>5919.820000000001</v>
      </c>
      <c r="J29" s="56">
        <f t="shared" si="9"/>
        <v>6574.366</v>
      </c>
      <c r="K29" s="56">
        <f t="shared" si="9"/>
        <v>6962.656</v>
      </c>
      <c r="L29" s="56">
        <f t="shared" si="9"/>
        <v>6308.110000000001</v>
      </c>
      <c r="M29" s="56">
        <f t="shared" si="9"/>
        <v>7140.160000000001</v>
      </c>
      <c r="N29" s="56">
        <f t="shared" si="9"/>
        <v>5997.478</v>
      </c>
      <c r="O29" s="56">
        <f t="shared" si="9"/>
        <v>7816.894</v>
      </c>
      <c r="P29" s="56">
        <f t="shared" si="9"/>
        <v>10035.694000000001</v>
      </c>
      <c r="Q29" s="56"/>
      <c r="R29" s="57">
        <f t="shared" si="4"/>
        <v>98517.67800000001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Blank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0</v>
      </c>
      <c r="E32" s="56">
        <f>IF(E$7&gt;0,$D$32,0)</f>
        <v>0</v>
      </c>
      <c r="F32" s="56">
        <f aca="true" t="shared" si="10" ref="F32:P32">IF(F$7&gt;0,$D$32,0)</f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 t="shared" si="10"/>
        <v>0</v>
      </c>
      <c r="K32" s="56">
        <f t="shared" si="10"/>
        <v>0</v>
      </c>
      <c r="L32" s="56">
        <f t="shared" si="10"/>
        <v>0</v>
      </c>
      <c r="M32" s="56">
        <f t="shared" si="10"/>
        <v>0</v>
      </c>
      <c r="N32" s="56">
        <f t="shared" si="10"/>
        <v>0</v>
      </c>
      <c r="O32" s="56">
        <f t="shared" si="10"/>
        <v>0</v>
      </c>
      <c r="P32" s="56">
        <f t="shared" si="10"/>
        <v>0</v>
      </c>
      <c r="Q32" s="56"/>
      <c r="R32" s="56">
        <f t="shared" si="4"/>
        <v>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</v>
      </c>
      <c r="E33" s="56">
        <f aca="true" t="shared" si="11" ref="E33:P33">E7*$D$33</f>
        <v>0</v>
      </c>
      <c r="F33" s="56">
        <f t="shared" si="11"/>
        <v>0</v>
      </c>
      <c r="G33" s="56">
        <f t="shared" si="11"/>
        <v>0</v>
      </c>
      <c r="H33" s="56">
        <f t="shared" si="11"/>
        <v>0</v>
      </c>
      <c r="I33" s="56">
        <f t="shared" si="11"/>
        <v>0</v>
      </c>
      <c r="J33" s="56">
        <f t="shared" si="11"/>
        <v>0</v>
      </c>
      <c r="K33" s="56">
        <f t="shared" si="11"/>
        <v>0</v>
      </c>
      <c r="L33" s="56">
        <f t="shared" si="11"/>
        <v>0</v>
      </c>
      <c r="M33" s="56">
        <f t="shared" si="11"/>
        <v>0</v>
      </c>
      <c r="N33" s="56">
        <f t="shared" si="11"/>
        <v>0</v>
      </c>
      <c r="O33" s="56">
        <f t="shared" si="11"/>
        <v>0</v>
      </c>
      <c r="P33" s="56">
        <f t="shared" si="11"/>
        <v>0</v>
      </c>
      <c r="Q33" s="56"/>
      <c r="R33" s="56">
        <f t="shared" si="4"/>
        <v>0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0</v>
      </c>
      <c r="F34" s="56">
        <f aca="true" t="shared" si="12" ref="F34:P34">F32+F33</f>
        <v>0</v>
      </c>
      <c r="G34" s="56">
        <f t="shared" si="12"/>
        <v>0</v>
      </c>
      <c r="H34" s="56">
        <f t="shared" si="12"/>
        <v>0</v>
      </c>
      <c r="I34" s="56">
        <f t="shared" si="12"/>
        <v>0</v>
      </c>
      <c r="J34" s="56">
        <f t="shared" si="12"/>
        <v>0</v>
      </c>
      <c r="K34" s="56">
        <f t="shared" si="12"/>
        <v>0</v>
      </c>
      <c r="L34" s="56">
        <f t="shared" si="12"/>
        <v>0</v>
      </c>
      <c r="M34" s="56">
        <f t="shared" si="12"/>
        <v>0</v>
      </c>
      <c r="N34" s="56">
        <f t="shared" si="12"/>
        <v>0</v>
      </c>
      <c r="O34" s="56">
        <f t="shared" si="12"/>
        <v>0</v>
      </c>
      <c r="P34" s="56">
        <f t="shared" si="12"/>
        <v>0</v>
      </c>
      <c r="Q34" s="56"/>
      <c r="R34" s="57">
        <f t="shared" si="4"/>
        <v>0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Blank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0</v>
      </c>
      <c r="E37" s="56">
        <f>IF(E$7&gt;0,$D$37,0)</f>
        <v>0</v>
      </c>
      <c r="F37" s="56">
        <f aca="true" t="shared" si="13" ref="F37:P37">IF(F$7&gt;0,$D$37,0)</f>
        <v>0</v>
      </c>
      <c r="G37" s="56">
        <f t="shared" si="13"/>
        <v>0</v>
      </c>
      <c r="H37" s="56">
        <f t="shared" si="13"/>
        <v>0</v>
      </c>
      <c r="I37" s="56">
        <f t="shared" si="13"/>
        <v>0</v>
      </c>
      <c r="J37" s="56">
        <f t="shared" si="13"/>
        <v>0</v>
      </c>
      <c r="K37" s="56">
        <f t="shared" si="13"/>
        <v>0</v>
      </c>
      <c r="L37" s="56">
        <f t="shared" si="13"/>
        <v>0</v>
      </c>
      <c r="M37" s="56">
        <f t="shared" si="13"/>
        <v>0</v>
      </c>
      <c r="N37" s="56">
        <f t="shared" si="13"/>
        <v>0</v>
      </c>
      <c r="O37" s="56">
        <f t="shared" si="13"/>
        <v>0</v>
      </c>
      <c r="P37" s="56">
        <f t="shared" si="13"/>
        <v>0</v>
      </c>
      <c r="Q37" s="56"/>
      <c r="R37" s="56">
        <f t="shared" si="4"/>
        <v>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</v>
      </c>
      <c r="E38" s="56">
        <f aca="true" t="shared" si="14" ref="E38:P38">E7*$D$38</f>
        <v>0</v>
      </c>
      <c r="F38" s="56">
        <f t="shared" si="14"/>
        <v>0</v>
      </c>
      <c r="G38" s="56">
        <f t="shared" si="14"/>
        <v>0</v>
      </c>
      <c r="H38" s="56">
        <f t="shared" si="14"/>
        <v>0</v>
      </c>
      <c r="I38" s="56">
        <f t="shared" si="14"/>
        <v>0</v>
      </c>
      <c r="J38" s="56">
        <f t="shared" si="14"/>
        <v>0</v>
      </c>
      <c r="K38" s="56">
        <f t="shared" si="14"/>
        <v>0</v>
      </c>
      <c r="L38" s="56">
        <f t="shared" si="14"/>
        <v>0</v>
      </c>
      <c r="M38" s="56">
        <f t="shared" si="14"/>
        <v>0</v>
      </c>
      <c r="N38" s="56">
        <f t="shared" si="14"/>
        <v>0</v>
      </c>
      <c r="O38" s="56">
        <f t="shared" si="14"/>
        <v>0</v>
      </c>
      <c r="P38" s="56">
        <f t="shared" si="14"/>
        <v>0</v>
      </c>
      <c r="Q38" s="56"/>
      <c r="R38" s="56">
        <f t="shared" si="4"/>
        <v>0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0</v>
      </c>
      <c r="F39" s="56">
        <f t="shared" si="15"/>
        <v>0</v>
      </c>
      <c r="G39" s="56">
        <f t="shared" si="15"/>
        <v>0</v>
      </c>
      <c r="H39" s="56">
        <f t="shared" si="15"/>
        <v>0</v>
      </c>
      <c r="I39" s="56">
        <f t="shared" si="15"/>
        <v>0</v>
      </c>
      <c r="J39" s="56">
        <f t="shared" si="15"/>
        <v>0</v>
      </c>
      <c r="K39" s="56">
        <f t="shared" si="15"/>
        <v>0</v>
      </c>
      <c r="L39" s="56">
        <f t="shared" si="15"/>
        <v>0</v>
      </c>
      <c r="M39" s="56">
        <f t="shared" si="15"/>
        <v>0</v>
      </c>
      <c r="N39" s="56">
        <f t="shared" si="15"/>
        <v>0</v>
      </c>
      <c r="O39" s="56">
        <f t="shared" si="15"/>
        <v>0</v>
      </c>
      <c r="P39" s="56">
        <f t="shared" si="15"/>
        <v>0</v>
      </c>
      <c r="Q39" s="56"/>
      <c r="R39" s="57">
        <f t="shared" si="4"/>
        <v>0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0.0406</v>
      </c>
      <c r="E43" s="56">
        <f aca="true" t="shared" si="17" ref="E43:P43">$D$43*E7</f>
        <v>4613.784</v>
      </c>
      <c r="F43" s="56">
        <f t="shared" si="17"/>
        <v>5071.7519999999995</v>
      </c>
      <c r="G43" s="56">
        <f t="shared" si="17"/>
        <v>5193.552</v>
      </c>
      <c r="H43" s="56">
        <f t="shared" si="17"/>
        <v>3390.912</v>
      </c>
      <c r="I43" s="56">
        <f t="shared" si="17"/>
        <v>2582.16</v>
      </c>
      <c r="J43" s="56">
        <f t="shared" si="17"/>
        <v>2869.6079999999997</v>
      </c>
      <c r="K43" s="56">
        <f t="shared" si="17"/>
        <v>3040.1279999999997</v>
      </c>
      <c r="L43" s="56">
        <f t="shared" si="17"/>
        <v>2752.68</v>
      </c>
      <c r="M43" s="56">
        <f t="shared" si="17"/>
        <v>3118.08</v>
      </c>
      <c r="N43" s="56">
        <f t="shared" si="17"/>
        <v>2616.2639999999997</v>
      </c>
      <c r="O43" s="56">
        <f t="shared" si="17"/>
        <v>3415.272</v>
      </c>
      <c r="P43" s="56">
        <f t="shared" si="17"/>
        <v>4389.672</v>
      </c>
      <c r="Q43" s="56"/>
      <c r="R43" s="56">
        <f t="shared" si="4"/>
        <v>43053.864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16.4</v>
      </c>
      <c r="E44" s="56">
        <f>E10*$D$44</f>
        <v>4165.599999999999</v>
      </c>
      <c r="F44" s="56">
        <f>F10*$D$44</f>
        <v>4460.799999999999</v>
      </c>
      <c r="G44" s="56">
        <f>G10*$D$44</f>
        <v>5264.4</v>
      </c>
      <c r="H44" s="56"/>
      <c r="I44" s="56"/>
      <c r="J44" s="56"/>
      <c r="K44" s="56"/>
      <c r="L44" s="56"/>
      <c r="M44" s="56"/>
      <c r="N44" s="56"/>
      <c r="O44" s="56">
        <f>O10*$D$44</f>
        <v>5329.999999999999</v>
      </c>
      <c r="P44" s="56">
        <f>P10*$D$44</f>
        <v>5329.999999999999</v>
      </c>
      <c r="Q44" s="56"/>
      <c r="R44" s="56">
        <f t="shared" si="4"/>
        <v>24550.799999999996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0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0</v>
      </c>
      <c r="Q45" s="56"/>
      <c r="R45" s="56">
        <f t="shared" si="4"/>
        <v>0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14.01</v>
      </c>
      <c r="E46" s="56"/>
      <c r="F46" s="56"/>
      <c r="G46" s="56"/>
      <c r="H46" s="56">
        <f>H10*$D$46</f>
        <v>4525.23</v>
      </c>
      <c r="I46" s="56">
        <f aca="true" t="shared" si="18" ref="I46:N46">I10*$D$46</f>
        <v>4917.51</v>
      </c>
      <c r="J46" s="56">
        <f t="shared" si="18"/>
        <v>5730.09</v>
      </c>
      <c r="K46" s="56">
        <f t="shared" si="18"/>
        <v>5730.09</v>
      </c>
      <c r="L46" s="56">
        <f t="shared" si="18"/>
        <v>4777.41</v>
      </c>
      <c r="M46" s="56">
        <f t="shared" si="18"/>
        <v>4917.51</v>
      </c>
      <c r="N46" s="56">
        <f t="shared" si="18"/>
        <v>4553.25</v>
      </c>
      <c r="O46" s="56"/>
      <c r="P46" s="56"/>
      <c r="Q46" s="56"/>
      <c r="R46" s="56">
        <f t="shared" si="4"/>
        <v>35151.09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0</v>
      </c>
      <c r="S47" s="20"/>
      <c r="X47" s="20"/>
    </row>
    <row r="48" spans="1:24" ht="15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8.75">
      <c r="A49" s="48"/>
      <c r="B49" s="49"/>
      <c r="D49" s="9" t="s">
        <v>24</v>
      </c>
      <c r="E49" s="56">
        <f>SUM(E42:E48)</f>
        <v>8869.383999999998</v>
      </c>
      <c r="F49" s="56">
        <f aca="true" t="shared" si="21" ref="F49:P49">SUM(F42:F48)</f>
        <v>9622.552</v>
      </c>
      <c r="G49" s="56">
        <f t="shared" si="21"/>
        <v>10547.952</v>
      </c>
      <c r="H49" s="56">
        <f t="shared" si="21"/>
        <v>8006.142</v>
      </c>
      <c r="I49" s="56">
        <f t="shared" si="21"/>
        <v>7589.67</v>
      </c>
      <c r="J49" s="56">
        <f t="shared" si="21"/>
        <v>8689.698</v>
      </c>
      <c r="K49" s="56">
        <f t="shared" si="21"/>
        <v>8860.218</v>
      </c>
      <c r="L49" s="56">
        <f t="shared" si="21"/>
        <v>7620.09</v>
      </c>
      <c r="M49" s="56">
        <f t="shared" si="21"/>
        <v>8125.59</v>
      </c>
      <c r="N49" s="56">
        <f t="shared" si="21"/>
        <v>7259.513999999999</v>
      </c>
      <c r="O49" s="56">
        <f t="shared" si="21"/>
        <v>8835.271999999999</v>
      </c>
      <c r="P49" s="56">
        <f t="shared" si="21"/>
        <v>9809.671999999999</v>
      </c>
      <c r="Q49" s="56"/>
      <c r="R49" s="56">
        <f t="shared" si="4"/>
        <v>103835.75399999999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0.04071</v>
      </c>
      <c r="E53" s="56">
        <f aca="true" t="shared" si="23" ref="E53:P53">$D$53*E7</f>
        <v>4626.2844000000005</v>
      </c>
      <c r="F53" s="56">
        <f t="shared" si="23"/>
        <v>5085.493200000001</v>
      </c>
      <c r="G53" s="56">
        <f t="shared" si="23"/>
        <v>5207.6232</v>
      </c>
      <c r="H53" s="56">
        <f t="shared" si="23"/>
        <v>3400.0992</v>
      </c>
      <c r="I53" s="56">
        <f t="shared" si="23"/>
        <v>2589.1560000000004</v>
      </c>
      <c r="J53" s="56">
        <f t="shared" si="23"/>
        <v>2877.3828000000003</v>
      </c>
      <c r="K53" s="56">
        <f t="shared" si="23"/>
        <v>3048.3648000000003</v>
      </c>
      <c r="L53" s="56">
        <f t="shared" si="23"/>
        <v>2760.1380000000004</v>
      </c>
      <c r="M53" s="56">
        <f t="shared" si="23"/>
        <v>3126.5280000000002</v>
      </c>
      <c r="N53" s="56">
        <f t="shared" si="23"/>
        <v>2623.3524</v>
      </c>
      <c r="O53" s="56">
        <f t="shared" si="23"/>
        <v>3424.5252</v>
      </c>
      <c r="P53" s="56">
        <f t="shared" si="23"/>
        <v>4401.5652</v>
      </c>
      <c r="Q53" s="56"/>
      <c r="R53" s="56">
        <f t="shared" si="4"/>
        <v>43170.51239999999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17.33</v>
      </c>
      <c r="E54" s="56">
        <f>E10*$D$54</f>
        <v>4401.82</v>
      </c>
      <c r="F54" s="56">
        <f>F10*$D$54</f>
        <v>4713.759999999999</v>
      </c>
      <c r="G54" s="56">
        <f>G10*$D$54</f>
        <v>5562.929999999999</v>
      </c>
      <c r="H54" s="56"/>
      <c r="I54" s="56"/>
      <c r="J54" s="56"/>
      <c r="K54" s="56"/>
      <c r="L54" s="56"/>
      <c r="M54" s="56"/>
      <c r="N54" s="56"/>
      <c r="O54" s="56">
        <f>$D$54*O10</f>
        <v>5632.249999999999</v>
      </c>
      <c r="P54" s="56">
        <f>$D$54*P10</f>
        <v>5632.249999999999</v>
      </c>
      <c r="Q54" s="56"/>
      <c r="R54" s="56">
        <f t="shared" si="4"/>
        <v>25943.01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0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0</v>
      </c>
      <c r="Q55" s="56"/>
      <c r="R55" s="56">
        <f t="shared" si="4"/>
        <v>0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14.94</v>
      </c>
      <c r="E56" s="56"/>
      <c r="F56" s="56"/>
      <c r="G56" s="56"/>
      <c r="H56" s="56">
        <f>H10*$D$56</f>
        <v>4825.62</v>
      </c>
      <c r="I56" s="56">
        <f aca="true" t="shared" si="24" ref="I56:N56">I10*$D$56</f>
        <v>5243.94</v>
      </c>
      <c r="J56" s="56">
        <f t="shared" si="24"/>
        <v>6110.46</v>
      </c>
      <c r="K56" s="56">
        <f t="shared" si="24"/>
        <v>6110.46</v>
      </c>
      <c r="L56" s="56">
        <f t="shared" si="24"/>
        <v>5094.54</v>
      </c>
      <c r="M56" s="56">
        <f t="shared" si="24"/>
        <v>5243.94</v>
      </c>
      <c r="N56" s="56">
        <f t="shared" si="24"/>
        <v>4855.5</v>
      </c>
      <c r="O56" s="56"/>
      <c r="P56" s="56"/>
      <c r="Q56" s="56"/>
      <c r="R56" s="56">
        <f t="shared" si="4"/>
        <v>37484.46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0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9118.1044</v>
      </c>
      <c r="F59" s="56">
        <f aca="true" t="shared" si="27" ref="F59:P59">SUM(F52:F58)</f>
        <v>9889.2532</v>
      </c>
      <c r="G59" s="56">
        <f t="shared" si="27"/>
        <v>10860.553199999998</v>
      </c>
      <c r="H59" s="56">
        <f t="shared" si="27"/>
        <v>8315.7192</v>
      </c>
      <c r="I59" s="56">
        <f t="shared" si="27"/>
        <v>7923.096</v>
      </c>
      <c r="J59" s="56">
        <f t="shared" si="27"/>
        <v>9077.8428</v>
      </c>
      <c r="K59" s="56">
        <f t="shared" si="27"/>
        <v>9248.8248</v>
      </c>
      <c r="L59" s="56">
        <f t="shared" si="27"/>
        <v>7944.678</v>
      </c>
      <c r="M59" s="56">
        <f t="shared" si="27"/>
        <v>8460.468</v>
      </c>
      <c r="N59" s="56">
        <f t="shared" si="27"/>
        <v>7568.8524</v>
      </c>
      <c r="O59" s="56">
        <f t="shared" si="27"/>
        <v>9146.7752</v>
      </c>
      <c r="P59" s="56">
        <f t="shared" si="27"/>
        <v>10123.8152</v>
      </c>
      <c r="Q59" s="56"/>
      <c r="R59" s="57">
        <f t="shared" si="4"/>
        <v>107677.9824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0.0399</v>
      </c>
      <c r="E63" s="56">
        <f aca="true" t="shared" si="30" ref="E63:P63">$D$63*E7</f>
        <v>4534.236</v>
      </c>
      <c r="F63" s="56">
        <f t="shared" si="30"/>
        <v>4984.308</v>
      </c>
      <c r="G63" s="56">
        <f t="shared" si="30"/>
        <v>5104.008</v>
      </c>
      <c r="H63" s="56">
        <f t="shared" si="30"/>
        <v>3332.448</v>
      </c>
      <c r="I63" s="56">
        <f t="shared" si="30"/>
        <v>2537.64</v>
      </c>
      <c r="J63" s="56">
        <f t="shared" si="30"/>
        <v>2820.132</v>
      </c>
      <c r="K63" s="56">
        <f t="shared" si="30"/>
        <v>2987.712</v>
      </c>
      <c r="L63" s="56">
        <f t="shared" si="30"/>
        <v>2705.22</v>
      </c>
      <c r="M63" s="56">
        <f t="shared" si="30"/>
        <v>3064.3199999999997</v>
      </c>
      <c r="N63" s="56">
        <f t="shared" si="30"/>
        <v>2571.156</v>
      </c>
      <c r="O63" s="56">
        <f t="shared" si="30"/>
        <v>3356.388</v>
      </c>
      <c r="P63" s="56">
        <f t="shared" si="30"/>
        <v>4313.987999999999</v>
      </c>
      <c r="Q63" s="56"/>
      <c r="R63" s="56">
        <f t="shared" si="29"/>
        <v>42311.556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6.11</v>
      </c>
      <c r="E64" s="56">
        <f aca="true" t="shared" si="31" ref="E64:P64">$D$64*E10</f>
        <v>1551.94</v>
      </c>
      <c r="F64" s="56">
        <f t="shared" si="31"/>
        <v>1661.92</v>
      </c>
      <c r="G64" s="56">
        <f t="shared" si="31"/>
        <v>1961.3100000000002</v>
      </c>
      <c r="H64" s="56">
        <f t="shared" si="31"/>
        <v>1973.5300000000002</v>
      </c>
      <c r="I64" s="56">
        <f t="shared" si="31"/>
        <v>2144.61</v>
      </c>
      <c r="J64" s="56">
        <f t="shared" si="31"/>
        <v>2498.9900000000002</v>
      </c>
      <c r="K64" s="56">
        <f t="shared" si="31"/>
        <v>2498.9900000000002</v>
      </c>
      <c r="L64" s="56">
        <f t="shared" si="31"/>
        <v>2083.51</v>
      </c>
      <c r="M64" s="56">
        <f t="shared" si="31"/>
        <v>2144.61</v>
      </c>
      <c r="N64" s="56">
        <f t="shared" si="31"/>
        <v>1985.75</v>
      </c>
      <c r="O64" s="56">
        <f t="shared" si="31"/>
        <v>1985.75</v>
      </c>
      <c r="P64" s="56">
        <f t="shared" si="31"/>
        <v>1985.75</v>
      </c>
      <c r="Q64" s="56"/>
      <c r="R64" s="56">
        <f t="shared" si="29"/>
        <v>24476.66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0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0</v>
      </c>
      <c r="Q65" s="56"/>
      <c r="R65" s="56">
        <f t="shared" si="29"/>
        <v>0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4.51</v>
      </c>
      <c r="E66" s="56">
        <f aca="true" t="shared" si="33" ref="E66:P66">$D$66*E11</f>
        <v>1145.54</v>
      </c>
      <c r="F66" s="56">
        <f t="shared" si="33"/>
        <v>1226.72</v>
      </c>
      <c r="G66" s="56">
        <f t="shared" si="33"/>
        <v>1447.71</v>
      </c>
      <c r="H66" s="56">
        <f t="shared" si="33"/>
        <v>1456.73</v>
      </c>
      <c r="I66" s="56">
        <f t="shared" si="33"/>
        <v>1583.01</v>
      </c>
      <c r="J66" s="56">
        <f t="shared" si="33"/>
        <v>1844.59</v>
      </c>
      <c r="K66" s="56">
        <f t="shared" si="33"/>
        <v>1844.59</v>
      </c>
      <c r="L66" s="56">
        <f t="shared" si="33"/>
        <v>1537.9099999999999</v>
      </c>
      <c r="M66" s="56">
        <f t="shared" si="33"/>
        <v>1583.01</v>
      </c>
      <c r="N66" s="56">
        <f t="shared" si="33"/>
        <v>1465.75</v>
      </c>
      <c r="O66" s="56">
        <f t="shared" si="33"/>
        <v>1465.75</v>
      </c>
      <c r="P66" s="56">
        <f t="shared" si="33"/>
        <v>1465.75</v>
      </c>
      <c r="Q66" s="56"/>
      <c r="R66" s="56">
        <f t="shared" si="29"/>
        <v>18067.06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0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0</v>
      </c>
      <c r="Q67" s="56"/>
      <c r="R67" s="56">
        <f t="shared" si="29"/>
        <v>0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4</v>
      </c>
      <c r="E68" s="56">
        <f aca="true" t="shared" si="35" ref="E68:P68">$D$68*E12</f>
        <v>1016</v>
      </c>
      <c r="F68" s="56">
        <f t="shared" si="35"/>
        <v>1088</v>
      </c>
      <c r="G68" s="56">
        <f t="shared" si="35"/>
        <v>1284</v>
      </c>
      <c r="H68" s="56">
        <f t="shared" si="35"/>
        <v>1292</v>
      </c>
      <c r="I68" s="56">
        <f t="shared" si="35"/>
        <v>1404</v>
      </c>
      <c r="J68" s="56">
        <f t="shared" si="35"/>
        <v>1636</v>
      </c>
      <c r="K68" s="56">
        <f t="shared" si="35"/>
        <v>1636</v>
      </c>
      <c r="L68" s="56">
        <f t="shared" si="35"/>
        <v>1364</v>
      </c>
      <c r="M68" s="56">
        <f t="shared" si="35"/>
        <v>1404</v>
      </c>
      <c r="N68" s="56">
        <f t="shared" si="35"/>
        <v>1300</v>
      </c>
      <c r="O68" s="56">
        <f t="shared" si="35"/>
        <v>1300</v>
      </c>
      <c r="P68" s="56">
        <f t="shared" si="35"/>
        <v>1300</v>
      </c>
      <c r="Q68" s="56"/>
      <c r="R68" s="56">
        <f t="shared" si="29"/>
        <v>16024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211</v>
      </c>
      <c r="F69" s="56">
        <f aca="true" t="shared" si="36" ref="F69:P69">IF(F$7&gt;0,IF(F$12&gt;250,IF(F$12&gt;$B$12*0.75,0,(0.75*$B$12*$D$68-F$12*$D$68)),250*$D$68-F$12*$D$68),0)</f>
        <v>139</v>
      </c>
      <c r="G69" s="56">
        <f t="shared" si="36"/>
        <v>0</v>
      </c>
      <c r="H69" s="56">
        <f t="shared" si="36"/>
        <v>0</v>
      </c>
      <c r="I69" s="56">
        <f t="shared" si="36"/>
        <v>0</v>
      </c>
      <c r="J69" s="56">
        <f t="shared" si="36"/>
        <v>0</v>
      </c>
      <c r="K69" s="56">
        <f t="shared" si="36"/>
        <v>0</v>
      </c>
      <c r="L69" s="56">
        <f t="shared" si="36"/>
        <v>0</v>
      </c>
      <c r="M69" s="56">
        <f t="shared" si="36"/>
        <v>0</v>
      </c>
      <c r="N69" s="56">
        <f t="shared" si="36"/>
        <v>0</v>
      </c>
      <c r="O69" s="56">
        <f t="shared" si="36"/>
        <v>0</v>
      </c>
      <c r="P69" s="56">
        <f t="shared" si="36"/>
        <v>0</v>
      </c>
      <c r="Q69" s="56"/>
      <c r="R69" s="56">
        <f t="shared" si="29"/>
        <v>350</v>
      </c>
      <c r="S69" s="20"/>
    </row>
    <row r="70" spans="1:19" ht="15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8.75">
      <c r="A71" s="48"/>
      <c r="B71" s="49"/>
      <c r="D71" s="9" t="s">
        <v>24</v>
      </c>
      <c r="E71" s="56">
        <f>SUM(E62:E70)</f>
        <v>8658.716</v>
      </c>
      <c r="F71" s="56">
        <f aca="true" t="shared" si="38" ref="F71:P71">SUM(F62:F70)</f>
        <v>9299.948</v>
      </c>
      <c r="G71" s="56">
        <f t="shared" si="38"/>
        <v>9997.028</v>
      </c>
      <c r="H71" s="56">
        <f t="shared" si="38"/>
        <v>8254.708</v>
      </c>
      <c r="I71" s="56">
        <f t="shared" si="38"/>
        <v>7869.26</v>
      </c>
      <c r="J71" s="56">
        <f t="shared" si="38"/>
        <v>8999.712</v>
      </c>
      <c r="K71" s="56">
        <f t="shared" si="38"/>
        <v>9167.292000000001</v>
      </c>
      <c r="L71" s="56">
        <f t="shared" si="38"/>
        <v>7890.639999999999</v>
      </c>
      <c r="M71" s="56">
        <f t="shared" si="38"/>
        <v>8395.94</v>
      </c>
      <c r="N71" s="56">
        <f t="shared" si="38"/>
        <v>7522.656</v>
      </c>
      <c r="O71" s="56">
        <f t="shared" si="38"/>
        <v>8307.887999999999</v>
      </c>
      <c r="P71" s="56">
        <f t="shared" si="38"/>
        <v>9265.488</v>
      </c>
      <c r="Q71" s="56"/>
      <c r="R71" s="56">
        <f t="shared" si="29"/>
        <v>103629.276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0.04048</v>
      </c>
      <c r="E75" s="56">
        <f aca="true" t="shared" si="41" ref="E75:P75">$D$75*E7</f>
        <v>4600.1472</v>
      </c>
      <c r="F75" s="56">
        <f t="shared" si="41"/>
        <v>5056.7616</v>
      </c>
      <c r="G75" s="56">
        <f t="shared" si="41"/>
        <v>5178.2016</v>
      </c>
      <c r="H75" s="56">
        <f t="shared" si="41"/>
        <v>3380.8896</v>
      </c>
      <c r="I75" s="56">
        <f t="shared" si="41"/>
        <v>2574.5280000000002</v>
      </c>
      <c r="J75" s="56">
        <f t="shared" si="41"/>
        <v>2861.1264</v>
      </c>
      <c r="K75" s="56">
        <f t="shared" si="41"/>
        <v>3031.1424</v>
      </c>
      <c r="L75" s="56">
        <f t="shared" si="41"/>
        <v>2744.5440000000003</v>
      </c>
      <c r="M75" s="56">
        <f t="shared" si="41"/>
        <v>3108.864</v>
      </c>
      <c r="N75" s="56">
        <f t="shared" si="41"/>
        <v>2608.5312000000004</v>
      </c>
      <c r="O75" s="56">
        <f t="shared" si="41"/>
        <v>3405.1776</v>
      </c>
      <c r="P75" s="56">
        <f t="shared" si="41"/>
        <v>4376.6976</v>
      </c>
      <c r="Q75" s="56"/>
      <c r="R75" s="56">
        <f t="shared" si="40"/>
        <v>42926.61120000001</v>
      </c>
    </row>
    <row r="76" spans="2:18" ht="15">
      <c r="B76" s="64" t="str">
        <f>'Rate Comparison'!B76</f>
        <v>Peak Demand</v>
      </c>
      <c r="D76" s="7">
        <f>'Rate Comparison'!D76</f>
        <v>6.37</v>
      </c>
      <c r="E76" s="56">
        <f aca="true" t="shared" si="42" ref="E76:P76">$D$76*E10</f>
        <v>1617.98</v>
      </c>
      <c r="F76" s="56">
        <f t="shared" si="42"/>
        <v>1732.64</v>
      </c>
      <c r="G76" s="56">
        <f t="shared" si="42"/>
        <v>2044.77</v>
      </c>
      <c r="H76" s="56">
        <f t="shared" si="42"/>
        <v>2057.51</v>
      </c>
      <c r="I76" s="56">
        <f t="shared" si="42"/>
        <v>2235.87</v>
      </c>
      <c r="J76" s="56">
        <f t="shared" si="42"/>
        <v>2605.33</v>
      </c>
      <c r="K76" s="56">
        <f t="shared" si="42"/>
        <v>2605.33</v>
      </c>
      <c r="L76" s="56">
        <f t="shared" si="42"/>
        <v>2172.17</v>
      </c>
      <c r="M76" s="56">
        <f t="shared" si="42"/>
        <v>2235.87</v>
      </c>
      <c r="N76" s="56">
        <f t="shared" si="42"/>
        <v>2070.25</v>
      </c>
      <c r="O76" s="56">
        <f t="shared" si="42"/>
        <v>2070.25</v>
      </c>
      <c r="P76" s="56">
        <f t="shared" si="42"/>
        <v>2070.25</v>
      </c>
      <c r="Q76" s="56"/>
      <c r="R76" s="56">
        <f t="shared" si="40"/>
        <v>25518.219999999998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0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0</v>
      </c>
      <c r="Q77" s="56"/>
      <c r="R77" s="56">
        <f t="shared" si="40"/>
        <v>0</v>
      </c>
    </row>
    <row r="78" spans="2:18" ht="15">
      <c r="B78" s="64" t="str">
        <f>'Rate Comparison'!B78</f>
        <v>Intermediate Demand</v>
      </c>
      <c r="D78" s="7">
        <f>'Rate Comparison'!D78</f>
        <v>4.76</v>
      </c>
      <c r="E78" s="56">
        <f aca="true" t="shared" si="44" ref="E78:P78">$D$78*E11</f>
        <v>1209.04</v>
      </c>
      <c r="F78" s="56">
        <f t="shared" si="44"/>
        <v>1294.72</v>
      </c>
      <c r="G78" s="56">
        <f t="shared" si="44"/>
        <v>1527.96</v>
      </c>
      <c r="H78" s="56">
        <f t="shared" si="44"/>
        <v>1537.48</v>
      </c>
      <c r="I78" s="56">
        <f t="shared" si="44"/>
        <v>1670.76</v>
      </c>
      <c r="J78" s="56">
        <f t="shared" si="44"/>
        <v>1946.84</v>
      </c>
      <c r="K78" s="56">
        <f t="shared" si="44"/>
        <v>1946.84</v>
      </c>
      <c r="L78" s="56">
        <f t="shared" si="44"/>
        <v>1623.1599999999999</v>
      </c>
      <c r="M78" s="56">
        <f t="shared" si="44"/>
        <v>1670.76</v>
      </c>
      <c r="N78" s="56">
        <f t="shared" si="44"/>
        <v>1547</v>
      </c>
      <c r="O78" s="56">
        <f t="shared" si="44"/>
        <v>1547</v>
      </c>
      <c r="P78" s="56">
        <f t="shared" si="44"/>
        <v>1547</v>
      </c>
      <c r="Q78" s="56"/>
      <c r="R78" s="56">
        <f t="shared" si="40"/>
        <v>19068.56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0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0</v>
      </c>
      <c r="Q79" s="56"/>
      <c r="R79" s="56">
        <f t="shared" si="40"/>
        <v>0</v>
      </c>
    </row>
    <row r="80" spans="2:18" ht="15">
      <c r="B80" s="64" t="str">
        <f>'Rate Comparison'!B80</f>
        <v>Base Demand</v>
      </c>
      <c r="D80" s="7">
        <f>'Rate Comparison'!D80</f>
        <v>4.26</v>
      </c>
      <c r="E80" s="56">
        <f aca="true" t="shared" si="46" ref="E80:P80">$D$80*E12</f>
        <v>1082.04</v>
      </c>
      <c r="F80" s="56">
        <f t="shared" si="46"/>
        <v>1158.72</v>
      </c>
      <c r="G80" s="56">
        <f t="shared" si="46"/>
        <v>1367.46</v>
      </c>
      <c r="H80" s="56">
        <f t="shared" si="46"/>
        <v>1375.98</v>
      </c>
      <c r="I80" s="56">
        <f t="shared" si="46"/>
        <v>1495.26</v>
      </c>
      <c r="J80" s="56">
        <f t="shared" si="46"/>
        <v>1742.34</v>
      </c>
      <c r="K80" s="56">
        <f t="shared" si="46"/>
        <v>1742.34</v>
      </c>
      <c r="L80" s="56">
        <f t="shared" si="46"/>
        <v>1452.6599999999999</v>
      </c>
      <c r="M80" s="56">
        <f t="shared" si="46"/>
        <v>1495.26</v>
      </c>
      <c r="N80" s="56">
        <f t="shared" si="46"/>
        <v>1384.5</v>
      </c>
      <c r="O80" s="56">
        <f t="shared" si="46"/>
        <v>1384.5</v>
      </c>
      <c r="P80" s="56">
        <f t="shared" si="46"/>
        <v>1384.5</v>
      </c>
      <c r="Q80" s="56"/>
      <c r="R80" s="56">
        <f t="shared" si="40"/>
        <v>17065.56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224.71499999999992</v>
      </c>
      <c r="F81" s="56">
        <f aca="true" t="shared" si="47" ref="F81:P81">IF(F$7&gt;0,IF(F12&gt;250,IF(F12&gt;$B$12*0.75,0,(0.75*$B$12*$D$80-F12*$D$80)),250*$D$80-F12*$D$80),0)</f>
        <v>148.03499999999985</v>
      </c>
      <c r="G81" s="56">
        <f t="shared" si="47"/>
        <v>0</v>
      </c>
      <c r="H81" s="56">
        <f t="shared" si="47"/>
        <v>0</v>
      </c>
      <c r="I81" s="56">
        <f t="shared" si="47"/>
        <v>0</v>
      </c>
      <c r="J81" s="56">
        <f t="shared" si="47"/>
        <v>0</v>
      </c>
      <c r="K81" s="56">
        <f t="shared" si="47"/>
        <v>0</v>
      </c>
      <c r="L81" s="56">
        <f t="shared" si="47"/>
        <v>0</v>
      </c>
      <c r="M81" s="56">
        <f t="shared" si="47"/>
        <v>0</v>
      </c>
      <c r="N81" s="56">
        <f t="shared" si="47"/>
        <v>0</v>
      </c>
      <c r="O81" s="56">
        <f t="shared" si="47"/>
        <v>0</v>
      </c>
      <c r="P81" s="56">
        <f t="shared" si="47"/>
        <v>0</v>
      </c>
      <c r="Q81" s="56"/>
      <c r="R81" s="56">
        <f t="shared" si="40"/>
        <v>372.7499999999998</v>
      </c>
    </row>
    <row r="82" spans="2:18" ht="15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">
      <c r="D83" s="9" t="s">
        <v>24</v>
      </c>
      <c r="E83" s="56">
        <f>SUM(E74:E82)</f>
        <v>8933.9222</v>
      </c>
      <c r="F83" s="56">
        <f aca="true" t="shared" si="49" ref="F83:P83">SUM(F74:F82)</f>
        <v>9590.8766</v>
      </c>
      <c r="G83" s="56">
        <f t="shared" si="49"/>
        <v>10318.391599999999</v>
      </c>
      <c r="H83" s="56">
        <f t="shared" si="49"/>
        <v>8551.8596</v>
      </c>
      <c r="I83" s="56">
        <f t="shared" si="49"/>
        <v>8176.418000000001</v>
      </c>
      <c r="J83" s="56">
        <f t="shared" si="49"/>
        <v>9355.6364</v>
      </c>
      <c r="K83" s="56">
        <f t="shared" si="49"/>
        <v>9525.6524</v>
      </c>
      <c r="L83" s="56">
        <f t="shared" si="49"/>
        <v>8192.534</v>
      </c>
      <c r="M83" s="56">
        <f t="shared" si="49"/>
        <v>8710.754</v>
      </c>
      <c r="N83" s="56">
        <f t="shared" si="49"/>
        <v>7810.2812</v>
      </c>
      <c r="O83" s="56">
        <f t="shared" si="49"/>
        <v>8606.927599999999</v>
      </c>
      <c r="P83" s="56">
        <f t="shared" si="49"/>
        <v>9578.4476</v>
      </c>
      <c r="Q83" s="56"/>
      <c r="R83" s="56">
        <f t="shared" si="40"/>
        <v>107351.70119999998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90"/>
  <sheetViews>
    <sheetView zoomScale="80" zoomScaleNormal="80" zoomScalePageLayoutView="80" workbookViewId="0" topLeftCell="A1">
      <selection activeCell="K1" sqref="K1:L1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/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42000</v>
      </c>
      <c r="F7" s="70">
        <v>49680</v>
      </c>
      <c r="G7" s="70">
        <v>49920</v>
      </c>
      <c r="H7" s="70">
        <v>40440</v>
      </c>
      <c r="I7" s="70">
        <v>63360</v>
      </c>
      <c r="J7" s="70">
        <v>56400</v>
      </c>
      <c r="K7" s="70">
        <v>73200</v>
      </c>
      <c r="L7" s="70">
        <v>64560</v>
      </c>
      <c r="M7" s="70">
        <v>56640</v>
      </c>
      <c r="N7" s="70">
        <v>48120</v>
      </c>
      <c r="O7" s="70">
        <v>43200</v>
      </c>
      <c r="P7" s="70">
        <v>40800</v>
      </c>
      <c r="R7" s="41">
        <f>SUM(E7:P7)</f>
        <v>628320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263</v>
      </c>
      <c r="C10" s="37"/>
      <c r="D10" s="10" t="s">
        <v>5</v>
      </c>
      <c r="E10" s="70">
        <v>150.5</v>
      </c>
      <c r="F10" s="70">
        <v>195.8</v>
      </c>
      <c r="G10" s="70">
        <v>200.5</v>
      </c>
      <c r="H10" s="70">
        <v>181.9</v>
      </c>
      <c r="I10" s="70">
        <v>199.3</v>
      </c>
      <c r="J10" s="70">
        <v>176.9</v>
      </c>
      <c r="K10" s="70">
        <v>263</v>
      </c>
      <c r="L10" s="70">
        <v>202.2</v>
      </c>
      <c r="M10" s="70">
        <v>221.8</v>
      </c>
      <c r="N10" s="70">
        <v>204.1</v>
      </c>
      <c r="O10" s="70">
        <v>199.2</v>
      </c>
      <c r="P10" s="70">
        <v>157.9</v>
      </c>
      <c r="R10" s="41">
        <f>SUM(E10:P10)</f>
        <v>2353.1</v>
      </c>
      <c r="W10" s="15" t="s">
        <v>54</v>
      </c>
      <c r="X10" s="20"/>
    </row>
    <row r="11" spans="2:24" ht="15">
      <c r="B11" s="37">
        <f>MAX(E11:P11)</f>
        <v>263</v>
      </c>
      <c r="C11" s="37"/>
      <c r="D11" s="10" t="s">
        <v>6</v>
      </c>
      <c r="E11" s="70">
        <v>150.5</v>
      </c>
      <c r="F11" s="70">
        <v>195.8</v>
      </c>
      <c r="G11" s="70">
        <v>200.5</v>
      </c>
      <c r="H11" s="70">
        <v>181.9</v>
      </c>
      <c r="I11" s="70">
        <v>199.3</v>
      </c>
      <c r="J11" s="70">
        <v>176.9</v>
      </c>
      <c r="K11" s="70">
        <v>263</v>
      </c>
      <c r="L11" s="70">
        <v>202.2</v>
      </c>
      <c r="M11" s="70">
        <v>221.8</v>
      </c>
      <c r="N11" s="70">
        <v>204.1</v>
      </c>
      <c r="O11" s="70">
        <v>199.2</v>
      </c>
      <c r="P11" s="70">
        <v>157.9</v>
      </c>
      <c r="R11" s="41">
        <f>SUM(E11:P11)</f>
        <v>2353.1</v>
      </c>
      <c r="W11" s="15" t="s">
        <v>55</v>
      </c>
      <c r="X11" s="20"/>
    </row>
    <row r="12" spans="2:24" ht="15">
      <c r="B12" s="37">
        <f>MAX(E12:P12)</f>
        <v>263</v>
      </c>
      <c r="C12" s="37"/>
      <c r="D12" s="10" t="s">
        <v>7</v>
      </c>
      <c r="E12" s="70">
        <v>150.5</v>
      </c>
      <c r="F12" s="70">
        <v>195.8</v>
      </c>
      <c r="G12" s="70">
        <v>200.5</v>
      </c>
      <c r="H12" s="70">
        <v>181.9</v>
      </c>
      <c r="I12" s="70">
        <v>199.3</v>
      </c>
      <c r="J12" s="70">
        <v>176.9</v>
      </c>
      <c r="K12" s="70">
        <v>263</v>
      </c>
      <c r="L12" s="70">
        <v>202.2</v>
      </c>
      <c r="M12" s="70">
        <v>221.8</v>
      </c>
      <c r="N12" s="70">
        <v>204.1</v>
      </c>
      <c r="O12" s="70">
        <v>199.2</v>
      </c>
      <c r="P12" s="70">
        <v>157.9</v>
      </c>
      <c r="R12" s="41">
        <f>SUM(E12:P12)</f>
        <v>2353.1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4640.225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5455.3004</v>
      </c>
      <c r="G15" s="59">
        <f t="shared" si="0"/>
        <v>5517.326599999999</v>
      </c>
      <c r="H15" s="59">
        <f t="shared" si="0"/>
        <v>4926.5582</v>
      </c>
      <c r="I15" s="59">
        <f t="shared" si="0"/>
        <v>6048.0218</v>
      </c>
      <c r="J15" s="59">
        <f t="shared" si="0"/>
        <v>5516.969</v>
      </c>
      <c r="K15" s="59">
        <f t="shared" si="0"/>
        <v>7210.706</v>
      </c>
      <c r="L15" s="59">
        <f t="shared" si="0"/>
        <v>6128.8748</v>
      </c>
      <c r="M15" s="59">
        <f t="shared" si="0"/>
        <v>6026.421200000001</v>
      </c>
      <c r="N15" s="59">
        <f t="shared" si="0"/>
        <v>5484.5306</v>
      </c>
      <c r="O15" s="59">
        <f t="shared" si="0"/>
        <v>5230.832</v>
      </c>
      <c r="P15" s="59">
        <f t="shared" si="0"/>
        <v>4674.011</v>
      </c>
      <c r="Q15" s="59"/>
      <c r="R15" s="59">
        <f t="shared" si="0"/>
        <v>66859.77660000001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4640.225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5455.3004</v>
      </c>
      <c r="G16" s="60">
        <f t="shared" si="1"/>
        <v>5517.326599999999</v>
      </c>
      <c r="H16" s="60">
        <f t="shared" si="1"/>
        <v>4926.5582</v>
      </c>
      <c r="I16" s="60">
        <f t="shared" si="1"/>
        <v>6048.0218</v>
      </c>
      <c r="J16" s="60">
        <f t="shared" si="1"/>
        <v>5516.969</v>
      </c>
      <c r="K16" s="60">
        <f t="shared" si="1"/>
        <v>7210.706</v>
      </c>
      <c r="L16" s="60">
        <f t="shared" si="1"/>
        <v>6128.8748</v>
      </c>
      <c r="M16" s="60">
        <f t="shared" si="1"/>
        <v>6026.421200000001</v>
      </c>
      <c r="N16" s="60">
        <f t="shared" si="1"/>
        <v>5484.5306</v>
      </c>
      <c r="O16" s="60">
        <f t="shared" si="1"/>
        <v>5230.832</v>
      </c>
      <c r="P16" s="60">
        <f t="shared" si="1"/>
        <v>4674.011</v>
      </c>
      <c r="Q16" s="60"/>
      <c r="R16" s="60">
        <f t="shared" si="1"/>
        <v>66859.77660000001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0.09134</v>
      </c>
      <c r="E23" s="56">
        <f aca="true" t="shared" si="5" ref="E23:P23">E7*$D$23</f>
        <v>3836.28</v>
      </c>
      <c r="F23" s="56">
        <f t="shared" si="5"/>
        <v>4537.7712</v>
      </c>
      <c r="G23" s="56">
        <f t="shared" si="5"/>
        <v>4559.6928</v>
      </c>
      <c r="H23" s="56">
        <f t="shared" si="5"/>
        <v>3693.7896</v>
      </c>
      <c r="I23" s="56">
        <f t="shared" si="5"/>
        <v>5787.3024000000005</v>
      </c>
      <c r="J23" s="56">
        <f t="shared" si="5"/>
        <v>5151.576</v>
      </c>
      <c r="K23" s="56">
        <f t="shared" si="5"/>
        <v>6686.088000000001</v>
      </c>
      <c r="L23" s="56">
        <f t="shared" si="5"/>
        <v>5896.910400000001</v>
      </c>
      <c r="M23" s="56">
        <f t="shared" si="5"/>
        <v>5173.497600000001</v>
      </c>
      <c r="N23" s="56">
        <f t="shared" si="5"/>
        <v>4395.2808</v>
      </c>
      <c r="O23" s="56">
        <f t="shared" si="5"/>
        <v>3945.8880000000004</v>
      </c>
      <c r="P23" s="56">
        <f t="shared" si="5"/>
        <v>3726.672</v>
      </c>
      <c r="Q23" s="56"/>
      <c r="R23" s="56">
        <f t="shared" si="4"/>
        <v>57390.7488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3871.28</v>
      </c>
      <c r="F24" s="56">
        <f aca="true" t="shared" si="6" ref="F24:P24">F22+F23</f>
        <v>4572.7712</v>
      </c>
      <c r="G24" s="56">
        <f t="shared" si="6"/>
        <v>4594.6928</v>
      </c>
      <c r="H24" s="56">
        <f t="shared" si="6"/>
        <v>3728.7896</v>
      </c>
      <c r="I24" s="56">
        <f t="shared" si="6"/>
        <v>5822.3024000000005</v>
      </c>
      <c r="J24" s="56">
        <f t="shared" si="6"/>
        <v>5186.576</v>
      </c>
      <c r="K24" s="56">
        <f t="shared" si="6"/>
        <v>6721.088000000001</v>
      </c>
      <c r="L24" s="56">
        <f t="shared" si="6"/>
        <v>5931.910400000001</v>
      </c>
      <c r="M24" s="56">
        <f t="shared" si="6"/>
        <v>5208.497600000001</v>
      </c>
      <c r="N24" s="56">
        <f t="shared" si="6"/>
        <v>4430.2808</v>
      </c>
      <c r="O24" s="56">
        <f t="shared" si="6"/>
        <v>3980.8880000000004</v>
      </c>
      <c r="P24" s="56">
        <f t="shared" si="6"/>
        <v>3761.672</v>
      </c>
      <c r="Q24" s="56"/>
      <c r="R24" s="57">
        <f t="shared" si="4"/>
        <v>57810.7488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0.09245</v>
      </c>
      <c r="E28" s="56">
        <f aca="true" t="shared" si="8" ref="E28:P28">E7*$D$28</f>
        <v>3882.9</v>
      </c>
      <c r="F28" s="56">
        <f t="shared" si="8"/>
        <v>4592.916</v>
      </c>
      <c r="G28" s="56">
        <f t="shared" si="8"/>
        <v>4615.104</v>
      </c>
      <c r="H28" s="56">
        <f t="shared" si="8"/>
        <v>3738.6780000000003</v>
      </c>
      <c r="I28" s="56">
        <f t="shared" si="8"/>
        <v>5857.6320000000005</v>
      </c>
      <c r="J28" s="56">
        <f t="shared" si="8"/>
        <v>5214.18</v>
      </c>
      <c r="K28" s="56">
        <f t="shared" si="8"/>
        <v>6767.34</v>
      </c>
      <c r="L28" s="56">
        <f t="shared" si="8"/>
        <v>5968.572</v>
      </c>
      <c r="M28" s="56">
        <f t="shared" si="8"/>
        <v>5236.368</v>
      </c>
      <c r="N28" s="56">
        <f t="shared" si="8"/>
        <v>4448.694</v>
      </c>
      <c r="O28" s="56">
        <f t="shared" si="8"/>
        <v>3993.84</v>
      </c>
      <c r="P28" s="56">
        <f t="shared" si="8"/>
        <v>3771.96</v>
      </c>
      <c r="Q28" s="56"/>
      <c r="R28" s="56">
        <f t="shared" si="4"/>
        <v>58088.184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3922.9</v>
      </c>
      <c r="F29" s="56">
        <f aca="true" t="shared" si="9" ref="F29:P29">F28+F27</f>
        <v>4632.916</v>
      </c>
      <c r="G29" s="56">
        <f t="shared" si="9"/>
        <v>4655.104</v>
      </c>
      <c r="H29" s="56">
        <f t="shared" si="9"/>
        <v>3778.6780000000003</v>
      </c>
      <c r="I29" s="56">
        <f t="shared" si="9"/>
        <v>5897.6320000000005</v>
      </c>
      <c r="J29" s="56">
        <f t="shared" si="9"/>
        <v>5254.18</v>
      </c>
      <c r="K29" s="56">
        <f t="shared" si="9"/>
        <v>6807.34</v>
      </c>
      <c r="L29" s="56">
        <f t="shared" si="9"/>
        <v>6008.572</v>
      </c>
      <c r="M29" s="56">
        <f t="shared" si="9"/>
        <v>5276.368</v>
      </c>
      <c r="N29" s="56">
        <f t="shared" si="9"/>
        <v>4488.694</v>
      </c>
      <c r="O29" s="56">
        <f t="shared" si="9"/>
        <v>4033.84</v>
      </c>
      <c r="P29" s="56">
        <f t="shared" si="9"/>
        <v>3811.96</v>
      </c>
      <c r="Q29" s="56"/>
      <c r="R29" s="57">
        <f t="shared" si="4"/>
        <v>58568.184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Blank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0</v>
      </c>
      <c r="E32" s="56">
        <f>IF(E$7&gt;0,$D$32,0)</f>
        <v>0</v>
      </c>
      <c r="F32" s="56">
        <f aca="true" t="shared" si="10" ref="F32:P32">IF(F$7&gt;0,$D$32,0)</f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 t="shared" si="10"/>
        <v>0</v>
      </c>
      <c r="K32" s="56">
        <f t="shared" si="10"/>
        <v>0</v>
      </c>
      <c r="L32" s="56">
        <f t="shared" si="10"/>
        <v>0</v>
      </c>
      <c r="M32" s="56">
        <f t="shared" si="10"/>
        <v>0</v>
      </c>
      <c r="N32" s="56">
        <f t="shared" si="10"/>
        <v>0</v>
      </c>
      <c r="O32" s="56">
        <f t="shared" si="10"/>
        <v>0</v>
      </c>
      <c r="P32" s="56">
        <f t="shared" si="10"/>
        <v>0</v>
      </c>
      <c r="Q32" s="56"/>
      <c r="R32" s="56">
        <f t="shared" si="4"/>
        <v>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</v>
      </c>
      <c r="E33" s="56">
        <f aca="true" t="shared" si="11" ref="E33:P33">E7*$D$33</f>
        <v>0</v>
      </c>
      <c r="F33" s="56">
        <f t="shared" si="11"/>
        <v>0</v>
      </c>
      <c r="G33" s="56">
        <f t="shared" si="11"/>
        <v>0</v>
      </c>
      <c r="H33" s="56">
        <f t="shared" si="11"/>
        <v>0</v>
      </c>
      <c r="I33" s="56">
        <f t="shared" si="11"/>
        <v>0</v>
      </c>
      <c r="J33" s="56">
        <f t="shared" si="11"/>
        <v>0</v>
      </c>
      <c r="K33" s="56">
        <f t="shared" si="11"/>
        <v>0</v>
      </c>
      <c r="L33" s="56">
        <f t="shared" si="11"/>
        <v>0</v>
      </c>
      <c r="M33" s="56">
        <f t="shared" si="11"/>
        <v>0</v>
      </c>
      <c r="N33" s="56">
        <f t="shared" si="11"/>
        <v>0</v>
      </c>
      <c r="O33" s="56">
        <f t="shared" si="11"/>
        <v>0</v>
      </c>
      <c r="P33" s="56">
        <f t="shared" si="11"/>
        <v>0</v>
      </c>
      <c r="Q33" s="56"/>
      <c r="R33" s="56">
        <f t="shared" si="4"/>
        <v>0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0</v>
      </c>
      <c r="F34" s="56">
        <f aca="true" t="shared" si="12" ref="F34:P34">F32+F33</f>
        <v>0</v>
      </c>
      <c r="G34" s="56">
        <f t="shared" si="12"/>
        <v>0</v>
      </c>
      <c r="H34" s="56">
        <f t="shared" si="12"/>
        <v>0</v>
      </c>
      <c r="I34" s="56">
        <f t="shared" si="12"/>
        <v>0</v>
      </c>
      <c r="J34" s="56">
        <f t="shared" si="12"/>
        <v>0</v>
      </c>
      <c r="K34" s="56">
        <f t="shared" si="12"/>
        <v>0</v>
      </c>
      <c r="L34" s="56">
        <f t="shared" si="12"/>
        <v>0</v>
      </c>
      <c r="M34" s="56">
        <f t="shared" si="12"/>
        <v>0</v>
      </c>
      <c r="N34" s="56">
        <f t="shared" si="12"/>
        <v>0</v>
      </c>
      <c r="O34" s="56">
        <f t="shared" si="12"/>
        <v>0</v>
      </c>
      <c r="P34" s="56">
        <f t="shared" si="12"/>
        <v>0</v>
      </c>
      <c r="Q34" s="56"/>
      <c r="R34" s="57">
        <f t="shared" si="4"/>
        <v>0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Blank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0</v>
      </c>
      <c r="E37" s="56">
        <f>IF(E$7&gt;0,$D$37,0)</f>
        <v>0</v>
      </c>
      <c r="F37" s="56">
        <f aca="true" t="shared" si="13" ref="F37:P37">IF(F$7&gt;0,$D$37,0)</f>
        <v>0</v>
      </c>
      <c r="G37" s="56">
        <f t="shared" si="13"/>
        <v>0</v>
      </c>
      <c r="H37" s="56">
        <f t="shared" si="13"/>
        <v>0</v>
      </c>
      <c r="I37" s="56">
        <f t="shared" si="13"/>
        <v>0</v>
      </c>
      <c r="J37" s="56">
        <f t="shared" si="13"/>
        <v>0</v>
      </c>
      <c r="K37" s="56">
        <f t="shared" si="13"/>
        <v>0</v>
      </c>
      <c r="L37" s="56">
        <f t="shared" si="13"/>
        <v>0</v>
      </c>
      <c r="M37" s="56">
        <f t="shared" si="13"/>
        <v>0</v>
      </c>
      <c r="N37" s="56">
        <f t="shared" si="13"/>
        <v>0</v>
      </c>
      <c r="O37" s="56">
        <f t="shared" si="13"/>
        <v>0</v>
      </c>
      <c r="P37" s="56">
        <f t="shared" si="13"/>
        <v>0</v>
      </c>
      <c r="Q37" s="56"/>
      <c r="R37" s="56">
        <f t="shared" si="4"/>
        <v>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</v>
      </c>
      <c r="E38" s="56">
        <f aca="true" t="shared" si="14" ref="E38:P38">E7*$D$38</f>
        <v>0</v>
      </c>
      <c r="F38" s="56">
        <f t="shared" si="14"/>
        <v>0</v>
      </c>
      <c r="G38" s="56">
        <f t="shared" si="14"/>
        <v>0</v>
      </c>
      <c r="H38" s="56">
        <f t="shared" si="14"/>
        <v>0</v>
      </c>
      <c r="I38" s="56">
        <f t="shared" si="14"/>
        <v>0</v>
      </c>
      <c r="J38" s="56">
        <f t="shared" si="14"/>
        <v>0</v>
      </c>
      <c r="K38" s="56">
        <f t="shared" si="14"/>
        <v>0</v>
      </c>
      <c r="L38" s="56">
        <f t="shared" si="14"/>
        <v>0</v>
      </c>
      <c r="M38" s="56">
        <f t="shared" si="14"/>
        <v>0</v>
      </c>
      <c r="N38" s="56">
        <f t="shared" si="14"/>
        <v>0</v>
      </c>
      <c r="O38" s="56">
        <f t="shared" si="14"/>
        <v>0</v>
      </c>
      <c r="P38" s="56">
        <f t="shared" si="14"/>
        <v>0</v>
      </c>
      <c r="Q38" s="56"/>
      <c r="R38" s="56">
        <f t="shared" si="4"/>
        <v>0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0</v>
      </c>
      <c r="F39" s="56">
        <f t="shared" si="15"/>
        <v>0</v>
      </c>
      <c r="G39" s="56">
        <f t="shared" si="15"/>
        <v>0</v>
      </c>
      <c r="H39" s="56">
        <f t="shared" si="15"/>
        <v>0</v>
      </c>
      <c r="I39" s="56">
        <f t="shared" si="15"/>
        <v>0</v>
      </c>
      <c r="J39" s="56">
        <f t="shared" si="15"/>
        <v>0</v>
      </c>
      <c r="K39" s="56">
        <f t="shared" si="15"/>
        <v>0</v>
      </c>
      <c r="L39" s="56">
        <f t="shared" si="15"/>
        <v>0</v>
      </c>
      <c r="M39" s="56">
        <f t="shared" si="15"/>
        <v>0</v>
      </c>
      <c r="N39" s="56">
        <f t="shared" si="15"/>
        <v>0</v>
      </c>
      <c r="O39" s="56">
        <f t="shared" si="15"/>
        <v>0</v>
      </c>
      <c r="P39" s="56">
        <f t="shared" si="15"/>
        <v>0</v>
      </c>
      <c r="Q39" s="56"/>
      <c r="R39" s="57">
        <f t="shared" si="4"/>
        <v>0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0.0406</v>
      </c>
      <c r="E43" s="56">
        <f aca="true" t="shared" si="17" ref="E43:P43">$D$43*E7</f>
        <v>1705.1999999999998</v>
      </c>
      <c r="F43" s="56">
        <f t="shared" si="17"/>
        <v>2017.0079999999998</v>
      </c>
      <c r="G43" s="56">
        <f t="shared" si="17"/>
        <v>2026.752</v>
      </c>
      <c r="H43" s="56">
        <f t="shared" si="17"/>
        <v>1641.8639999999998</v>
      </c>
      <c r="I43" s="56">
        <f t="shared" si="17"/>
        <v>2572.4159999999997</v>
      </c>
      <c r="J43" s="56">
        <f t="shared" si="17"/>
        <v>2289.8399999999997</v>
      </c>
      <c r="K43" s="56">
        <f t="shared" si="17"/>
        <v>2971.9199999999996</v>
      </c>
      <c r="L43" s="56">
        <f t="shared" si="17"/>
        <v>2621.136</v>
      </c>
      <c r="M43" s="56">
        <f t="shared" si="17"/>
        <v>2299.584</v>
      </c>
      <c r="N43" s="56">
        <f t="shared" si="17"/>
        <v>1953.6719999999998</v>
      </c>
      <c r="O43" s="56">
        <f t="shared" si="17"/>
        <v>1753.9199999999998</v>
      </c>
      <c r="P43" s="56">
        <f t="shared" si="17"/>
        <v>1656.4799999999998</v>
      </c>
      <c r="Q43" s="56"/>
      <c r="R43" s="56">
        <f t="shared" si="4"/>
        <v>25509.791999999994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16.4</v>
      </c>
      <c r="E44" s="56">
        <f>E10*$D$44</f>
        <v>2468.2</v>
      </c>
      <c r="F44" s="56">
        <f>F10*$D$44</f>
        <v>3211.12</v>
      </c>
      <c r="G44" s="56">
        <f>G10*$D$44</f>
        <v>3288.2</v>
      </c>
      <c r="H44" s="56"/>
      <c r="I44" s="56"/>
      <c r="J44" s="56"/>
      <c r="K44" s="56"/>
      <c r="L44" s="56"/>
      <c r="M44" s="56"/>
      <c r="N44" s="56"/>
      <c r="O44" s="56">
        <f>O10*$D$44</f>
        <v>3266.8799999999997</v>
      </c>
      <c r="P44" s="56">
        <f>P10*$D$44</f>
        <v>2589.56</v>
      </c>
      <c r="Q44" s="56"/>
      <c r="R44" s="56">
        <f t="shared" si="4"/>
        <v>14823.96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0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0</v>
      </c>
      <c r="Q45" s="56"/>
      <c r="R45" s="56">
        <f t="shared" si="4"/>
        <v>0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14.01</v>
      </c>
      <c r="E46" s="56"/>
      <c r="F46" s="56"/>
      <c r="G46" s="56"/>
      <c r="H46" s="56">
        <f>H10*$D$46</f>
        <v>2548.419</v>
      </c>
      <c r="I46" s="56">
        <f aca="true" t="shared" si="18" ref="I46:N46">I10*$D$46</f>
        <v>2792.193</v>
      </c>
      <c r="J46" s="56">
        <f t="shared" si="18"/>
        <v>2478.369</v>
      </c>
      <c r="K46" s="56">
        <f t="shared" si="18"/>
        <v>3684.63</v>
      </c>
      <c r="L46" s="56">
        <f t="shared" si="18"/>
        <v>2832.8219999999997</v>
      </c>
      <c r="M46" s="56">
        <f t="shared" si="18"/>
        <v>3107.418</v>
      </c>
      <c r="N46" s="56">
        <f t="shared" si="18"/>
        <v>2859.441</v>
      </c>
      <c r="O46" s="56"/>
      <c r="P46" s="56"/>
      <c r="Q46" s="56"/>
      <c r="R46" s="56">
        <f t="shared" si="4"/>
        <v>20303.292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0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4263.4</v>
      </c>
      <c r="F49" s="56">
        <f aca="true" t="shared" si="21" ref="F49:P49">SUM(F42:F48)</f>
        <v>5318.128</v>
      </c>
      <c r="G49" s="56">
        <f t="shared" si="21"/>
        <v>5404.951999999999</v>
      </c>
      <c r="H49" s="56">
        <f t="shared" si="21"/>
        <v>4280.282999999999</v>
      </c>
      <c r="I49" s="56">
        <f t="shared" si="21"/>
        <v>5454.609</v>
      </c>
      <c r="J49" s="56">
        <f t="shared" si="21"/>
        <v>4858.209</v>
      </c>
      <c r="K49" s="56">
        <f t="shared" si="21"/>
        <v>6746.549999999999</v>
      </c>
      <c r="L49" s="56">
        <f t="shared" si="21"/>
        <v>5543.958</v>
      </c>
      <c r="M49" s="56">
        <f t="shared" si="21"/>
        <v>5497.002</v>
      </c>
      <c r="N49" s="56">
        <f t="shared" si="21"/>
        <v>4903.112999999999</v>
      </c>
      <c r="O49" s="56">
        <f t="shared" si="21"/>
        <v>5110.799999999999</v>
      </c>
      <c r="P49" s="56">
        <f t="shared" si="21"/>
        <v>4336.04</v>
      </c>
      <c r="Q49" s="56"/>
      <c r="R49" s="57">
        <f t="shared" si="4"/>
        <v>61717.04399999999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0.04071</v>
      </c>
      <c r="E53" s="56">
        <f aca="true" t="shared" si="23" ref="E53:P53">$D$53*E7</f>
        <v>1709.8200000000002</v>
      </c>
      <c r="F53" s="56">
        <f t="shared" si="23"/>
        <v>2022.4728000000002</v>
      </c>
      <c r="G53" s="56">
        <f t="shared" si="23"/>
        <v>2032.2432000000001</v>
      </c>
      <c r="H53" s="56">
        <f t="shared" si="23"/>
        <v>1646.3124</v>
      </c>
      <c r="I53" s="56">
        <f t="shared" si="23"/>
        <v>2579.3856</v>
      </c>
      <c r="J53" s="56">
        <f t="shared" si="23"/>
        <v>2296.0440000000003</v>
      </c>
      <c r="K53" s="56">
        <f t="shared" si="23"/>
        <v>2979.972</v>
      </c>
      <c r="L53" s="56">
        <f t="shared" si="23"/>
        <v>2628.2376000000004</v>
      </c>
      <c r="M53" s="56">
        <f t="shared" si="23"/>
        <v>2305.8144</v>
      </c>
      <c r="N53" s="56">
        <f t="shared" si="23"/>
        <v>1958.9652</v>
      </c>
      <c r="O53" s="56">
        <f t="shared" si="23"/>
        <v>1758.672</v>
      </c>
      <c r="P53" s="56">
        <f t="shared" si="23"/>
        <v>1660.968</v>
      </c>
      <c r="Q53" s="56"/>
      <c r="R53" s="56">
        <f t="shared" si="4"/>
        <v>25578.907199999998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17.33</v>
      </c>
      <c r="E54" s="56">
        <f>E10*$D$54</f>
        <v>2608.165</v>
      </c>
      <c r="F54" s="56">
        <f>F10*$D$54</f>
        <v>3393.214</v>
      </c>
      <c r="G54" s="56">
        <f>G10*$D$54</f>
        <v>3474.6649999999995</v>
      </c>
      <c r="H54" s="56"/>
      <c r="I54" s="56"/>
      <c r="J54" s="56"/>
      <c r="K54" s="56"/>
      <c r="L54" s="56"/>
      <c r="M54" s="56"/>
      <c r="N54" s="56"/>
      <c r="O54" s="56">
        <f>$D$54*O10</f>
        <v>3452.1359999999995</v>
      </c>
      <c r="P54" s="56">
        <f>$D$54*P10</f>
        <v>2736.4069999999997</v>
      </c>
      <c r="Q54" s="56"/>
      <c r="R54" s="56">
        <f t="shared" si="4"/>
        <v>15664.587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0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0</v>
      </c>
      <c r="Q55" s="56"/>
      <c r="R55" s="56">
        <f t="shared" si="4"/>
        <v>0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14.94</v>
      </c>
      <c r="E56" s="56"/>
      <c r="F56" s="56"/>
      <c r="G56" s="56"/>
      <c r="H56" s="56">
        <f>H10*$D$56</f>
        <v>2717.586</v>
      </c>
      <c r="I56" s="56">
        <f aca="true" t="shared" si="24" ref="I56:N56">I10*$D$56</f>
        <v>2977.542</v>
      </c>
      <c r="J56" s="56">
        <f t="shared" si="24"/>
        <v>2642.886</v>
      </c>
      <c r="K56" s="56">
        <f t="shared" si="24"/>
        <v>3929.22</v>
      </c>
      <c r="L56" s="56">
        <f t="shared" si="24"/>
        <v>3020.868</v>
      </c>
      <c r="M56" s="56">
        <f t="shared" si="24"/>
        <v>3313.692</v>
      </c>
      <c r="N56" s="56">
        <f t="shared" si="24"/>
        <v>3049.254</v>
      </c>
      <c r="O56" s="56"/>
      <c r="P56" s="56"/>
      <c r="Q56" s="56"/>
      <c r="R56" s="56">
        <f t="shared" si="4"/>
        <v>21651.048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0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4407.985000000001</v>
      </c>
      <c r="F59" s="56">
        <f aca="true" t="shared" si="27" ref="F59:P59">SUM(F52:F58)</f>
        <v>5505.6868</v>
      </c>
      <c r="G59" s="56">
        <f t="shared" si="27"/>
        <v>5596.9082</v>
      </c>
      <c r="H59" s="56">
        <f t="shared" si="27"/>
        <v>4453.8984</v>
      </c>
      <c r="I59" s="56">
        <f t="shared" si="27"/>
        <v>5646.9276</v>
      </c>
      <c r="J59" s="56">
        <f t="shared" si="27"/>
        <v>5028.93</v>
      </c>
      <c r="K59" s="56">
        <f t="shared" si="27"/>
        <v>6999.192</v>
      </c>
      <c r="L59" s="56">
        <f t="shared" si="27"/>
        <v>5739.105600000001</v>
      </c>
      <c r="M59" s="56">
        <f t="shared" si="27"/>
        <v>5709.5064</v>
      </c>
      <c r="N59" s="56">
        <f t="shared" si="27"/>
        <v>5098.2192</v>
      </c>
      <c r="O59" s="56">
        <f t="shared" si="27"/>
        <v>5300.807999999999</v>
      </c>
      <c r="P59" s="56">
        <f t="shared" si="27"/>
        <v>4487.375</v>
      </c>
      <c r="Q59" s="56"/>
      <c r="R59" s="57">
        <f t="shared" si="4"/>
        <v>63974.542199999996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0.0399</v>
      </c>
      <c r="E63" s="56">
        <f aca="true" t="shared" si="30" ref="E63:P63">$D$63*E7</f>
        <v>1675.8</v>
      </c>
      <c r="F63" s="56">
        <f t="shared" si="30"/>
        <v>1982.232</v>
      </c>
      <c r="G63" s="56">
        <f t="shared" si="30"/>
        <v>1991.808</v>
      </c>
      <c r="H63" s="56">
        <f t="shared" si="30"/>
        <v>1613.5559999999998</v>
      </c>
      <c r="I63" s="56">
        <f t="shared" si="30"/>
        <v>2528.064</v>
      </c>
      <c r="J63" s="56">
        <f t="shared" si="30"/>
        <v>2250.3599999999997</v>
      </c>
      <c r="K63" s="56">
        <f t="shared" si="30"/>
        <v>2920.68</v>
      </c>
      <c r="L63" s="56">
        <f t="shared" si="30"/>
        <v>2575.944</v>
      </c>
      <c r="M63" s="56">
        <f t="shared" si="30"/>
        <v>2259.9359999999997</v>
      </c>
      <c r="N63" s="56">
        <f t="shared" si="30"/>
        <v>1919.9879999999998</v>
      </c>
      <c r="O63" s="56">
        <f t="shared" si="30"/>
        <v>1723.6799999999998</v>
      </c>
      <c r="P63" s="56">
        <f t="shared" si="30"/>
        <v>1627.9199999999998</v>
      </c>
      <c r="Q63" s="56"/>
      <c r="R63" s="56">
        <f t="shared" si="29"/>
        <v>25069.967999999997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6.11</v>
      </c>
      <c r="E64" s="56">
        <f aca="true" t="shared" si="31" ref="E64:P64">$D$64*E10</f>
        <v>919.5550000000001</v>
      </c>
      <c r="F64" s="56">
        <f t="shared" si="31"/>
        <v>1196.3380000000002</v>
      </c>
      <c r="G64" s="56">
        <f t="shared" si="31"/>
        <v>1225.055</v>
      </c>
      <c r="H64" s="56">
        <f t="shared" si="31"/>
        <v>1111.409</v>
      </c>
      <c r="I64" s="56">
        <f t="shared" si="31"/>
        <v>1217.7230000000002</v>
      </c>
      <c r="J64" s="56">
        <f t="shared" si="31"/>
        <v>1080.8590000000002</v>
      </c>
      <c r="K64" s="56">
        <f t="shared" si="31"/>
        <v>1606.93</v>
      </c>
      <c r="L64" s="56">
        <f t="shared" si="31"/>
        <v>1235.442</v>
      </c>
      <c r="M64" s="56">
        <f t="shared" si="31"/>
        <v>1355.198</v>
      </c>
      <c r="N64" s="56">
        <f t="shared" si="31"/>
        <v>1247.051</v>
      </c>
      <c r="O64" s="56">
        <f t="shared" si="31"/>
        <v>1217.112</v>
      </c>
      <c r="P64" s="56">
        <f t="shared" si="31"/>
        <v>964.7690000000001</v>
      </c>
      <c r="Q64" s="56"/>
      <c r="R64" s="56">
        <f t="shared" si="29"/>
        <v>14377.441000000003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0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0</v>
      </c>
      <c r="Q65" s="56"/>
      <c r="R65" s="56">
        <f t="shared" si="29"/>
        <v>0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4.51</v>
      </c>
      <c r="E66" s="56">
        <f aca="true" t="shared" si="33" ref="E66:P66">$D$66*E11</f>
        <v>678.755</v>
      </c>
      <c r="F66" s="56">
        <f t="shared" si="33"/>
        <v>883.058</v>
      </c>
      <c r="G66" s="56">
        <f t="shared" si="33"/>
        <v>904.255</v>
      </c>
      <c r="H66" s="56">
        <f t="shared" si="33"/>
        <v>820.369</v>
      </c>
      <c r="I66" s="56">
        <f t="shared" si="33"/>
        <v>898.843</v>
      </c>
      <c r="J66" s="56">
        <f t="shared" si="33"/>
        <v>797.819</v>
      </c>
      <c r="K66" s="56">
        <f t="shared" si="33"/>
        <v>1186.1299999999999</v>
      </c>
      <c r="L66" s="56">
        <f t="shared" si="33"/>
        <v>911.9219999999999</v>
      </c>
      <c r="M66" s="56">
        <f t="shared" si="33"/>
        <v>1000.318</v>
      </c>
      <c r="N66" s="56">
        <f t="shared" si="33"/>
        <v>920.491</v>
      </c>
      <c r="O66" s="56">
        <f t="shared" si="33"/>
        <v>898.3919999999999</v>
      </c>
      <c r="P66" s="56">
        <f t="shared" si="33"/>
        <v>712.129</v>
      </c>
      <c r="Q66" s="56"/>
      <c r="R66" s="56">
        <f t="shared" si="29"/>
        <v>10612.481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0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0</v>
      </c>
      <c r="Q67" s="56"/>
      <c r="R67" s="56">
        <f t="shared" si="29"/>
        <v>0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4</v>
      </c>
      <c r="E68" s="56">
        <f aca="true" t="shared" si="35" ref="E68:P68">$D$68*E12</f>
        <v>602</v>
      </c>
      <c r="F68" s="56">
        <f t="shared" si="35"/>
        <v>783.2</v>
      </c>
      <c r="G68" s="56">
        <f t="shared" si="35"/>
        <v>802</v>
      </c>
      <c r="H68" s="56">
        <f t="shared" si="35"/>
        <v>727.6</v>
      </c>
      <c r="I68" s="56">
        <f t="shared" si="35"/>
        <v>797.2</v>
      </c>
      <c r="J68" s="56">
        <f t="shared" si="35"/>
        <v>707.6</v>
      </c>
      <c r="K68" s="56">
        <f t="shared" si="35"/>
        <v>1052</v>
      </c>
      <c r="L68" s="56">
        <f t="shared" si="35"/>
        <v>808.8</v>
      </c>
      <c r="M68" s="56">
        <f t="shared" si="35"/>
        <v>887.2</v>
      </c>
      <c r="N68" s="56">
        <f t="shared" si="35"/>
        <v>816.4</v>
      </c>
      <c r="O68" s="56">
        <f t="shared" si="35"/>
        <v>796.8</v>
      </c>
      <c r="P68" s="56">
        <f t="shared" si="35"/>
        <v>631.6</v>
      </c>
      <c r="Q68" s="56"/>
      <c r="R68" s="56">
        <f t="shared" si="29"/>
        <v>9412.4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398</v>
      </c>
      <c r="F69" s="56">
        <f aca="true" t="shared" si="36" ref="F69:P69">IF(F$7&gt;0,IF(F$12&gt;250,IF(F$12&gt;$B$12*0.75,0,(0.75*$B$12*$D$68-F$12*$D$68)),250*$D$68-F$12*$D$68),0)</f>
        <v>216.79999999999995</v>
      </c>
      <c r="G69" s="56">
        <f t="shared" si="36"/>
        <v>198</v>
      </c>
      <c r="H69" s="56">
        <f t="shared" si="36"/>
        <v>272.4</v>
      </c>
      <c r="I69" s="56">
        <f t="shared" si="36"/>
        <v>202.79999999999995</v>
      </c>
      <c r="J69" s="56">
        <f t="shared" si="36"/>
        <v>292.4</v>
      </c>
      <c r="K69" s="56">
        <f t="shared" si="36"/>
        <v>0</v>
      </c>
      <c r="L69" s="56">
        <f t="shared" si="36"/>
        <v>191.20000000000005</v>
      </c>
      <c r="M69" s="56">
        <f t="shared" si="36"/>
        <v>112.79999999999995</v>
      </c>
      <c r="N69" s="56">
        <f t="shared" si="36"/>
        <v>183.60000000000002</v>
      </c>
      <c r="O69" s="56">
        <f t="shared" si="36"/>
        <v>203.20000000000005</v>
      </c>
      <c r="P69" s="56">
        <f t="shared" si="36"/>
        <v>368.4</v>
      </c>
      <c r="Q69" s="56"/>
      <c r="R69" s="56">
        <f t="shared" si="29"/>
        <v>2639.6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4474.110000000001</v>
      </c>
      <c r="F71" s="56">
        <f aca="true" t="shared" si="38" ref="F71:P71">SUM(F62:F70)</f>
        <v>5261.628000000001</v>
      </c>
      <c r="G71" s="56">
        <f t="shared" si="38"/>
        <v>5321.118</v>
      </c>
      <c r="H71" s="56">
        <f t="shared" si="38"/>
        <v>4745.334</v>
      </c>
      <c r="I71" s="56">
        <f t="shared" si="38"/>
        <v>5844.63</v>
      </c>
      <c r="J71" s="56">
        <f t="shared" si="38"/>
        <v>5329.0380000000005</v>
      </c>
      <c r="K71" s="56">
        <f t="shared" si="38"/>
        <v>6965.74</v>
      </c>
      <c r="L71" s="56">
        <f t="shared" si="38"/>
        <v>5923.308</v>
      </c>
      <c r="M71" s="56">
        <f t="shared" si="38"/>
        <v>5815.452</v>
      </c>
      <c r="N71" s="56">
        <f t="shared" si="38"/>
        <v>5287.53</v>
      </c>
      <c r="O71" s="56">
        <f t="shared" si="38"/>
        <v>5039.183999999999</v>
      </c>
      <c r="P71" s="56">
        <f t="shared" si="38"/>
        <v>4504.817999999999</v>
      </c>
      <c r="Q71" s="56"/>
      <c r="R71" s="57">
        <f t="shared" si="29"/>
        <v>64511.89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0.04048</v>
      </c>
      <c r="E75" s="56">
        <f aca="true" t="shared" si="41" ref="E75:P75">$D$75*E7</f>
        <v>1700.16</v>
      </c>
      <c r="F75" s="56">
        <f t="shared" si="41"/>
        <v>2011.0464000000002</v>
      </c>
      <c r="G75" s="56">
        <f t="shared" si="41"/>
        <v>2020.7616</v>
      </c>
      <c r="H75" s="56">
        <f t="shared" si="41"/>
        <v>1637.0112000000001</v>
      </c>
      <c r="I75" s="56">
        <f t="shared" si="41"/>
        <v>2564.8128</v>
      </c>
      <c r="J75" s="56">
        <f t="shared" si="41"/>
        <v>2283.072</v>
      </c>
      <c r="K75" s="56">
        <f t="shared" si="41"/>
        <v>2963.136</v>
      </c>
      <c r="L75" s="56">
        <f t="shared" si="41"/>
        <v>2613.3888</v>
      </c>
      <c r="M75" s="56">
        <f t="shared" si="41"/>
        <v>2292.7872</v>
      </c>
      <c r="N75" s="56">
        <f t="shared" si="41"/>
        <v>1947.8976</v>
      </c>
      <c r="O75" s="56">
        <f t="shared" si="41"/>
        <v>1748.736</v>
      </c>
      <c r="P75" s="56">
        <f t="shared" si="41"/>
        <v>1651.584</v>
      </c>
      <c r="Q75" s="56"/>
      <c r="R75" s="56">
        <f t="shared" si="40"/>
        <v>25434.3936</v>
      </c>
    </row>
    <row r="76" spans="2:18" ht="15">
      <c r="B76" s="64" t="str">
        <f>'Rate Comparison'!B76</f>
        <v>Peak Demand</v>
      </c>
      <c r="D76" s="7">
        <f>'Rate Comparison'!D76</f>
        <v>6.37</v>
      </c>
      <c r="E76" s="56">
        <f aca="true" t="shared" si="42" ref="E76:P76">$D$76*E10</f>
        <v>958.6850000000001</v>
      </c>
      <c r="F76" s="56">
        <f t="shared" si="42"/>
        <v>1247.246</v>
      </c>
      <c r="G76" s="56">
        <f t="shared" si="42"/>
        <v>1277.185</v>
      </c>
      <c r="H76" s="56">
        <f t="shared" si="42"/>
        <v>1158.703</v>
      </c>
      <c r="I76" s="56">
        <f t="shared" si="42"/>
        <v>1269.5410000000002</v>
      </c>
      <c r="J76" s="56">
        <f t="shared" si="42"/>
        <v>1126.853</v>
      </c>
      <c r="K76" s="56">
        <f t="shared" si="42"/>
        <v>1675.31</v>
      </c>
      <c r="L76" s="56">
        <f t="shared" si="42"/>
        <v>1288.014</v>
      </c>
      <c r="M76" s="56">
        <f t="shared" si="42"/>
        <v>1412.866</v>
      </c>
      <c r="N76" s="56">
        <f t="shared" si="42"/>
        <v>1300.117</v>
      </c>
      <c r="O76" s="56">
        <f t="shared" si="42"/>
        <v>1268.904</v>
      </c>
      <c r="P76" s="56">
        <f t="shared" si="42"/>
        <v>1005.8230000000001</v>
      </c>
      <c r="Q76" s="56"/>
      <c r="R76" s="56">
        <f t="shared" si="40"/>
        <v>14989.247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0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0</v>
      </c>
      <c r="Q77" s="56"/>
      <c r="R77" s="56">
        <f t="shared" si="40"/>
        <v>0</v>
      </c>
    </row>
    <row r="78" spans="2:18" ht="15">
      <c r="B78" s="64" t="str">
        <f>'Rate Comparison'!B78</f>
        <v>Intermediate Demand</v>
      </c>
      <c r="D78" s="7">
        <f>'Rate Comparison'!D78</f>
        <v>4.76</v>
      </c>
      <c r="E78" s="56">
        <f aca="true" t="shared" si="44" ref="E78:P78">$D$78*E11</f>
        <v>716.38</v>
      </c>
      <c r="F78" s="56">
        <f t="shared" si="44"/>
        <v>932.008</v>
      </c>
      <c r="G78" s="56">
        <f t="shared" si="44"/>
        <v>954.38</v>
      </c>
      <c r="H78" s="56">
        <f t="shared" si="44"/>
        <v>865.8439999999999</v>
      </c>
      <c r="I78" s="56">
        <f t="shared" si="44"/>
        <v>948.668</v>
      </c>
      <c r="J78" s="56">
        <f t="shared" si="44"/>
        <v>842.044</v>
      </c>
      <c r="K78" s="56">
        <f t="shared" si="44"/>
        <v>1251.8799999999999</v>
      </c>
      <c r="L78" s="56">
        <f t="shared" si="44"/>
        <v>962.4719999999999</v>
      </c>
      <c r="M78" s="56">
        <f t="shared" si="44"/>
        <v>1055.768</v>
      </c>
      <c r="N78" s="56">
        <f t="shared" si="44"/>
        <v>971.516</v>
      </c>
      <c r="O78" s="56">
        <f t="shared" si="44"/>
        <v>948.1919999999999</v>
      </c>
      <c r="P78" s="56">
        <f t="shared" si="44"/>
        <v>751.604</v>
      </c>
      <c r="Q78" s="56"/>
      <c r="R78" s="56">
        <f t="shared" si="40"/>
        <v>11200.755999999998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0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0</v>
      </c>
      <c r="Q79" s="56"/>
      <c r="R79" s="56">
        <f t="shared" si="40"/>
        <v>0</v>
      </c>
    </row>
    <row r="80" spans="2:18" ht="15">
      <c r="B80" s="64" t="str">
        <f>'Rate Comparison'!B80</f>
        <v>Base Demand</v>
      </c>
      <c r="D80" s="7">
        <f>'Rate Comparison'!D80</f>
        <v>4.26</v>
      </c>
      <c r="E80" s="56">
        <f aca="true" t="shared" si="46" ref="E80:P80">$D$80*E12</f>
        <v>641.13</v>
      </c>
      <c r="F80" s="56">
        <f t="shared" si="46"/>
        <v>834.1080000000001</v>
      </c>
      <c r="G80" s="56">
        <f t="shared" si="46"/>
        <v>854.13</v>
      </c>
      <c r="H80" s="56">
        <f t="shared" si="46"/>
        <v>774.894</v>
      </c>
      <c r="I80" s="56">
        <f t="shared" si="46"/>
        <v>849.018</v>
      </c>
      <c r="J80" s="56">
        <f t="shared" si="46"/>
        <v>753.5939999999999</v>
      </c>
      <c r="K80" s="56">
        <f t="shared" si="46"/>
        <v>1120.3799999999999</v>
      </c>
      <c r="L80" s="56">
        <f t="shared" si="46"/>
        <v>861.372</v>
      </c>
      <c r="M80" s="56">
        <f t="shared" si="46"/>
        <v>944.868</v>
      </c>
      <c r="N80" s="56">
        <f t="shared" si="46"/>
        <v>869.4659999999999</v>
      </c>
      <c r="O80" s="56">
        <f t="shared" si="46"/>
        <v>848.5919999999999</v>
      </c>
      <c r="P80" s="56">
        <f t="shared" si="46"/>
        <v>672.654</v>
      </c>
      <c r="Q80" s="56"/>
      <c r="R80" s="56">
        <f t="shared" si="40"/>
        <v>10024.206000000002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423.87</v>
      </c>
      <c r="F81" s="56">
        <f aca="true" t="shared" si="47" ref="F81:P81">IF(F$7&gt;0,IF(F12&gt;250,IF(F12&gt;$B$12*0.75,0,(0.75*$B$12*$D$80-F12*$D$80)),250*$D$80-F12*$D$80),0)</f>
        <v>230.89199999999994</v>
      </c>
      <c r="G81" s="56">
        <f t="shared" si="47"/>
        <v>210.87</v>
      </c>
      <c r="H81" s="56">
        <f t="shared" si="47"/>
        <v>290.106</v>
      </c>
      <c r="I81" s="56">
        <f t="shared" si="47"/>
        <v>215.98199999999997</v>
      </c>
      <c r="J81" s="56">
        <f t="shared" si="47"/>
        <v>311.40600000000006</v>
      </c>
      <c r="K81" s="56">
        <f t="shared" si="47"/>
        <v>0</v>
      </c>
      <c r="L81" s="56">
        <f t="shared" si="47"/>
        <v>203.62800000000004</v>
      </c>
      <c r="M81" s="56">
        <f t="shared" si="47"/>
        <v>120.13199999999995</v>
      </c>
      <c r="N81" s="56">
        <f t="shared" si="47"/>
        <v>195.5340000000001</v>
      </c>
      <c r="O81" s="56">
        <f t="shared" si="47"/>
        <v>216.40800000000013</v>
      </c>
      <c r="P81" s="56">
        <f t="shared" si="47"/>
        <v>392.346</v>
      </c>
      <c r="Q81" s="56"/>
      <c r="R81" s="56">
        <f t="shared" si="40"/>
        <v>2811.1740000000004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4640.225</v>
      </c>
      <c r="F83" s="56">
        <f aca="true" t="shared" si="49" ref="F83:P83">SUM(F74:F82)</f>
        <v>5455.3004</v>
      </c>
      <c r="G83" s="56">
        <f t="shared" si="49"/>
        <v>5517.326599999999</v>
      </c>
      <c r="H83" s="56">
        <f t="shared" si="49"/>
        <v>4926.5582</v>
      </c>
      <c r="I83" s="56">
        <f t="shared" si="49"/>
        <v>6048.0218</v>
      </c>
      <c r="J83" s="56">
        <f t="shared" si="49"/>
        <v>5516.969</v>
      </c>
      <c r="K83" s="56">
        <f t="shared" si="49"/>
        <v>7210.706</v>
      </c>
      <c r="L83" s="56">
        <f t="shared" si="49"/>
        <v>6128.8748</v>
      </c>
      <c r="M83" s="56">
        <f t="shared" si="49"/>
        <v>6026.421200000001</v>
      </c>
      <c r="N83" s="56">
        <f t="shared" si="49"/>
        <v>5484.5306</v>
      </c>
      <c r="O83" s="56">
        <f t="shared" si="49"/>
        <v>5230.832</v>
      </c>
      <c r="P83" s="56">
        <f t="shared" si="49"/>
        <v>4674.011</v>
      </c>
      <c r="Q83" s="56"/>
      <c r="R83" s="57">
        <f t="shared" si="40"/>
        <v>66859.77660000001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G1">
      <formula1>$X$1:$X$8</formula1>
    </dataValidation>
    <dataValidation type="list" allowBlank="1" showInputMessage="1" showErrorMessage="1" sqref="D15:D16">
      <formula1>$W$4:$W$11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90"/>
  <sheetViews>
    <sheetView zoomScale="70" zoomScaleNormal="70" zoomScalePageLayoutView="80" workbookViewId="0" topLeftCell="A1">
      <selection activeCell="K1" sqref="K1:L1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/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37920</v>
      </c>
      <c r="F7" s="70">
        <v>53520</v>
      </c>
      <c r="G7" s="70">
        <v>56280</v>
      </c>
      <c r="H7" s="70">
        <v>45120</v>
      </c>
      <c r="I7" s="70">
        <v>41040</v>
      </c>
      <c r="J7" s="70">
        <v>36120</v>
      </c>
      <c r="K7" s="70">
        <v>38520</v>
      </c>
      <c r="L7" s="70">
        <v>35400</v>
      </c>
      <c r="M7" s="70">
        <v>34320</v>
      </c>
      <c r="N7" s="70">
        <v>28440</v>
      </c>
      <c r="O7" s="70">
        <v>29760</v>
      </c>
      <c r="P7" s="70">
        <v>16560</v>
      </c>
      <c r="R7" s="41">
        <f>SUM(E7:P7)</f>
        <v>453000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213.7</v>
      </c>
      <c r="C10" s="37"/>
      <c r="D10" s="10" t="s">
        <v>5</v>
      </c>
      <c r="E10" s="70">
        <v>133.3</v>
      </c>
      <c r="F10" s="70">
        <v>182.7</v>
      </c>
      <c r="G10" s="70">
        <v>213.7</v>
      </c>
      <c r="H10" s="70">
        <v>210</v>
      </c>
      <c r="I10" s="70">
        <v>114.5</v>
      </c>
      <c r="J10" s="70">
        <v>153.7</v>
      </c>
      <c r="K10" s="70">
        <v>159.1</v>
      </c>
      <c r="L10" s="70">
        <v>150.3</v>
      </c>
      <c r="M10" s="70">
        <v>145.6</v>
      </c>
      <c r="N10" s="70">
        <v>127.8</v>
      </c>
      <c r="O10" s="70">
        <v>132.5</v>
      </c>
      <c r="P10" s="70">
        <v>142.3</v>
      </c>
      <c r="R10" s="41">
        <f>SUM(E10:P10)</f>
        <v>1865.4999999999998</v>
      </c>
      <c r="W10" s="15" t="s">
        <v>54</v>
      </c>
      <c r="X10" s="20"/>
    </row>
    <row r="11" spans="2:24" ht="15">
      <c r="B11" s="37">
        <f>MAX(E11:P11)</f>
        <v>213.7</v>
      </c>
      <c r="C11" s="37"/>
      <c r="D11" s="10" t="s">
        <v>6</v>
      </c>
      <c r="E11" s="70">
        <v>133.3</v>
      </c>
      <c r="F11" s="70">
        <v>182.7</v>
      </c>
      <c r="G11" s="70">
        <v>213.7</v>
      </c>
      <c r="H11" s="70">
        <v>210</v>
      </c>
      <c r="I11" s="70">
        <v>114.5</v>
      </c>
      <c r="J11" s="70">
        <v>153.7</v>
      </c>
      <c r="K11" s="70">
        <v>159.1</v>
      </c>
      <c r="L11" s="70">
        <v>150.3</v>
      </c>
      <c r="M11" s="70">
        <v>145.6</v>
      </c>
      <c r="N11" s="70">
        <v>127.8</v>
      </c>
      <c r="O11" s="70">
        <v>132.5</v>
      </c>
      <c r="P11" s="70">
        <v>142.3</v>
      </c>
      <c r="R11" s="41">
        <f>SUM(E11:P11)</f>
        <v>1865.4999999999998</v>
      </c>
      <c r="W11" s="15" t="s">
        <v>55</v>
      </c>
      <c r="X11" s="20"/>
    </row>
    <row r="12" spans="2:24" ht="15">
      <c r="B12" s="37">
        <f>MAX(E12:P12)</f>
        <v>213.7</v>
      </c>
      <c r="C12" s="37"/>
      <c r="D12" s="10" t="s">
        <v>7</v>
      </c>
      <c r="E12" s="70">
        <v>133.3</v>
      </c>
      <c r="F12" s="70">
        <v>182.7</v>
      </c>
      <c r="G12" s="70">
        <v>213.7</v>
      </c>
      <c r="H12" s="70">
        <v>210</v>
      </c>
      <c r="I12" s="70">
        <v>114.5</v>
      </c>
      <c r="J12" s="70">
        <v>153.7</v>
      </c>
      <c r="K12" s="70">
        <v>159.1</v>
      </c>
      <c r="L12" s="70">
        <v>150.3</v>
      </c>
      <c r="M12" s="70">
        <v>145.6</v>
      </c>
      <c r="N12" s="70">
        <v>127.8</v>
      </c>
      <c r="O12" s="70">
        <v>132.5</v>
      </c>
      <c r="P12" s="70">
        <v>142.3</v>
      </c>
      <c r="R12" s="41">
        <f>SUM(E12:P12)</f>
        <v>1865.4999999999998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4283.6306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5464.9406</v>
      </c>
      <c r="G15" s="59">
        <f t="shared" si="0"/>
        <v>5921.6954</v>
      </c>
      <c r="H15" s="59">
        <f t="shared" si="0"/>
        <v>5428.757600000001</v>
      </c>
      <c r="I15" s="59">
        <f t="shared" si="0"/>
        <v>4200.6842</v>
      </c>
      <c r="J15" s="59">
        <f t="shared" si="0"/>
        <v>4437.8186000000005</v>
      </c>
      <c r="K15" s="59">
        <f t="shared" si="0"/>
        <v>4595.0726</v>
      </c>
      <c r="L15" s="59">
        <f t="shared" si="0"/>
        <v>4370.831</v>
      </c>
      <c r="M15" s="59">
        <f t="shared" si="0"/>
        <v>4274.8016</v>
      </c>
      <c r="N15" s="59">
        <f t="shared" si="0"/>
        <v>3838.6652</v>
      </c>
      <c r="O15" s="59">
        <f t="shared" si="0"/>
        <v>3944.4098</v>
      </c>
      <c r="P15" s="59">
        <f t="shared" si="0"/>
        <v>3519.1478</v>
      </c>
      <c r="Q15" s="59"/>
      <c r="R15" s="59">
        <f t="shared" si="0"/>
        <v>54280.455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4283.6306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5464.9406</v>
      </c>
      <c r="G16" s="60">
        <f t="shared" si="1"/>
        <v>5921.6954</v>
      </c>
      <c r="H16" s="60">
        <f t="shared" si="1"/>
        <v>5428.757600000001</v>
      </c>
      <c r="I16" s="60">
        <f t="shared" si="1"/>
        <v>4200.6842</v>
      </c>
      <c r="J16" s="60">
        <f t="shared" si="1"/>
        <v>4437.8186000000005</v>
      </c>
      <c r="K16" s="60">
        <f t="shared" si="1"/>
        <v>4595.0726</v>
      </c>
      <c r="L16" s="60">
        <f t="shared" si="1"/>
        <v>4370.831</v>
      </c>
      <c r="M16" s="60">
        <f t="shared" si="1"/>
        <v>4274.8016</v>
      </c>
      <c r="N16" s="60">
        <f t="shared" si="1"/>
        <v>3838.6652</v>
      </c>
      <c r="O16" s="60">
        <f t="shared" si="1"/>
        <v>3944.4098</v>
      </c>
      <c r="P16" s="60">
        <f t="shared" si="1"/>
        <v>3519.1478</v>
      </c>
      <c r="Q16" s="60"/>
      <c r="R16" s="60">
        <f t="shared" si="1"/>
        <v>54280.455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0.09134</v>
      </c>
      <c r="E23" s="56">
        <f aca="true" t="shared" si="5" ref="E23:P23">E7*$D$23</f>
        <v>3463.6128000000003</v>
      </c>
      <c r="F23" s="56">
        <f t="shared" si="5"/>
        <v>4888.5168</v>
      </c>
      <c r="G23" s="56">
        <f t="shared" si="5"/>
        <v>5140.6152</v>
      </c>
      <c r="H23" s="56">
        <f t="shared" si="5"/>
        <v>4121.2608</v>
      </c>
      <c r="I23" s="56">
        <f t="shared" si="5"/>
        <v>3748.5936</v>
      </c>
      <c r="J23" s="56">
        <f t="shared" si="5"/>
        <v>3299.2008</v>
      </c>
      <c r="K23" s="56">
        <f t="shared" si="5"/>
        <v>3518.4168</v>
      </c>
      <c r="L23" s="56">
        <f t="shared" si="5"/>
        <v>3233.436</v>
      </c>
      <c r="M23" s="56">
        <f t="shared" si="5"/>
        <v>3134.7888000000003</v>
      </c>
      <c r="N23" s="56">
        <f t="shared" si="5"/>
        <v>2597.7096</v>
      </c>
      <c r="O23" s="56">
        <f t="shared" si="5"/>
        <v>2718.2784</v>
      </c>
      <c r="P23" s="56">
        <f t="shared" si="5"/>
        <v>1512.5904</v>
      </c>
      <c r="Q23" s="56"/>
      <c r="R23" s="56">
        <f t="shared" si="4"/>
        <v>41377.020000000004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3498.6128000000003</v>
      </c>
      <c r="F24" s="56">
        <f aca="true" t="shared" si="6" ref="F24:P24">F22+F23</f>
        <v>4923.5168</v>
      </c>
      <c r="G24" s="56">
        <f t="shared" si="6"/>
        <v>5175.6152</v>
      </c>
      <c r="H24" s="56">
        <f t="shared" si="6"/>
        <v>4156.2608</v>
      </c>
      <c r="I24" s="56">
        <f t="shared" si="6"/>
        <v>3783.5936</v>
      </c>
      <c r="J24" s="56">
        <f t="shared" si="6"/>
        <v>3334.2008</v>
      </c>
      <c r="K24" s="56">
        <f t="shared" si="6"/>
        <v>3553.4168</v>
      </c>
      <c r="L24" s="56">
        <f t="shared" si="6"/>
        <v>3268.436</v>
      </c>
      <c r="M24" s="56">
        <f t="shared" si="6"/>
        <v>3169.7888000000003</v>
      </c>
      <c r="N24" s="56">
        <f t="shared" si="6"/>
        <v>2632.7096</v>
      </c>
      <c r="O24" s="56">
        <f t="shared" si="6"/>
        <v>2753.2784</v>
      </c>
      <c r="P24" s="56">
        <f t="shared" si="6"/>
        <v>1547.5904</v>
      </c>
      <c r="Q24" s="56"/>
      <c r="R24" s="57">
        <f t="shared" si="4"/>
        <v>41797.020000000004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0.09245</v>
      </c>
      <c r="E28" s="56">
        <f aca="true" t="shared" si="8" ref="E28:P28">E7*$D$28</f>
        <v>3505.704</v>
      </c>
      <c r="F28" s="56">
        <f t="shared" si="8"/>
        <v>4947.924</v>
      </c>
      <c r="G28" s="56">
        <f t="shared" si="8"/>
        <v>5203.086</v>
      </c>
      <c r="H28" s="56">
        <f t="shared" si="8"/>
        <v>4171.344</v>
      </c>
      <c r="I28" s="56">
        <f t="shared" si="8"/>
        <v>3794.148</v>
      </c>
      <c r="J28" s="56">
        <f t="shared" si="8"/>
        <v>3339.2940000000003</v>
      </c>
      <c r="K28" s="56">
        <f t="shared" si="8"/>
        <v>3561.174</v>
      </c>
      <c r="L28" s="56">
        <f t="shared" si="8"/>
        <v>3272.73</v>
      </c>
      <c r="M28" s="56">
        <f t="shared" si="8"/>
        <v>3172.884</v>
      </c>
      <c r="N28" s="56">
        <f t="shared" si="8"/>
        <v>2629.2780000000002</v>
      </c>
      <c r="O28" s="56">
        <f t="shared" si="8"/>
        <v>2751.3120000000004</v>
      </c>
      <c r="P28" s="56">
        <f t="shared" si="8"/>
        <v>1530.972</v>
      </c>
      <c r="Q28" s="56"/>
      <c r="R28" s="56">
        <f t="shared" si="4"/>
        <v>41879.85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3545.704</v>
      </c>
      <c r="F29" s="56">
        <f aca="true" t="shared" si="9" ref="F29:P29">F28+F27</f>
        <v>4987.924</v>
      </c>
      <c r="G29" s="56">
        <f t="shared" si="9"/>
        <v>5243.086</v>
      </c>
      <c r="H29" s="56">
        <f t="shared" si="9"/>
        <v>4211.344</v>
      </c>
      <c r="I29" s="56">
        <f t="shared" si="9"/>
        <v>3834.148</v>
      </c>
      <c r="J29" s="56">
        <f t="shared" si="9"/>
        <v>3379.2940000000003</v>
      </c>
      <c r="K29" s="56">
        <f t="shared" si="9"/>
        <v>3601.174</v>
      </c>
      <c r="L29" s="56">
        <f t="shared" si="9"/>
        <v>3312.73</v>
      </c>
      <c r="M29" s="56">
        <f t="shared" si="9"/>
        <v>3212.884</v>
      </c>
      <c r="N29" s="56">
        <f t="shared" si="9"/>
        <v>2669.2780000000002</v>
      </c>
      <c r="O29" s="56">
        <f t="shared" si="9"/>
        <v>2791.3120000000004</v>
      </c>
      <c r="P29" s="56">
        <f t="shared" si="9"/>
        <v>1570.972</v>
      </c>
      <c r="Q29" s="56"/>
      <c r="R29" s="57">
        <f t="shared" si="4"/>
        <v>42359.85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Blank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0</v>
      </c>
      <c r="E32" s="56">
        <f>IF(E$7&gt;0,$D$32,0)</f>
        <v>0</v>
      </c>
      <c r="F32" s="56">
        <f aca="true" t="shared" si="10" ref="F32:P32">IF(F$7&gt;0,$D$32,0)</f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 t="shared" si="10"/>
        <v>0</v>
      </c>
      <c r="K32" s="56">
        <f t="shared" si="10"/>
        <v>0</v>
      </c>
      <c r="L32" s="56">
        <f t="shared" si="10"/>
        <v>0</v>
      </c>
      <c r="M32" s="56">
        <f t="shared" si="10"/>
        <v>0</v>
      </c>
      <c r="N32" s="56">
        <f t="shared" si="10"/>
        <v>0</v>
      </c>
      <c r="O32" s="56">
        <f t="shared" si="10"/>
        <v>0</v>
      </c>
      <c r="P32" s="56">
        <f t="shared" si="10"/>
        <v>0</v>
      </c>
      <c r="Q32" s="56"/>
      <c r="R32" s="56">
        <f t="shared" si="4"/>
        <v>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</v>
      </c>
      <c r="E33" s="56">
        <f aca="true" t="shared" si="11" ref="E33:P33">E7*$D$33</f>
        <v>0</v>
      </c>
      <c r="F33" s="56">
        <f t="shared" si="11"/>
        <v>0</v>
      </c>
      <c r="G33" s="56">
        <f t="shared" si="11"/>
        <v>0</v>
      </c>
      <c r="H33" s="56">
        <f t="shared" si="11"/>
        <v>0</v>
      </c>
      <c r="I33" s="56">
        <f t="shared" si="11"/>
        <v>0</v>
      </c>
      <c r="J33" s="56">
        <f t="shared" si="11"/>
        <v>0</v>
      </c>
      <c r="K33" s="56">
        <f t="shared" si="11"/>
        <v>0</v>
      </c>
      <c r="L33" s="56">
        <f t="shared" si="11"/>
        <v>0</v>
      </c>
      <c r="M33" s="56">
        <f t="shared" si="11"/>
        <v>0</v>
      </c>
      <c r="N33" s="56">
        <f t="shared" si="11"/>
        <v>0</v>
      </c>
      <c r="O33" s="56">
        <f t="shared" si="11"/>
        <v>0</v>
      </c>
      <c r="P33" s="56">
        <f t="shared" si="11"/>
        <v>0</v>
      </c>
      <c r="Q33" s="56"/>
      <c r="R33" s="56">
        <f t="shared" si="4"/>
        <v>0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0</v>
      </c>
      <c r="F34" s="56">
        <f aca="true" t="shared" si="12" ref="F34:P34">F32+F33</f>
        <v>0</v>
      </c>
      <c r="G34" s="56">
        <f t="shared" si="12"/>
        <v>0</v>
      </c>
      <c r="H34" s="56">
        <f t="shared" si="12"/>
        <v>0</v>
      </c>
      <c r="I34" s="56">
        <f t="shared" si="12"/>
        <v>0</v>
      </c>
      <c r="J34" s="56">
        <f t="shared" si="12"/>
        <v>0</v>
      </c>
      <c r="K34" s="56">
        <f t="shared" si="12"/>
        <v>0</v>
      </c>
      <c r="L34" s="56">
        <f t="shared" si="12"/>
        <v>0</v>
      </c>
      <c r="M34" s="56">
        <f t="shared" si="12"/>
        <v>0</v>
      </c>
      <c r="N34" s="56">
        <f t="shared" si="12"/>
        <v>0</v>
      </c>
      <c r="O34" s="56">
        <f t="shared" si="12"/>
        <v>0</v>
      </c>
      <c r="P34" s="56">
        <f t="shared" si="12"/>
        <v>0</v>
      </c>
      <c r="Q34" s="56"/>
      <c r="R34" s="57">
        <f t="shared" si="4"/>
        <v>0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Blank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0</v>
      </c>
      <c r="E37" s="56">
        <f>IF(E$7&gt;0,$D$37,0)</f>
        <v>0</v>
      </c>
      <c r="F37" s="56">
        <f aca="true" t="shared" si="13" ref="F37:P37">IF(F$7&gt;0,$D$37,0)</f>
        <v>0</v>
      </c>
      <c r="G37" s="56">
        <f t="shared" si="13"/>
        <v>0</v>
      </c>
      <c r="H37" s="56">
        <f t="shared" si="13"/>
        <v>0</v>
      </c>
      <c r="I37" s="56">
        <f t="shared" si="13"/>
        <v>0</v>
      </c>
      <c r="J37" s="56">
        <f t="shared" si="13"/>
        <v>0</v>
      </c>
      <c r="K37" s="56">
        <f t="shared" si="13"/>
        <v>0</v>
      </c>
      <c r="L37" s="56">
        <f t="shared" si="13"/>
        <v>0</v>
      </c>
      <c r="M37" s="56">
        <f t="shared" si="13"/>
        <v>0</v>
      </c>
      <c r="N37" s="56">
        <f t="shared" si="13"/>
        <v>0</v>
      </c>
      <c r="O37" s="56">
        <f t="shared" si="13"/>
        <v>0</v>
      </c>
      <c r="P37" s="56">
        <f t="shared" si="13"/>
        <v>0</v>
      </c>
      <c r="Q37" s="56"/>
      <c r="R37" s="56">
        <f t="shared" si="4"/>
        <v>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</v>
      </c>
      <c r="E38" s="56">
        <f aca="true" t="shared" si="14" ref="E38:P38">E7*$D$38</f>
        <v>0</v>
      </c>
      <c r="F38" s="56">
        <f t="shared" si="14"/>
        <v>0</v>
      </c>
      <c r="G38" s="56">
        <f t="shared" si="14"/>
        <v>0</v>
      </c>
      <c r="H38" s="56">
        <f t="shared" si="14"/>
        <v>0</v>
      </c>
      <c r="I38" s="56">
        <f t="shared" si="14"/>
        <v>0</v>
      </c>
      <c r="J38" s="56">
        <f t="shared" si="14"/>
        <v>0</v>
      </c>
      <c r="K38" s="56">
        <f t="shared" si="14"/>
        <v>0</v>
      </c>
      <c r="L38" s="56">
        <f t="shared" si="14"/>
        <v>0</v>
      </c>
      <c r="M38" s="56">
        <f t="shared" si="14"/>
        <v>0</v>
      </c>
      <c r="N38" s="56">
        <f t="shared" si="14"/>
        <v>0</v>
      </c>
      <c r="O38" s="56">
        <f t="shared" si="14"/>
        <v>0</v>
      </c>
      <c r="P38" s="56">
        <f t="shared" si="14"/>
        <v>0</v>
      </c>
      <c r="Q38" s="56"/>
      <c r="R38" s="56">
        <f t="shared" si="4"/>
        <v>0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0</v>
      </c>
      <c r="F39" s="56">
        <f t="shared" si="15"/>
        <v>0</v>
      </c>
      <c r="G39" s="56">
        <f t="shared" si="15"/>
        <v>0</v>
      </c>
      <c r="H39" s="56">
        <f t="shared" si="15"/>
        <v>0</v>
      </c>
      <c r="I39" s="56">
        <f t="shared" si="15"/>
        <v>0</v>
      </c>
      <c r="J39" s="56">
        <f t="shared" si="15"/>
        <v>0</v>
      </c>
      <c r="K39" s="56">
        <f t="shared" si="15"/>
        <v>0</v>
      </c>
      <c r="L39" s="56">
        <f t="shared" si="15"/>
        <v>0</v>
      </c>
      <c r="M39" s="56">
        <f t="shared" si="15"/>
        <v>0</v>
      </c>
      <c r="N39" s="56">
        <f t="shared" si="15"/>
        <v>0</v>
      </c>
      <c r="O39" s="56">
        <f t="shared" si="15"/>
        <v>0</v>
      </c>
      <c r="P39" s="56">
        <f t="shared" si="15"/>
        <v>0</v>
      </c>
      <c r="Q39" s="56"/>
      <c r="R39" s="57">
        <f t="shared" si="4"/>
        <v>0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0.0406</v>
      </c>
      <c r="E43" s="56">
        <f aca="true" t="shared" si="17" ref="E43:P43">$D$43*E7</f>
        <v>1539.552</v>
      </c>
      <c r="F43" s="56">
        <f t="shared" si="17"/>
        <v>2172.912</v>
      </c>
      <c r="G43" s="56">
        <f t="shared" si="17"/>
        <v>2284.968</v>
      </c>
      <c r="H43" s="56">
        <f t="shared" si="17"/>
        <v>1831.8719999999998</v>
      </c>
      <c r="I43" s="56">
        <f t="shared" si="17"/>
        <v>1666.224</v>
      </c>
      <c r="J43" s="56">
        <f t="shared" si="17"/>
        <v>1466.472</v>
      </c>
      <c r="K43" s="56">
        <f t="shared" si="17"/>
        <v>1563.9119999999998</v>
      </c>
      <c r="L43" s="56">
        <f t="shared" si="17"/>
        <v>1437.24</v>
      </c>
      <c r="M43" s="56">
        <f t="shared" si="17"/>
        <v>1393.3919999999998</v>
      </c>
      <c r="N43" s="56">
        <f t="shared" si="17"/>
        <v>1154.664</v>
      </c>
      <c r="O43" s="56">
        <f t="shared" si="17"/>
        <v>1208.2559999999999</v>
      </c>
      <c r="P43" s="56">
        <f t="shared" si="17"/>
        <v>672.3359999999999</v>
      </c>
      <c r="Q43" s="56"/>
      <c r="R43" s="56">
        <f t="shared" si="4"/>
        <v>18391.8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16.4</v>
      </c>
      <c r="E44" s="56">
        <f>E10*$D$44</f>
        <v>2186.12</v>
      </c>
      <c r="F44" s="56">
        <f>F10*$D$44</f>
        <v>2996.2799999999997</v>
      </c>
      <c r="G44" s="56">
        <f>G10*$D$44</f>
        <v>3504.6799999999994</v>
      </c>
      <c r="H44" s="56"/>
      <c r="I44" s="56"/>
      <c r="J44" s="56"/>
      <c r="K44" s="56"/>
      <c r="L44" s="56"/>
      <c r="M44" s="56"/>
      <c r="N44" s="56"/>
      <c r="O44" s="56">
        <f>O10*$D$44</f>
        <v>2173</v>
      </c>
      <c r="P44" s="56">
        <f>P10*$D$44</f>
        <v>2333.72</v>
      </c>
      <c r="Q44" s="56"/>
      <c r="R44" s="56">
        <f t="shared" si="4"/>
        <v>13193.799999999997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0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0</v>
      </c>
      <c r="Q45" s="56"/>
      <c r="R45" s="56">
        <f t="shared" si="4"/>
        <v>0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14.01</v>
      </c>
      <c r="E46" s="56"/>
      <c r="F46" s="56"/>
      <c r="G46" s="56"/>
      <c r="H46" s="56">
        <f>H10*$D$46</f>
        <v>2942.1</v>
      </c>
      <c r="I46" s="56">
        <f aca="true" t="shared" si="18" ref="I46:N46">I10*$D$46</f>
        <v>1604.145</v>
      </c>
      <c r="J46" s="56">
        <f t="shared" si="18"/>
        <v>2153.337</v>
      </c>
      <c r="K46" s="56">
        <f t="shared" si="18"/>
        <v>2228.991</v>
      </c>
      <c r="L46" s="56">
        <f t="shared" si="18"/>
        <v>2105.703</v>
      </c>
      <c r="M46" s="56">
        <f t="shared" si="18"/>
        <v>2039.856</v>
      </c>
      <c r="N46" s="56">
        <f t="shared" si="18"/>
        <v>1790.4779999999998</v>
      </c>
      <c r="O46" s="56"/>
      <c r="P46" s="56"/>
      <c r="Q46" s="56"/>
      <c r="R46" s="56">
        <f t="shared" si="4"/>
        <v>14864.609999999999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0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3815.6719999999996</v>
      </c>
      <c r="F49" s="56">
        <f aca="true" t="shared" si="21" ref="F49:P49">SUM(F42:F48)</f>
        <v>5259.191999999999</v>
      </c>
      <c r="G49" s="56">
        <f t="shared" si="21"/>
        <v>5879.647999999999</v>
      </c>
      <c r="H49" s="56">
        <f t="shared" si="21"/>
        <v>4863.972</v>
      </c>
      <c r="I49" s="56">
        <f t="shared" si="21"/>
        <v>3360.3689999999997</v>
      </c>
      <c r="J49" s="56">
        <f t="shared" si="21"/>
        <v>3709.809</v>
      </c>
      <c r="K49" s="56">
        <f t="shared" si="21"/>
        <v>3882.903</v>
      </c>
      <c r="L49" s="56">
        <f t="shared" si="21"/>
        <v>3632.943</v>
      </c>
      <c r="M49" s="56">
        <f t="shared" si="21"/>
        <v>3523.2479999999996</v>
      </c>
      <c r="N49" s="56">
        <f t="shared" si="21"/>
        <v>3035.142</v>
      </c>
      <c r="O49" s="56">
        <f t="shared" si="21"/>
        <v>3471.256</v>
      </c>
      <c r="P49" s="56">
        <f t="shared" si="21"/>
        <v>3096.0559999999996</v>
      </c>
      <c r="Q49" s="56"/>
      <c r="R49" s="57">
        <f t="shared" si="4"/>
        <v>47530.20999999999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0.04071</v>
      </c>
      <c r="E53" s="56">
        <f aca="true" t="shared" si="23" ref="E53:P53">$D$53*E7</f>
        <v>1543.7232000000001</v>
      </c>
      <c r="F53" s="56">
        <f t="shared" si="23"/>
        <v>2178.7992000000004</v>
      </c>
      <c r="G53" s="56">
        <f t="shared" si="23"/>
        <v>2291.1588</v>
      </c>
      <c r="H53" s="56">
        <f t="shared" si="23"/>
        <v>1836.8352000000002</v>
      </c>
      <c r="I53" s="56">
        <f t="shared" si="23"/>
        <v>1670.7384000000002</v>
      </c>
      <c r="J53" s="56">
        <f t="shared" si="23"/>
        <v>1470.4452</v>
      </c>
      <c r="K53" s="56">
        <f t="shared" si="23"/>
        <v>1568.1492</v>
      </c>
      <c r="L53" s="56">
        <f t="shared" si="23"/>
        <v>1441.134</v>
      </c>
      <c r="M53" s="56">
        <f t="shared" si="23"/>
        <v>1397.1672</v>
      </c>
      <c r="N53" s="56">
        <f t="shared" si="23"/>
        <v>1157.7924</v>
      </c>
      <c r="O53" s="56">
        <f t="shared" si="23"/>
        <v>1211.5296</v>
      </c>
      <c r="P53" s="56">
        <f t="shared" si="23"/>
        <v>674.1576</v>
      </c>
      <c r="Q53" s="56"/>
      <c r="R53" s="56">
        <f t="shared" si="4"/>
        <v>18441.63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17.33</v>
      </c>
      <c r="E54" s="56">
        <f>E10*$D$54</f>
        <v>2310.089</v>
      </c>
      <c r="F54" s="56">
        <f>F10*$D$54</f>
        <v>3166.1909999999993</v>
      </c>
      <c r="G54" s="56">
        <f>G10*$D$54</f>
        <v>3703.4209999999994</v>
      </c>
      <c r="H54" s="56"/>
      <c r="I54" s="56"/>
      <c r="J54" s="56"/>
      <c r="K54" s="56"/>
      <c r="L54" s="56"/>
      <c r="M54" s="56"/>
      <c r="N54" s="56"/>
      <c r="O54" s="56">
        <f>$D$54*O10</f>
        <v>2296.225</v>
      </c>
      <c r="P54" s="56">
        <f>$D$54*P10</f>
        <v>2466.0589999999997</v>
      </c>
      <c r="Q54" s="56"/>
      <c r="R54" s="56">
        <f t="shared" si="4"/>
        <v>13941.984999999997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0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0</v>
      </c>
      <c r="Q55" s="56"/>
      <c r="R55" s="56">
        <f t="shared" si="4"/>
        <v>0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14.94</v>
      </c>
      <c r="E56" s="56"/>
      <c r="F56" s="56"/>
      <c r="G56" s="56"/>
      <c r="H56" s="56">
        <f>H10*$D$56</f>
        <v>3137.4</v>
      </c>
      <c r="I56" s="56">
        <f aca="true" t="shared" si="24" ref="I56:N56">I10*$D$56</f>
        <v>1710.6299999999999</v>
      </c>
      <c r="J56" s="56">
        <f t="shared" si="24"/>
        <v>2296.278</v>
      </c>
      <c r="K56" s="56">
        <f t="shared" si="24"/>
        <v>2376.9539999999997</v>
      </c>
      <c r="L56" s="56">
        <f t="shared" si="24"/>
        <v>2245.482</v>
      </c>
      <c r="M56" s="56">
        <f t="shared" si="24"/>
        <v>2175.2639999999997</v>
      </c>
      <c r="N56" s="56">
        <f t="shared" si="24"/>
        <v>1909.3319999999999</v>
      </c>
      <c r="O56" s="56"/>
      <c r="P56" s="56"/>
      <c r="Q56" s="56"/>
      <c r="R56" s="56">
        <f t="shared" si="4"/>
        <v>15851.339999999998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0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3943.8122000000003</v>
      </c>
      <c r="F59" s="56">
        <f aca="true" t="shared" si="27" ref="F59:P59">SUM(F52:F58)</f>
        <v>5434.9902</v>
      </c>
      <c r="G59" s="56">
        <f t="shared" si="27"/>
        <v>6084.5797999999995</v>
      </c>
      <c r="H59" s="56">
        <f t="shared" si="27"/>
        <v>5064.2352</v>
      </c>
      <c r="I59" s="56">
        <f t="shared" si="27"/>
        <v>3471.3684000000003</v>
      </c>
      <c r="J59" s="56">
        <f t="shared" si="27"/>
        <v>3856.7232</v>
      </c>
      <c r="K59" s="56">
        <f t="shared" si="27"/>
        <v>4035.1031999999996</v>
      </c>
      <c r="L59" s="56">
        <f t="shared" si="27"/>
        <v>3776.616</v>
      </c>
      <c r="M59" s="56">
        <f t="shared" si="27"/>
        <v>3662.4312</v>
      </c>
      <c r="N59" s="56">
        <f t="shared" si="27"/>
        <v>3157.1243999999997</v>
      </c>
      <c r="O59" s="56">
        <f t="shared" si="27"/>
        <v>3597.7546</v>
      </c>
      <c r="P59" s="56">
        <f t="shared" si="27"/>
        <v>3230.2165999999997</v>
      </c>
      <c r="Q59" s="56"/>
      <c r="R59" s="57">
        <f t="shared" si="4"/>
        <v>49314.955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0.0399</v>
      </c>
      <c r="E63" s="56">
        <f aca="true" t="shared" si="30" ref="E63:P63">$D$63*E7</f>
        <v>1513.0079999999998</v>
      </c>
      <c r="F63" s="56">
        <f t="shared" si="30"/>
        <v>2135.448</v>
      </c>
      <c r="G63" s="56">
        <f t="shared" si="30"/>
        <v>2245.5719999999997</v>
      </c>
      <c r="H63" s="56">
        <f t="shared" si="30"/>
        <v>1800.288</v>
      </c>
      <c r="I63" s="56">
        <f t="shared" si="30"/>
        <v>1637.4959999999999</v>
      </c>
      <c r="J63" s="56">
        <f t="shared" si="30"/>
        <v>1441.1879999999999</v>
      </c>
      <c r="K63" s="56">
        <f t="shared" si="30"/>
        <v>1536.9479999999999</v>
      </c>
      <c r="L63" s="56">
        <f t="shared" si="30"/>
        <v>1412.46</v>
      </c>
      <c r="M63" s="56">
        <f t="shared" si="30"/>
        <v>1369.368</v>
      </c>
      <c r="N63" s="56">
        <f t="shared" si="30"/>
        <v>1134.7559999999999</v>
      </c>
      <c r="O63" s="56">
        <f t="shared" si="30"/>
        <v>1187.424</v>
      </c>
      <c r="P63" s="56">
        <f t="shared" si="30"/>
        <v>660.7439999999999</v>
      </c>
      <c r="Q63" s="56"/>
      <c r="R63" s="56">
        <f t="shared" si="29"/>
        <v>18074.699999999997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6.11</v>
      </c>
      <c r="E64" s="56">
        <f aca="true" t="shared" si="31" ref="E64:P64">$D$64*E10</f>
        <v>814.4630000000001</v>
      </c>
      <c r="F64" s="56">
        <f t="shared" si="31"/>
        <v>1116.297</v>
      </c>
      <c r="G64" s="56">
        <f t="shared" si="31"/>
        <v>1305.707</v>
      </c>
      <c r="H64" s="56">
        <f t="shared" si="31"/>
        <v>1283.1000000000001</v>
      </c>
      <c r="I64" s="56">
        <f t="shared" si="31"/>
        <v>699.595</v>
      </c>
      <c r="J64" s="56">
        <f t="shared" si="31"/>
        <v>939.107</v>
      </c>
      <c r="K64" s="56">
        <f t="shared" si="31"/>
        <v>972.101</v>
      </c>
      <c r="L64" s="56">
        <f t="shared" si="31"/>
        <v>918.3330000000001</v>
      </c>
      <c r="M64" s="56">
        <f t="shared" si="31"/>
        <v>889.616</v>
      </c>
      <c r="N64" s="56">
        <f t="shared" si="31"/>
        <v>780.8580000000001</v>
      </c>
      <c r="O64" s="56">
        <f t="shared" si="31"/>
        <v>809.575</v>
      </c>
      <c r="P64" s="56">
        <f t="shared" si="31"/>
        <v>869.4530000000001</v>
      </c>
      <c r="Q64" s="56"/>
      <c r="R64" s="56">
        <f t="shared" si="29"/>
        <v>11398.205000000002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0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0</v>
      </c>
      <c r="Q65" s="56"/>
      <c r="R65" s="56">
        <f t="shared" si="29"/>
        <v>0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4.51</v>
      </c>
      <c r="E66" s="56">
        <f aca="true" t="shared" si="33" ref="E66:P66">$D$66*E11</f>
        <v>601.183</v>
      </c>
      <c r="F66" s="56">
        <f t="shared" si="33"/>
        <v>823.9769999999999</v>
      </c>
      <c r="G66" s="56">
        <f t="shared" si="33"/>
        <v>963.7869999999999</v>
      </c>
      <c r="H66" s="56">
        <f t="shared" si="33"/>
        <v>947.0999999999999</v>
      </c>
      <c r="I66" s="56">
        <f t="shared" si="33"/>
        <v>516.395</v>
      </c>
      <c r="J66" s="56">
        <f t="shared" si="33"/>
        <v>693.1869999999999</v>
      </c>
      <c r="K66" s="56">
        <f t="shared" si="33"/>
        <v>717.5409999999999</v>
      </c>
      <c r="L66" s="56">
        <f t="shared" si="33"/>
        <v>677.8530000000001</v>
      </c>
      <c r="M66" s="56">
        <f t="shared" si="33"/>
        <v>656.656</v>
      </c>
      <c r="N66" s="56">
        <f t="shared" si="33"/>
        <v>576.3779999999999</v>
      </c>
      <c r="O66" s="56">
        <f t="shared" si="33"/>
        <v>597.5749999999999</v>
      </c>
      <c r="P66" s="56">
        <f t="shared" si="33"/>
        <v>641.773</v>
      </c>
      <c r="Q66" s="56"/>
      <c r="R66" s="56">
        <f t="shared" si="29"/>
        <v>8413.404999999999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0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0</v>
      </c>
      <c r="Q67" s="56"/>
      <c r="R67" s="56">
        <f t="shared" si="29"/>
        <v>0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4</v>
      </c>
      <c r="E68" s="56">
        <f aca="true" t="shared" si="35" ref="E68:P68">$D$68*E12</f>
        <v>533.2</v>
      </c>
      <c r="F68" s="56">
        <f t="shared" si="35"/>
        <v>730.8</v>
      </c>
      <c r="G68" s="56">
        <f t="shared" si="35"/>
        <v>854.8</v>
      </c>
      <c r="H68" s="56">
        <f t="shared" si="35"/>
        <v>840</v>
      </c>
      <c r="I68" s="56">
        <f t="shared" si="35"/>
        <v>458</v>
      </c>
      <c r="J68" s="56">
        <f t="shared" si="35"/>
        <v>614.8</v>
      </c>
      <c r="K68" s="56">
        <f t="shared" si="35"/>
        <v>636.4</v>
      </c>
      <c r="L68" s="56">
        <f t="shared" si="35"/>
        <v>601.2</v>
      </c>
      <c r="M68" s="56">
        <f t="shared" si="35"/>
        <v>582.4</v>
      </c>
      <c r="N68" s="56">
        <f t="shared" si="35"/>
        <v>511.2</v>
      </c>
      <c r="O68" s="56">
        <f t="shared" si="35"/>
        <v>530</v>
      </c>
      <c r="P68" s="56">
        <f t="shared" si="35"/>
        <v>569.2</v>
      </c>
      <c r="Q68" s="56"/>
      <c r="R68" s="56">
        <f t="shared" si="29"/>
        <v>7461.999999999999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466.79999999999995</v>
      </c>
      <c r="F69" s="56">
        <f aca="true" t="shared" si="36" ref="F69:P69">IF(F$7&gt;0,IF(F$12&gt;250,IF(F$12&gt;$B$12*0.75,0,(0.75*$B$12*$D$68-F$12*$D$68)),250*$D$68-F$12*$D$68),0)</f>
        <v>269.20000000000005</v>
      </c>
      <c r="G69" s="56">
        <f t="shared" si="36"/>
        <v>145.20000000000005</v>
      </c>
      <c r="H69" s="56">
        <f t="shared" si="36"/>
        <v>160</v>
      </c>
      <c r="I69" s="56">
        <f t="shared" si="36"/>
        <v>542</v>
      </c>
      <c r="J69" s="56">
        <f t="shared" si="36"/>
        <v>385.20000000000005</v>
      </c>
      <c r="K69" s="56">
        <f t="shared" si="36"/>
        <v>363.6</v>
      </c>
      <c r="L69" s="56">
        <f t="shared" si="36"/>
        <v>398.79999999999995</v>
      </c>
      <c r="M69" s="56">
        <f t="shared" si="36"/>
        <v>417.6</v>
      </c>
      <c r="N69" s="56">
        <f t="shared" si="36"/>
        <v>488.8</v>
      </c>
      <c r="O69" s="56">
        <f t="shared" si="36"/>
        <v>470</v>
      </c>
      <c r="P69" s="56">
        <f t="shared" si="36"/>
        <v>430.79999999999995</v>
      </c>
      <c r="Q69" s="56"/>
      <c r="R69" s="56">
        <f t="shared" si="29"/>
        <v>4538.000000000001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4128.654</v>
      </c>
      <c r="F71" s="56">
        <f aca="true" t="shared" si="38" ref="F71:P71">SUM(F62:F70)</f>
        <v>5275.722</v>
      </c>
      <c r="G71" s="56">
        <f t="shared" si="38"/>
        <v>5715.066</v>
      </c>
      <c r="H71" s="56">
        <f t="shared" si="38"/>
        <v>5230.487999999999</v>
      </c>
      <c r="I71" s="56">
        <f t="shared" si="38"/>
        <v>4053.486</v>
      </c>
      <c r="J71" s="56">
        <f t="shared" si="38"/>
        <v>4273.482</v>
      </c>
      <c r="K71" s="56">
        <f t="shared" si="38"/>
        <v>4426.59</v>
      </c>
      <c r="L71" s="56">
        <f t="shared" si="38"/>
        <v>4208.646000000001</v>
      </c>
      <c r="M71" s="56">
        <f t="shared" si="38"/>
        <v>4115.64</v>
      </c>
      <c r="N71" s="56">
        <f t="shared" si="38"/>
        <v>3691.992</v>
      </c>
      <c r="O71" s="56">
        <f t="shared" si="38"/>
        <v>3794.5739999999996</v>
      </c>
      <c r="P71" s="56">
        <f t="shared" si="38"/>
        <v>3371.9700000000003</v>
      </c>
      <c r="Q71" s="56"/>
      <c r="R71" s="57">
        <f t="shared" si="29"/>
        <v>52286.31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0.04048</v>
      </c>
      <c r="E75" s="56">
        <f aca="true" t="shared" si="41" ref="E75:P75">$D$75*E7</f>
        <v>1535.0016</v>
      </c>
      <c r="F75" s="56">
        <f t="shared" si="41"/>
        <v>2166.4896000000003</v>
      </c>
      <c r="G75" s="56">
        <f t="shared" si="41"/>
        <v>2278.2144000000003</v>
      </c>
      <c r="H75" s="56">
        <f t="shared" si="41"/>
        <v>1826.4576000000002</v>
      </c>
      <c r="I75" s="56">
        <f t="shared" si="41"/>
        <v>1661.2992000000002</v>
      </c>
      <c r="J75" s="56">
        <f t="shared" si="41"/>
        <v>1462.1376</v>
      </c>
      <c r="K75" s="56">
        <f t="shared" si="41"/>
        <v>1559.2896</v>
      </c>
      <c r="L75" s="56">
        <f t="shared" si="41"/>
        <v>1432.992</v>
      </c>
      <c r="M75" s="56">
        <f t="shared" si="41"/>
        <v>1389.2736</v>
      </c>
      <c r="N75" s="56">
        <f t="shared" si="41"/>
        <v>1151.2512000000002</v>
      </c>
      <c r="O75" s="56">
        <f t="shared" si="41"/>
        <v>1204.6848</v>
      </c>
      <c r="P75" s="56">
        <f t="shared" si="41"/>
        <v>670.3488</v>
      </c>
      <c r="Q75" s="56"/>
      <c r="R75" s="56">
        <f t="shared" si="40"/>
        <v>18337.44</v>
      </c>
    </row>
    <row r="76" spans="2:18" ht="15">
      <c r="B76" s="64" t="str">
        <f>'Rate Comparison'!B76</f>
        <v>Peak Demand</v>
      </c>
      <c r="D76" s="7">
        <f>'Rate Comparison'!D76</f>
        <v>6.37</v>
      </c>
      <c r="E76" s="56">
        <f aca="true" t="shared" si="42" ref="E76:P76">$D$76*E10</f>
        <v>849.1210000000001</v>
      </c>
      <c r="F76" s="56">
        <f t="shared" si="42"/>
        <v>1163.799</v>
      </c>
      <c r="G76" s="56">
        <f t="shared" si="42"/>
        <v>1361.269</v>
      </c>
      <c r="H76" s="56">
        <f t="shared" si="42"/>
        <v>1337.7</v>
      </c>
      <c r="I76" s="56">
        <f t="shared" si="42"/>
        <v>729.365</v>
      </c>
      <c r="J76" s="56">
        <f t="shared" si="42"/>
        <v>979.069</v>
      </c>
      <c r="K76" s="56">
        <f t="shared" si="42"/>
        <v>1013.467</v>
      </c>
      <c r="L76" s="56">
        <f t="shared" si="42"/>
        <v>957.4110000000001</v>
      </c>
      <c r="M76" s="56">
        <f t="shared" si="42"/>
        <v>927.472</v>
      </c>
      <c r="N76" s="56">
        <f t="shared" si="42"/>
        <v>814.086</v>
      </c>
      <c r="O76" s="56">
        <f t="shared" si="42"/>
        <v>844.025</v>
      </c>
      <c r="P76" s="56">
        <f t="shared" si="42"/>
        <v>906.4510000000001</v>
      </c>
      <c r="Q76" s="56"/>
      <c r="R76" s="56">
        <f t="shared" si="40"/>
        <v>11883.235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0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0</v>
      </c>
      <c r="Q77" s="56"/>
      <c r="R77" s="56">
        <f t="shared" si="40"/>
        <v>0</v>
      </c>
    </row>
    <row r="78" spans="2:18" ht="15">
      <c r="B78" s="64" t="str">
        <f>'Rate Comparison'!B78</f>
        <v>Intermediate Demand</v>
      </c>
      <c r="D78" s="7">
        <f>'Rate Comparison'!D78</f>
        <v>4.76</v>
      </c>
      <c r="E78" s="56">
        <f aca="true" t="shared" si="44" ref="E78:P78">$D$78*E11</f>
        <v>634.508</v>
      </c>
      <c r="F78" s="56">
        <f t="shared" si="44"/>
        <v>869.6519999999999</v>
      </c>
      <c r="G78" s="56">
        <f t="shared" si="44"/>
        <v>1017.2119999999999</v>
      </c>
      <c r="H78" s="56">
        <f t="shared" si="44"/>
        <v>999.5999999999999</v>
      </c>
      <c r="I78" s="56">
        <f t="shared" si="44"/>
        <v>545.02</v>
      </c>
      <c r="J78" s="56">
        <f t="shared" si="44"/>
        <v>731.612</v>
      </c>
      <c r="K78" s="56">
        <f t="shared" si="44"/>
        <v>757.3159999999999</v>
      </c>
      <c r="L78" s="56">
        <f t="shared" si="44"/>
        <v>715.428</v>
      </c>
      <c r="M78" s="56">
        <f t="shared" si="44"/>
        <v>693.0559999999999</v>
      </c>
      <c r="N78" s="56">
        <f t="shared" si="44"/>
        <v>608.328</v>
      </c>
      <c r="O78" s="56">
        <f t="shared" si="44"/>
        <v>630.6999999999999</v>
      </c>
      <c r="P78" s="56">
        <f t="shared" si="44"/>
        <v>677.3480000000001</v>
      </c>
      <c r="Q78" s="56"/>
      <c r="R78" s="56">
        <f t="shared" si="40"/>
        <v>8879.779999999999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0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0</v>
      </c>
      <c r="Q79" s="56"/>
      <c r="R79" s="56">
        <f t="shared" si="40"/>
        <v>0</v>
      </c>
    </row>
    <row r="80" spans="2:18" ht="15">
      <c r="B80" s="64" t="str">
        <f>'Rate Comparison'!B80</f>
        <v>Base Demand</v>
      </c>
      <c r="D80" s="7">
        <f>'Rate Comparison'!D80</f>
        <v>4.26</v>
      </c>
      <c r="E80" s="56">
        <f aca="true" t="shared" si="46" ref="E80:P80">$D$80*E12</f>
        <v>567.8580000000001</v>
      </c>
      <c r="F80" s="56">
        <f t="shared" si="46"/>
        <v>778.3019999999999</v>
      </c>
      <c r="G80" s="56">
        <f t="shared" si="46"/>
        <v>910.3619999999999</v>
      </c>
      <c r="H80" s="56">
        <f t="shared" si="46"/>
        <v>894.5999999999999</v>
      </c>
      <c r="I80" s="56">
        <f t="shared" si="46"/>
        <v>487.77</v>
      </c>
      <c r="J80" s="56">
        <f t="shared" si="46"/>
        <v>654.762</v>
      </c>
      <c r="K80" s="56">
        <f t="shared" si="46"/>
        <v>677.766</v>
      </c>
      <c r="L80" s="56">
        <f t="shared" si="46"/>
        <v>640.278</v>
      </c>
      <c r="M80" s="56">
        <f t="shared" si="46"/>
        <v>620.256</v>
      </c>
      <c r="N80" s="56">
        <f t="shared" si="46"/>
        <v>544.428</v>
      </c>
      <c r="O80" s="56">
        <f t="shared" si="46"/>
        <v>564.4499999999999</v>
      </c>
      <c r="P80" s="56">
        <f t="shared" si="46"/>
        <v>606.198</v>
      </c>
      <c r="Q80" s="56"/>
      <c r="R80" s="56">
        <f t="shared" si="40"/>
        <v>7947.03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497.14199999999994</v>
      </c>
      <c r="F81" s="56">
        <f aca="true" t="shared" si="47" ref="F81:P81">IF(F$7&gt;0,IF(F12&gt;250,IF(F12&gt;$B$12*0.75,0,(0.75*$B$12*$D$80-F12*$D$80)),250*$D$80-F12*$D$80),0)</f>
        <v>286.6980000000001</v>
      </c>
      <c r="G81" s="56">
        <f t="shared" si="47"/>
        <v>154.63800000000015</v>
      </c>
      <c r="H81" s="56">
        <f t="shared" si="47"/>
        <v>170.4000000000001</v>
      </c>
      <c r="I81" s="56">
        <f t="shared" si="47"/>
        <v>577.23</v>
      </c>
      <c r="J81" s="56">
        <f t="shared" si="47"/>
        <v>410.23800000000006</v>
      </c>
      <c r="K81" s="56">
        <f t="shared" si="47"/>
        <v>387.23400000000004</v>
      </c>
      <c r="L81" s="56">
        <f t="shared" si="47"/>
        <v>424.722</v>
      </c>
      <c r="M81" s="56">
        <f t="shared" si="47"/>
        <v>444.744</v>
      </c>
      <c r="N81" s="56">
        <f t="shared" si="47"/>
        <v>520.572</v>
      </c>
      <c r="O81" s="56">
        <f t="shared" si="47"/>
        <v>500.55000000000007</v>
      </c>
      <c r="P81" s="56">
        <f t="shared" si="47"/>
        <v>458.802</v>
      </c>
      <c r="Q81" s="56"/>
      <c r="R81" s="56">
        <f t="shared" si="40"/>
        <v>4832.97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4283.6306</v>
      </c>
      <c r="F83" s="56">
        <f aca="true" t="shared" si="49" ref="F83:P83">SUM(F74:F82)</f>
        <v>5464.9406</v>
      </c>
      <c r="G83" s="56">
        <f t="shared" si="49"/>
        <v>5921.6954</v>
      </c>
      <c r="H83" s="56">
        <f t="shared" si="49"/>
        <v>5428.757600000001</v>
      </c>
      <c r="I83" s="56">
        <f t="shared" si="49"/>
        <v>4200.6842</v>
      </c>
      <c r="J83" s="56">
        <f t="shared" si="49"/>
        <v>4437.8186000000005</v>
      </c>
      <c r="K83" s="56">
        <f t="shared" si="49"/>
        <v>4595.0726</v>
      </c>
      <c r="L83" s="56">
        <f t="shared" si="49"/>
        <v>4370.831</v>
      </c>
      <c r="M83" s="56">
        <f t="shared" si="49"/>
        <v>4274.8016</v>
      </c>
      <c r="N83" s="56">
        <f t="shared" si="49"/>
        <v>3838.6652</v>
      </c>
      <c r="O83" s="56">
        <f t="shared" si="49"/>
        <v>3944.4098</v>
      </c>
      <c r="P83" s="56">
        <f t="shared" si="49"/>
        <v>3519.1478</v>
      </c>
      <c r="Q83" s="56"/>
      <c r="R83" s="57">
        <f t="shared" si="40"/>
        <v>54280.455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90"/>
  <sheetViews>
    <sheetView zoomScale="70" zoomScaleNormal="70" zoomScalePageLayoutView="80" workbookViewId="0" topLeftCell="A1">
      <selection activeCell="K1" sqref="K1:L1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/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75600</v>
      </c>
      <c r="F7" s="70">
        <v>67080</v>
      </c>
      <c r="G7" s="70">
        <v>50640</v>
      </c>
      <c r="H7" s="70">
        <v>31800</v>
      </c>
      <c r="I7" s="70">
        <v>37560</v>
      </c>
      <c r="J7" s="70">
        <v>31560</v>
      </c>
      <c r="K7" s="70">
        <v>36360</v>
      </c>
      <c r="L7" s="70">
        <v>33840</v>
      </c>
      <c r="M7" s="70">
        <v>33120</v>
      </c>
      <c r="N7" s="70">
        <v>45480</v>
      </c>
      <c r="O7" s="70">
        <v>52800</v>
      </c>
      <c r="P7" s="70">
        <v>5640</v>
      </c>
      <c r="R7" s="41">
        <f>SUM(E7:P7)</f>
        <v>501480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219.4</v>
      </c>
      <c r="C10" s="37"/>
      <c r="D10" s="10" t="s">
        <v>5</v>
      </c>
      <c r="E10" s="70">
        <v>178.1</v>
      </c>
      <c r="F10" s="70">
        <v>219.4</v>
      </c>
      <c r="G10" s="70">
        <v>157.9</v>
      </c>
      <c r="H10" s="70">
        <v>114.6</v>
      </c>
      <c r="I10" s="70">
        <v>105.2</v>
      </c>
      <c r="J10" s="70">
        <v>109.8</v>
      </c>
      <c r="K10" s="70">
        <v>121.8</v>
      </c>
      <c r="L10" s="70">
        <v>112.8</v>
      </c>
      <c r="M10" s="70">
        <v>117.8</v>
      </c>
      <c r="N10" s="70">
        <v>185.5</v>
      </c>
      <c r="O10" s="70">
        <v>162.4</v>
      </c>
      <c r="P10" s="70">
        <v>26.6</v>
      </c>
      <c r="R10" s="41">
        <f>SUM(E10:P10)</f>
        <v>1611.8999999999999</v>
      </c>
      <c r="W10" s="15" t="s">
        <v>54</v>
      </c>
      <c r="X10" s="20"/>
    </row>
    <row r="11" spans="2:24" ht="15">
      <c r="B11" s="37">
        <f>MAX(E11:P11)</f>
        <v>219.4</v>
      </c>
      <c r="C11" s="37"/>
      <c r="D11" s="10" t="s">
        <v>6</v>
      </c>
      <c r="E11" s="70">
        <v>178.1</v>
      </c>
      <c r="F11" s="70">
        <v>219.4</v>
      </c>
      <c r="G11" s="70">
        <v>157.9</v>
      </c>
      <c r="H11" s="70">
        <v>114.6</v>
      </c>
      <c r="I11" s="70">
        <v>105.2</v>
      </c>
      <c r="J11" s="70">
        <v>109.8</v>
      </c>
      <c r="K11" s="70">
        <v>121.8</v>
      </c>
      <c r="L11" s="70">
        <v>112.8</v>
      </c>
      <c r="M11" s="70">
        <v>117.8</v>
      </c>
      <c r="N11" s="70">
        <v>185.5</v>
      </c>
      <c r="O11" s="70">
        <v>162.4</v>
      </c>
      <c r="P11" s="70">
        <v>26.6</v>
      </c>
      <c r="R11" s="41">
        <f>SUM(E11:P11)</f>
        <v>1611.8999999999999</v>
      </c>
      <c r="W11" s="15" t="s">
        <v>55</v>
      </c>
      <c r="X11" s="20"/>
    </row>
    <row r="12" spans="2:24" ht="15">
      <c r="B12" s="37">
        <f>MAX(E12:P12)</f>
        <v>219.4</v>
      </c>
      <c r="C12" s="37"/>
      <c r="D12" s="10" t="s">
        <v>7</v>
      </c>
      <c r="E12" s="70">
        <v>178.1</v>
      </c>
      <c r="F12" s="70">
        <v>219.4</v>
      </c>
      <c r="G12" s="70">
        <v>157.9</v>
      </c>
      <c r="H12" s="70">
        <v>114.6</v>
      </c>
      <c r="I12" s="70">
        <v>105.2</v>
      </c>
      <c r="J12" s="70">
        <v>109.8</v>
      </c>
      <c r="K12" s="70">
        <v>121.8</v>
      </c>
      <c r="L12" s="70">
        <v>112.8</v>
      </c>
      <c r="M12" s="70">
        <v>117.8</v>
      </c>
      <c r="N12" s="70">
        <v>185.5</v>
      </c>
      <c r="O12" s="70">
        <v>162.4</v>
      </c>
      <c r="P12" s="70">
        <v>26.6</v>
      </c>
      <c r="R12" s="41">
        <f>SUM(E12:P12)</f>
        <v>1611.8999999999999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6307.541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6422.3204</v>
      </c>
      <c r="G15" s="59">
        <f t="shared" si="0"/>
        <v>5072.334199999999</v>
      </c>
      <c r="H15" s="59">
        <f t="shared" si="0"/>
        <v>3827.762</v>
      </c>
      <c r="I15" s="59">
        <f t="shared" si="0"/>
        <v>4006.3898000000004</v>
      </c>
      <c r="J15" s="59">
        <f t="shared" si="0"/>
        <v>3764.6228</v>
      </c>
      <c r="K15" s="59">
        <f t="shared" si="0"/>
        <v>4092.4868</v>
      </c>
      <c r="L15" s="59">
        <f t="shared" si="0"/>
        <v>3890.3071999999993</v>
      </c>
      <c r="M15" s="59">
        <f t="shared" si="0"/>
        <v>3916.8116</v>
      </c>
      <c r="N15" s="59">
        <f t="shared" si="0"/>
        <v>5170.645399999999</v>
      </c>
      <c r="O15" s="59">
        <f t="shared" si="0"/>
        <v>5209.856000000001</v>
      </c>
      <c r="P15" s="59">
        <f t="shared" si="0"/>
        <v>2714.2682</v>
      </c>
      <c r="Q15" s="59"/>
      <c r="R15" s="59">
        <f t="shared" si="0"/>
        <v>54395.345400000006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6307.541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6422.3204</v>
      </c>
      <c r="G16" s="60">
        <f t="shared" si="1"/>
        <v>5072.334199999999</v>
      </c>
      <c r="H16" s="60">
        <f t="shared" si="1"/>
        <v>3827.762</v>
      </c>
      <c r="I16" s="60">
        <f t="shared" si="1"/>
        <v>4006.3898000000004</v>
      </c>
      <c r="J16" s="60">
        <f t="shared" si="1"/>
        <v>3764.6228</v>
      </c>
      <c r="K16" s="60">
        <f t="shared" si="1"/>
        <v>4092.4868</v>
      </c>
      <c r="L16" s="60">
        <f t="shared" si="1"/>
        <v>3890.3071999999993</v>
      </c>
      <c r="M16" s="60">
        <f t="shared" si="1"/>
        <v>3916.8116</v>
      </c>
      <c r="N16" s="60">
        <f t="shared" si="1"/>
        <v>5170.645399999999</v>
      </c>
      <c r="O16" s="60">
        <f t="shared" si="1"/>
        <v>5209.856000000001</v>
      </c>
      <c r="P16" s="60">
        <f t="shared" si="1"/>
        <v>2714.2682</v>
      </c>
      <c r="Q16" s="60"/>
      <c r="R16" s="60">
        <f t="shared" si="1"/>
        <v>54395.345400000006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0.09134</v>
      </c>
      <c r="E23" s="56">
        <f aca="true" t="shared" si="5" ref="E23:P23">E7*$D$23</f>
        <v>6905.304</v>
      </c>
      <c r="F23" s="56">
        <f t="shared" si="5"/>
        <v>6127.0872</v>
      </c>
      <c r="G23" s="56">
        <f t="shared" si="5"/>
        <v>4625.457600000001</v>
      </c>
      <c r="H23" s="56">
        <f t="shared" si="5"/>
        <v>2904.612</v>
      </c>
      <c r="I23" s="56">
        <f t="shared" si="5"/>
        <v>3430.7304000000004</v>
      </c>
      <c r="J23" s="56">
        <f t="shared" si="5"/>
        <v>2882.6904</v>
      </c>
      <c r="K23" s="56">
        <f t="shared" si="5"/>
        <v>3321.1224</v>
      </c>
      <c r="L23" s="56">
        <f t="shared" si="5"/>
        <v>3090.9456</v>
      </c>
      <c r="M23" s="56">
        <f t="shared" si="5"/>
        <v>3025.1808</v>
      </c>
      <c r="N23" s="56">
        <f t="shared" si="5"/>
        <v>4154.1432</v>
      </c>
      <c r="O23" s="56">
        <f t="shared" si="5"/>
        <v>4822.752</v>
      </c>
      <c r="P23" s="56">
        <f t="shared" si="5"/>
        <v>515.1576</v>
      </c>
      <c r="Q23" s="56"/>
      <c r="R23" s="56">
        <f t="shared" si="4"/>
        <v>45805.1832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6940.304</v>
      </c>
      <c r="F24" s="56">
        <f aca="true" t="shared" si="6" ref="F24:P24">F22+F23</f>
        <v>6162.0872</v>
      </c>
      <c r="G24" s="56">
        <f t="shared" si="6"/>
        <v>4660.457600000001</v>
      </c>
      <c r="H24" s="56">
        <f t="shared" si="6"/>
        <v>2939.612</v>
      </c>
      <c r="I24" s="56">
        <f t="shared" si="6"/>
        <v>3465.7304000000004</v>
      </c>
      <c r="J24" s="56">
        <f t="shared" si="6"/>
        <v>2917.6904</v>
      </c>
      <c r="K24" s="56">
        <f t="shared" si="6"/>
        <v>3356.1224</v>
      </c>
      <c r="L24" s="56">
        <f t="shared" si="6"/>
        <v>3125.9456</v>
      </c>
      <c r="M24" s="56">
        <f t="shared" si="6"/>
        <v>3060.1808</v>
      </c>
      <c r="N24" s="56">
        <f t="shared" si="6"/>
        <v>4189.1432</v>
      </c>
      <c r="O24" s="56">
        <f t="shared" si="6"/>
        <v>4857.752</v>
      </c>
      <c r="P24" s="56">
        <f t="shared" si="6"/>
        <v>550.1576</v>
      </c>
      <c r="Q24" s="56"/>
      <c r="R24" s="57">
        <f t="shared" si="4"/>
        <v>46225.1832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0.09245</v>
      </c>
      <c r="E28" s="56">
        <f aca="true" t="shared" si="8" ref="E28:P28">E7*$D$28</f>
        <v>6989.22</v>
      </c>
      <c r="F28" s="56">
        <f t="shared" si="8"/>
        <v>6201.546</v>
      </c>
      <c r="G28" s="56">
        <f t="shared" si="8"/>
        <v>4681.668000000001</v>
      </c>
      <c r="H28" s="56">
        <f t="shared" si="8"/>
        <v>2939.9100000000003</v>
      </c>
      <c r="I28" s="56">
        <f t="shared" si="8"/>
        <v>3472.422</v>
      </c>
      <c r="J28" s="56">
        <f t="shared" si="8"/>
        <v>2917.722</v>
      </c>
      <c r="K28" s="56">
        <f t="shared" si="8"/>
        <v>3361.482</v>
      </c>
      <c r="L28" s="56">
        <f t="shared" si="8"/>
        <v>3128.5080000000003</v>
      </c>
      <c r="M28" s="56">
        <f t="shared" si="8"/>
        <v>3061.944</v>
      </c>
      <c r="N28" s="56">
        <f t="shared" si="8"/>
        <v>4204.626</v>
      </c>
      <c r="O28" s="56">
        <f t="shared" si="8"/>
        <v>4881.360000000001</v>
      </c>
      <c r="P28" s="56">
        <f t="shared" si="8"/>
        <v>521.418</v>
      </c>
      <c r="Q28" s="56"/>
      <c r="R28" s="56">
        <f t="shared" si="4"/>
        <v>46361.82600000001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7029.22</v>
      </c>
      <c r="F29" s="56">
        <f aca="true" t="shared" si="9" ref="F29:P29">F28+F27</f>
        <v>6241.546</v>
      </c>
      <c r="G29" s="56">
        <f t="shared" si="9"/>
        <v>4721.668000000001</v>
      </c>
      <c r="H29" s="56">
        <f t="shared" si="9"/>
        <v>2979.9100000000003</v>
      </c>
      <c r="I29" s="56">
        <f t="shared" si="9"/>
        <v>3512.422</v>
      </c>
      <c r="J29" s="56">
        <f t="shared" si="9"/>
        <v>2957.722</v>
      </c>
      <c r="K29" s="56">
        <f t="shared" si="9"/>
        <v>3401.482</v>
      </c>
      <c r="L29" s="56">
        <f t="shared" si="9"/>
        <v>3168.5080000000003</v>
      </c>
      <c r="M29" s="56">
        <f t="shared" si="9"/>
        <v>3101.944</v>
      </c>
      <c r="N29" s="56">
        <f t="shared" si="9"/>
        <v>4244.626</v>
      </c>
      <c r="O29" s="56">
        <f t="shared" si="9"/>
        <v>4921.360000000001</v>
      </c>
      <c r="P29" s="56">
        <f t="shared" si="9"/>
        <v>561.418</v>
      </c>
      <c r="Q29" s="56"/>
      <c r="R29" s="57">
        <f t="shared" si="4"/>
        <v>46841.82600000001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Blank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0</v>
      </c>
      <c r="E32" s="56">
        <f>IF(E$7&gt;0,$D$32,0)</f>
        <v>0</v>
      </c>
      <c r="F32" s="56">
        <f aca="true" t="shared" si="10" ref="F32:P32">IF(F$7&gt;0,$D$32,0)</f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 t="shared" si="10"/>
        <v>0</v>
      </c>
      <c r="K32" s="56">
        <f t="shared" si="10"/>
        <v>0</v>
      </c>
      <c r="L32" s="56">
        <f t="shared" si="10"/>
        <v>0</v>
      </c>
      <c r="M32" s="56">
        <f t="shared" si="10"/>
        <v>0</v>
      </c>
      <c r="N32" s="56">
        <f t="shared" si="10"/>
        <v>0</v>
      </c>
      <c r="O32" s="56">
        <f t="shared" si="10"/>
        <v>0</v>
      </c>
      <c r="P32" s="56">
        <f t="shared" si="10"/>
        <v>0</v>
      </c>
      <c r="Q32" s="56"/>
      <c r="R32" s="56">
        <f t="shared" si="4"/>
        <v>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</v>
      </c>
      <c r="E33" s="56">
        <f aca="true" t="shared" si="11" ref="E33:P33">E7*$D$33</f>
        <v>0</v>
      </c>
      <c r="F33" s="56">
        <f t="shared" si="11"/>
        <v>0</v>
      </c>
      <c r="G33" s="56">
        <f t="shared" si="11"/>
        <v>0</v>
      </c>
      <c r="H33" s="56">
        <f t="shared" si="11"/>
        <v>0</v>
      </c>
      <c r="I33" s="56">
        <f t="shared" si="11"/>
        <v>0</v>
      </c>
      <c r="J33" s="56">
        <f t="shared" si="11"/>
        <v>0</v>
      </c>
      <c r="K33" s="56">
        <f t="shared" si="11"/>
        <v>0</v>
      </c>
      <c r="L33" s="56">
        <f t="shared" si="11"/>
        <v>0</v>
      </c>
      <c r="M33" s="56">
        <f t="shared" si="11"/>
        <v>0</v>
      </c>
      <c r="N33" s="56">
        <f t="shared" si="11"/>
        <v>0</v>
      </c>
      <c r="O33" s="56">
        <f t="shared" si="11"/>
        <v>0</v>
      </c>
      <c r="P33" s="56">
        <f t="shared" si="11"/>
        <v>0</v>
      </c>
      <c r="Q33" s="56"/>
      <c r="R33" s="56">
        <f t="shared" si="4"/>
        <v>0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0</v>
      </c>
      <c r="F34" s="56">
        <f aca="true" t="shared" si="12" ref="F34:P34">F32+F33</f>
        <v>0</v>
      </c>
      <c r="G34" s="56">
        <f t="shared" si="12"/>
        <v>0</v>
      </c>
      <c r="H34" s="56">
        <f t="shared" si="12"/>
        <v>0</v>
      </c>
      <c r="I34" s="56">
        <f t="shared" si="12"/>
        <v>0</v>
      </c>
      <c r="J34" s="56">
        <f t="shared" si="12"/>
        <v>0</v>
      </c>
      <c r="K34" s="56">
        <f t="shared" si="12"/>
        <v>0</v>
      </c>
      <c r="L34" s="56">
        <f t="shared" si="12"/>
        <v>0</v>
      </c>
      <c r="M34" s="56">
        <f t="shared" si="12"/>
        <v>0</v>
      </c>
      <c r="N34" s="56">
        <f t="shared" si="12"/>
        <v>0</v>
      </c>
      <c r="O34" s="56">
        <f t="shared" si="12"/>
        <v>0</v>
      </c>
      <c r="P34" s="56">
        <f t="shared" si="12"/>
        <v>0</v>
      </c>
      <c r="Q34" s="56"/>
      <c r="R34" s="57">
        <f t="shared" si="4"/>
        <v>0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Blank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0</v>
      </c>
      <c r="E37" s="56">
        <f>IF(E$7&gt;0,$D$37,0)</f>
        <v>0</v>
      </c>
      <c r="F37" s="56">
        <f aca="true" t="shared" si="13" ref="F37:P37">IF(F$7&gt;0,$D$37,0)</f>
        <v>0</v>
      </c>
      <c r="G37" s="56">
        <f t="shared" si="13"/>
        <v>0</v>
      </c>
      <c r="H37" s="56">
        <f t="shared" si="13"/>
        <v>0</v>
      </c>
      <c r="I37" s="56">
        <f t="shared" si="13"/>
        <v>0</v>
      </c>
      <c r="J37" s="56">
        <f t="shared" si="13"/>
        <v>0</v>
      </c>
      <c r="K37" s="56">
        <f t="shared" si="13"/>
        <v>0</v>
      </c>
      <c r="L37" s="56">
        <f t="shared" si="13"/>
        <v>0</v>
      </c>
      <c r="M37" s="56">
        <f t="shared" si="13"/>
        <v>0</v>
      </c>
      <c r="N37" s="56">
        <f t="shared" si="13"/>
        <v>0</v>
      </c>
      <c r="O37" s="56">
        <f t="shared" si="13"/>
        <v>0</v>
      </c>
      <c r="P37" s="56">
        <f t="shared" si="13"/>
        <v>0</v>
      </c>
      <c r="Q37" s="56"/>
      <c r="R37" s="56">
        <f t="shared" si="4"/>
        <v>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</v>
      </c>
      <c r="E38" s="56">
        <f aca="true" t="shared" si="14" ref="E38:P38">E7*$D$38</f>
        <v>0</v>
      </c>
      <c r="F38" s="56">
        <f t="shared" si="14"/>
        <v>0</v>
      </c>
      <c r="G38" s="56">
        <f t="shared" si="14"/>
        <v>0</v>
      </c>
      <c r="H38" s="56">
        <f t="shared" si="14"/>
        <v>0</v>
      </c>
      <c r="I38" s="56">
        <f t="shared" si="14"/>
        <v>0</v>
      </c>
      <c r="J38" s="56">
        <f t="shared" si="14"/>
        <v>0</v>
      </c>
      <c r="K38" s="56">
        <f t="shared" si="14"/>
        <v>0</v>
      </c>
      <c r="L38" s="56">
        <f t="shared" si="14"/>
        <v>0</v>
      </c>
      <c r="M38" s="56">
        <f t="shared" si="14"/>
        <v>0</v>
      </c>
      <c r="N38" s="56">
        <f t="shared" si="14"/>
        <v>0</v>
      </c>
      <c r="O38" s="56">
        <f t="shared" si="14"/>
        <v>0</v>
      </c>
      <c r="P38" s="56">
        <f t="shared" si="14"/>
        <v>0</v>
      </c>
      <c r="Q38" s="56"/>
      <c r="R38" s="56">
        <f t="shared" si="4"/>
        <v>0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0</v>
      </c>
      <c r="F39" s="56">
        <f t="shared" si="15"/>
        <v>0</v>
      </c>
      <c r="G39" s="56">
        <f t="shared" si="15"/>
        <v>0</v>
      </c>
      <c r="H39" s="56">
        <f t="shared" si="15"/>
        <v>0</v>
      </c>
      <c r="I39" s="56">
        <f t="shared" si="15"/>
        <v>0</v>
      </c>
      <c r="J39" s="56">
        <f t="shared" si="15"/>
        <v>0</v>
      </c>
      <c r="K39" s="56">
        <f t="shared" si="15"/>
        <v>0</v>
      </c>
      <c r="L39" s="56">
        <f t="shared" si="15"/>
        <v>0</v>
      </c>
      <c r="M39" s="56">
        <f t="shared" si="15"/>
        <v>0</v>
      </c>
      <c r="N39" s="56">
        <f t="shared" si="15"/>
        <v>0</v>
      </c>
      <c r="O39" s="56">
        <f t="shared" si="15"/>
        <v>0</v>
      </c>
      <c r="P39" s="56">
        <f t="shared" si="15"/>
        <v>0</v>
      </c>
      <c r="Q39" s="56"/>
      <c r="R39" s="57">
        <f t="shared" si="4"/>
        <v>0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0.0406</v>
      </c>
      <c r="E43" s="56">
        <f aca="true" t="shared" si="17" ref="E43:P43">$D$43*E7</f>
        <v>3069.3599999999997</v>
      </c>
      <c r="F43" s="56">
        <f t="shared" si="17"/>
        <v>2723.448</v>
      </c>
      <c r="G43" s="56">
        <f t="shared" si="17"/>
        <v>2055.984</v>
      </c>
      <c r="H43" s="56">
        <f t="shared" si="17"/>
        <v>1291.08</v>
      </c>
      <c r="I43" s="56">
        <f t="shared" si="17"/>
        <v>1524.936</v>
      </c>
      <c r="J43" s="56">
        <f t="shared" si="17"/>
        <v>1281.336</v>
      </c>
      <c r="K43" s="56">
        <f t="shared" si="17"/>
        <v>1476.216</v>
      </c>
      <c r="L43" s="56">
        <f t="shared" si="17"/>
        <v>1373.904</v>
      </c>
      <c r="M43" s="56">
        <f t="shared" si="17"/>
        <v>1344.6719999999998</v>
      </c>
      <c r="N43" s="56">
        <f t="shared" si="17"/>
        <v>1846.4879999999998</v>
      </c>
      <c r="O43" s="56">
        <f t="shared" si="17"/>
        <v>2143.68</v>
      </c>
      <c r="P43" s="56">
        <f t="shared" si="17"/>
        <v>228.98399999999998</v>
      </c>
      <c r="Q43" s="56"/>
      <c r="R43" s="56">
        <f t="shared" si="4"/>
        <v>20360.088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16.4</v>
      </c>
      <c r="E44" s="56">
        <f>E10*$D$44</f>
        <v>2920.8399999999997</v>
      </c>
      <c r="F44" s="56">
        <f>F10*$D$44</f>
        <v>3598.16</v>
      </c>
      <c r="G44" s="56">
        <f>G10*$D$44</f>
        <v>2589.56</v>
      </c>
      <c r="H44" s="56"/>
      <c r="I44" s="56"/>
      <c r="J44" s="56"/>
      <c r="K44" s="56"/>
      <c r="L44" s="56"/>
      <c r="M44" s="56"/>
      <c r="N44" s="56"/>
      <c r="O44" s="56">
        <f>O10*$D$44</f>
        <v>2663.3599999999997</v>
      </c>
      <c r="P44" s="56">
        <f>P10*$D$44</f>
        <v>436.24</v>
      </c>
      <c r="Q44" s="56"/>
      <c r="R44" s="56">
        <f t="shared" si="4"/>
        <v>12208.159999999998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0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1362.84</v>
      </c>
      <c r="Q45" s="56"/>
      <c r="R45" s="56">
        <f t="shared" si="4"/>
        <v>1362.84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14.01</v>
      </c>
      <c r="E46" s="56"/>
      <c r="F46" s="56"/>
      <c r="G46" s="56"/>
      <c r="H46" s="56">
        <f>H10*$D$46</f>
        <v>1605.5459999999998</v>
      </c>
      <c r="I46" s="56">
        <f aca="true" t="shared" si="18" ref="I46:N46">I10*$D$46</f>
        <v>1473.852</v>
      </c>
      <c r="J46" s="56">
        <f t="shared" si="18"/>
        <v>1538.298</v>
      </c>
      <c r="K46" s="56">
        <f t="shared" si="18"/>
        <v>1706.418</v>
      </c>
      <c r="L46" s="56">
        <f t="shared" si="18"/>
        <v>1580.328</v>
      </c>
      <c r="M46" s="56">
        <f t="shared" si="18"/>
        <v>1650.378</v>
      </c>
      <c r="N46" s="56">
        <f t="shared" si="18"/>
        <v>2598.855</v>
      </c>
      <c r="O46" s="56"/>
      <c r="P46" s="56"/>
      <c r="Q46" s="56"/>
      <c r="R46" s="56">
        <f t="shared" si="4"/>
        <v>12153.675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63.044999999999845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63.044999999999845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6080.199999999999</v>
      </c>
      <c r="F49" s="56">
        <f aca="true" t="shared" si="21" ref="F49:P49">SUM(F42:F48)</f>
        <v>6411.608</v>
      </c>
      <c r="G49" s="56">
        <f t="shared" si="21"/>
        <v>4735.544</v>
      </c>
      <c r="H49" s="56">
        <f t="shared" si="21"/>
        <v>2986.6259999999997</v>
      </c>
      <c r="I49" s="56">
        <f t="shared" si="21"/>
        <v>3151.8329999999996</v>
      </c>
      <c r="J49" s="56">
        <f t="shared" si="21"/>
        <v>2909.634</v>
      </c>
      <c r="K49" s="56">
        <f t="shared" si="21"/>
        <v>3272.634</v>
      </c>
      <c r="L49" s="56">
        <f t="shared" si="21"/>
        <v>3044.232</v>
      </c>
      <c r="M49" s="56">
        <f t="shared" si="21"/>
        <v>3085.0499999999997</v>
      </c>
      <c r="N49" s="56">
        <f t="shared" si="21"/>
        <v>4535.343</v>
      </c>
      <c r="O49" s="56">
        <f t="shared" si="21"/>
        <v>4897.039999999999</v>
      </c>
      <c r="P49" s="56">
        <f t="shared" si="21"/>
        <v>2118.064</v>
      </c>
      <c r="Q49" s="56"/>
      <c r="R49" s="57">
        <f t="shared" si="4"/>
        <v>47227.808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0.04071</v>
      </c>
      <c r="E53" s="56">
        <f aca="true" t="shared" si="23" ref="E53:P53">$D$53*E7</f>
        <v>3077.6760000000004</v>
      </c>
      <c r="F53" s="56">
        <f t="shared" si="23"/>
        <v>2730.8268000000003</v>
      </c>
      <c r="G53" s="56">
        <f t="shared" si="23"/>
        <v>2061.5544</v>
      </c>
      <c r="H53" s="56">
        <f t="shared" si="23"/>
        <v>1294.5780000000002</v>
      </c>
      <c r="I53" s="56">
        <f t="shared" si="23"/>
        <v>1529.0676</v>
      </c>
      <c r="J53" s="56">
        <f t="shared" si="23"/>
        <v>1284.8076</v>
      </c>
      <c r="K53" s="56">
        <f t="shared" si="23"/>
        <v>1480.2156000000002</v>
      </c>
      <c r="L53" s="56">
        <f t="shared" si="23"/>
        <v>1377.6264</v>
      </c>
      <c r="M53" s="56">
        <f t="shared" si="23"/>
        <v>1348.3152</v>
      </c>
      <c r="N53" s="56">
        <f t="shared" si="23"/>
        <v>1851.4908</v>
      </c>
      <c r="O53" s="56">
        <f t="shared" si="23"/>
        <v>2149.4880000000003</v>
      </c>
      <c r="P53" s="56">
        <f t="shared" si="23"/>
        <v>229.60440000000003</v>
      </c>
      <c r="Q53" s="56"/>
      <c r="R53" s="56">
        <f t="shared" si="4"/>
        <v>20415.2508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17.33</v>
      </c>
      <c r="E54" s="56">
        <f>E10*$D$54</f>
        <v>3086.4729999999995</v>
      </c>
      <c r="F54" s="56">
        <f>F10*$D$54</f>
        <v>3802.2019999999998</v>
      </c>
      <c r="G54" s="56">
        <f>G10*$D$54</f>
        <v>2736.4069999999997</v>
      </c>
      <c r="H54" s="56"/>
      <c r="I54" s="56"/>
      <c r="J54" s="56"/>
      <c r="K54" s="56"/>
      <c r="L54" s="56"/>
      <c r="M54" s="56"/>
      <c r="N54" s="56"/>
      <c r="O54" s="56">
        <f>$D$54*O10</f>
        <v>2814.392</v>
      </c>
      <c r="P54" s="56">
        <f>$D$54*P10</f>
        <v>460.97799999999995</v>
      </c>
      <c r="Q54" s="56"/>
      <c r="R54" s="56">
        <f t="shared" si="4"/>
        <v>12900.451999999997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0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1440.123</v>
      </c>
      <c r="Q55" s="56"/>
      <c r="R55" s="56">
        <f t="shared" si="4"/>
        <v>1440.123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14.94</v>
      </c>
      <c r="E56" s="56"/>
      <c r="F56" s="56"/>
      <c r="G56" s="56"/>
      <c r="H56" s="56">
        <f>H10*$D$56</f>
        <v>1712.1239999999998</v>
      </c>
      <c r="I56" s="56">
        <f aca="true" t="shared" si="24" ref="I56:N56">I10*$D$56</f>
        <v>1571.688</v>
      </c>
      <c r="J56" s="56">
        <f t="shared" si="24"/>
        <v>1640.4119999999998</v>
      </c>
      <c r="K56" s="56">
        <f t="shared" si="24"/>
        <v>1819.692</v>
      </c>
      <c r="L56" s="56">
        <f t="shared" si="24"/>
        <v>1685.232</v>
      </c>
      <c r="M56" s="56">
        <f t="shared" si="24"/>
        <v>1759.9319999999998</v>
      </c>
      <c r="N56" s="56">
        <f t="shared" si="24"/>
        <v>2771.37</v>
      </c>
      <c r="O56" s="56"/>
      <c r="P56" s="56"/>
      <c r="Q56" s="56"/>
      <c r="R56" s="56">
        <f t="shared" si="4"/>
        <v>12960.45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67.22999999999979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67.22999999999979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6254.148999999999</v>
      </c>
      <c r="F59" s="56">
        <f aca="true" t="shared" si="27" ref="F59:P59">SUM(F52:F58)</f>
        <v>6623.0288</v>
      </c>
      <c r="G59" s="56">
        <f t="shared" si="27"/>
        <v>4887.9614</v>
      </c>
      <c r="H59" s="56">
        <f t="shared" si="27"/>
        <v>3096.702</v>
      </c>
      <c r="I59" s="56">
        <f t="shared" si="27"/>
        <v>3257.9856</v>
      </c>
      <c r="J59" s="56">
        <f t="shared" si="27"/>
        <v>3015.2196</v>
      </c>
      <c r="K59" s="56">
        <f t="shared" si="27"/>
        <v>3389.9076000000005</v>
      </c>
      <c r="L59" s="56">
        <f t="shared" si="27"/>
        <v>3152.8584</v>
      </c>
      <c r="M59" s="56">
        <f t="shared" si="27"/>
        <v>3198.2472</v>
      </c>
      <c r="N59" s="56">
        <f t="shared" si="27"/>
        <v>4712.8608</v>
      </c>
      <c r="O59" s="56">
        <f t="shared" si="27"/>
        <v>5053.88</v>
      </c>
      <c r="P59" s="56">
        <f t="shared" si="27"/>
        <v>2220.7054</v>
      </c>
      <c r="Q59" s="56"/>
      <c r="R59" s="57">
        <f t="shared" si="4"/>
        <v>48863.50579999999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0.0399</v>
      </c>
      <c r="E63" s="56">
        <f aca="true" t="shared" si="30" ref="E63:P63">$D$63*E7</f>
        <v>3016.44</v>
      </c>
      <c r="F63" s="56">
        <f t="shared" si="30"/>
        <v>2676.4919999999997</v>
      </c>
      <c r="G63" s="56">
        <f t="shared" si="30"/>
        <v>2020.5359999999998</v>
      </c>
      <c r="H63" s="56">
        <f t="shared" si="30"/>
        <v>1268.82</v>
      </c>
      <c r="I63" s="56">
        <f t="shared" si="30"/>
        <v>1498.644</v>
      </c>
      <c r="J63" s="56">
        <f t="shared" si="30"/>
        <v>1259.244</v>
      </c>
      <c r="K63" s="56">
        <f t="shared" si="30"/>
        <v>1450.764</v>
      </c>
      <c r="L63" s="56">
        <f t="shared" si="30"/>
        <v>1350.216</v>
      </c>
      <c r="M63" s="56">
        <f t="shared" si="30"/>
        <v>1321.4879999999998</v>
      </c>
      <c r="N63" s="56">
        <f t="shared" si="30"/>
        <v>1814.6519999999998</v>
      </c>
      <c r="O63" s="56">
        <f t="shared" si="30"/>
        <v>2106.72</v>
      </c>
      <c r="P63" s="56">
        <f t="shared" si="30"/>
        <v>225.036</v>
      </c>
      <c r="Q63" s="56"/>
      <c r="R63" s="56">
        <f t="shared" si="29"/>
        <v>20009.052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6.11</v>
      </c>
      <c r="E64" s="56">
        <f aca="true" t="shared" si="31" ref="E64:P64">$D$64*E10</f>
        <v>1088.191</v>
      </c>
      <c r="F64" s="56">
        <f t="shared" si="31"/>
        <v>1340.534</v>
      </c>
      <c r="G64" s="56">
        <f t="shared" si="31"/>
        <v>964.7690000000001</v>
      </c>
      <c r="H64" s="56">
        <f t="shared" si="31"/>
        <v>700.206</v>
      </c>
      <c r="I64" s="56">
        <f t="shared" si="31"/>
        <v>642.772</v>
      </c>
      <c r="J64" s="56">
        <f t="shared" si="31"/>
        <v>670.878</v>
      </c>
      <c r="K64" s="56">
        <f t="shared" si="31"/>
        <v>744.198</v>
      </c>
      <c r="L64" s="56">
        <f t="shared" si="31"/>
        <v>689.208</v>
      </c>
      <c r="M64" s="56">
        <f t="shared" si="31"/>
        <v>719.758</v>
      </c>
      <c r="N64" s="56">
        <f t="shared" si="31"/>
        <v>1133.405</v>
      </c>
      <c r="O64" s="56">
        <f t="shared" si="31"/>
        <v>992.2640000000001</v>
      </c>
      <c r="P64" s="56">
        <f t="shared" si="31"/>
        <v>162.526</v>
      </c>
      <c r="Q64" s="56"/>
      <c r="R64" s="56">
        <f t="shared" si="29"/>
        <v>9848.709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0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27.495000000000005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507.74100000000004</v>
      </c>
      <c r="Q65" s="56"/>
      <c r="R65" s="56">
        <f t="shared" si="29"/>
        <v>535.2360000000001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4.51</v>
      </c>
      <c r="E66" s="56">
        <f aca="true" t="shared" si="33" ref="E66:P66">$D$66*E11</f>
        <v>803.2309999999999</v>
      </c>
      <c r="F66" s="56">
        <f t="shared" si="33"/>
        <v>989.494</v>
      </c>
      <c r="G66" s="56">
        <f t="shared" si="33"/>
        <v>712.129</v>
      </c>
      <c r="H66" s="56">
        <f t="shared" si="33"/>
        <v>516.846</v>
      </c>
      <c r="I66" s="56">
        <f t="shared" si="33"/>
        <v>474.452</v>
      </c>
      <c r="J66" s="56">
        <f t="shared" si="33"/>
        <v>495.198</v>
      </c>
      <c r="K66" s="56">
        <f t="shared" si="33"/>
        <v>549.318</v>
      </c>
      <c r="L66" s="56">
        <f t="shared" si="33"/>
        <v>508.72799999999995</v>
      </c>
      <c r="M66" s="56">
        <f t="shared" si="33"/>
        <v>531.2779999999999</v>
      </c>
      <c r="N66" s="56">
        <f t="shared" si="33"/>
        <v>836.6049999999999</v>
      </c>
      <c r="O66" s="56">
        <f t="shared" si="33"/>
        <v>732.424</v>
      </c>
      <c r="P66" s="56">
        <f t="shared" si="33"/>
        <v>119.966</v>
      </c>
      <c r="Q66" s="56"/>
      <c r="R66" s="56">
        <f t="shared" si="29"/>
        <v>7269.669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0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20.295000000000016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374.781</v>
      </c>
      <c r="Q67" s="56"/>
      <c r="R67" s="56">
        <f t="shared" si="29"/>
        <v>395.076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4</v>
      </c>
      <c r="E68" s="56">
        <f aca="true" t="shared" si="35" ref="E68:P68">$D$68*E12</f>
        <v>712.4</v>
      </c>
      <c r="F68" s="56">
        <f t="shared" si="35"/>
        <v>877.6</v>
      </c>
      <c r="G68" s="56">
        <f t="shared" si="35"/>
        <v>631.6</v>
      </c>
      <c r="H68" s="56">
        <f t="shared" si="35"/>
        <v>458.4</v>
      </c>
      <c r="I68" s="56">
        <f t="shared" si="35"/>
        <v>420.8</v>
      </c>
      <c r="J68" s="56">
        <f t="shared" si="35"/>
        <v>439.2</v>
      </c>
      <c r="K68" s="56">
        <f t="shared" si="35"/>
        <v>487.2</v>
      </c>
      <c r="L68" s="56">
        <f t="shared" si="35"/>
        <v>451.2</v>
      </c>
      <c r="M68" s="56">
        <f t="shared" si="35"/>
        <v>471.2</v>
      </c>
      <c r="N68" s="56">
        <f t="shared" si="35"/>
        <v>742</v>
      </c>
      <c r="O68" s="56">
        <f t="shared" si="35"/>
        <v>649.6</v>
      </c>
      <c r="P68" s="56">
        <f t="shared" si="35"/>
        <v>106.4</v>
      </c>
      <c r="Q68" s="56"/>
      <c r="R68" s="56">
        <f t="shared" si="29"/>
        <v>6447.599999999999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287.6</v>
      </c>
      <c r="F69" s="56">
        <f aca="true" t="shared" si="36" ref="F69:P69">IF(F$7&gt;0,IF(F$12&gt;250,IF(F$12&gt;$B$12*0.75,0,(0.75*$B$12*$D$68-F$12*$D$68)),250*$D$68-F$12*$D$68),0)</f>
        <v>122.39999999999998</v>
      </c>
      <c r="G69" s="56">
        <f t="shared" si="36"/>
        <v>368.4</v>
      </c>
      <c r="H69" s="56">
        <f t="shared" si="36"/>
        <v>541.6</v>
      </c>
      <c r="I69" s="56">
        <f t="shared" si="36"/>
        <v>579.2</v>
      </c>
      <c r="J69" s="56">
        <f t="shared" si="36"/>
        <v>560.8</v>
      </c>
      <c r="K69" s="56">
        <f t="shared" si="36"/>
        <v>512.8</v>
      </c>
      <c r="L69" s="56">
        <f t="shared" si="36"/>
        <v>548.8</v>
      </c>
      <c r="M69" s="56">
        <f t="shared" si="36"/>
        <v>528.8</v>
      </c>
      <c r="N69" s="56">
        <f t="shared" si="36"/>
        <v>258</v>
      </c>
      <c r="O69" s="56">
        <f t="shared" si="36"/>
        <v>350.4</v>
      </c>
      <c r="P69" s="56">
        <f t="shared" si="36"/>
        <v>893.6</v>
      </c>
      <c r="Q69" s="56"/>
      <c r="R69" s="56">
        <f t="shared" si="29"/>
        <v>5552.400000000001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6107.862</v>
      </c>
      <c r="F71" s="56">
        <f aca="true" t="shared" si="38" ref="F71:P71">SUM(F62:F70)</f>
        <v>6206.5199999999995</v>
      </c>
      <c r="G71" s="56">
        <f t="shared" si="38"/>
        <v>4897.434</v>
      </c>
      <c r="H71" s="56">
        <f t="shared" si="38"/>
        <v>3685.872</v>
      </c>
      <c r="I71" s="56">
        <f t="shared" si="38"/>
        <v>3863.6580000000004</v>
      </c>
      <c r="J71" s="56">
        <f t="shared" si="38"/>
        <v>3625.3199999999997</v>
      </c>
      <c r="K71" s="56">
        <f t="shared" si="38"/>
        <v>3944.2799999999997</v>
      </c>
      <c r="L71" s="56">
        <f t="shared" si="38"/>
        <v>3748.152</v>
      </c>
      <c r="M71" s="56">
        <f t="shared" si="38"/>
        <v>3772.5239999999994</v>
      </c>
      <c r="N71" s="56">
        <f t="shared" si="38"/>
        <v>4984.662</v>
      </c>
      <c r="O71" s="56">
        <f t="shared" si="38"/>
        <v>5031.407999999999</v>
      </c>
      <c r="P71" s="56">
        <f t="shared" si="38"/>
        <v>2590.05</v>
      </c>
      <c r="Q71" s="56"/>
      <c r="R71" s="57">
        <f t="shared" si="29"/>
        <v>52457.742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0.04048</v>
      </c>
      <c r="E75" s="56">
        <f aca="true" t="shared" si="41" ref="E75:P75">$D$75*E7</f>
        <v>3060.288</v>
      </c>
      <c r="F75" s="56">
        <f t="shared" si="41"/>
        <v>2715.3984</v>
      </c>
      <c r="G75" s="56">
        <f t="shared" si="41"/>
        <v>2049.9072</v>
      </c>
      <c r="H75" s="56">
        <f t="shared" si="41"/>
        <v>1287.2640000000001</v>
      </c>
      <c r="I75" s="56">
        <f t="shared" si="41"/>
        <v>1520.4288000000001</v>
      </c>
      <c r="J75" s="56">
        <f t="shared" si="41"/>
        <v>1277.5488</v>
      </c>
      <c r="K75" s="56">
        <f t="shared" si="41"/>
        <v>1471.8528000000001</v>
      </c>
      <c r="L75" s="56">
        <f t="shared" si="41"/>
        <v>1369.8432</v>
      </c>
      <c r="M75" s="56">
        <f t="shared" si="41"/>
        <v>1340.6976</v>
      </c>
      <c r="N75" s="56">
        <f t="shared" si="41"/>
        <v>1841.0304</v>
      </c>
      <c r="O75" s="56">
        <f t="shared" si="41"/>
        <v>2137.344</v>
      </c>
      <c r="P75" s="56">
        <f t="shared" si="41"/>
        <v>228.30720000000002</v>
      </c>
      <c r="Q75" s="56"/>
      <c r="R75" s="56">
        <f t="shared" si="40"/>
        <v>20299.9104</v>
      </c>
    </row>
    <row r="76" spans="2:18" ht="15">
      <c r="B76" s="64" t="str">
        <f>'Rate Comparison'!B76</f>
        <v>Peak Demand</v>
      </c>
      <c r="D76" s="7">
        <f>'Rate Comparison'!D76</f>
        <v>6.37</v>
      </c>
      <c r="E76" s="56">
        <f aca="true" t="shared" si="42" ref="E76:P76">$D$76*E10</f>
        <v>1134.497</v>
      </c>
      <c r="F76" s="56">
        <f t="shared" si="42"/>
        <v>1397.578</v>
      </c>
      <c r="G76" s="56">
        <f t="shared" si="42"/>
        <v>1005.8230000000001</v>
      </c>
      <c r="H76" s="56">
        <f t="shared" si="42"/>
        <v>730.002</v>
      </c>
      <c r="I76" s="56">
        <f t="shared" si="42"/>
        <v>670.124</v>
      </c>
      <c r="J76" s="56">
        <f t="shared" si="42"/>
        <v>699.426</v>
      </c>
      <c r="K76" s="56">
        <f t="shared" si="42"/>
        <v>775.866</v>
      </c>
      <c r="L76" s="56">
        <f t="shared" si="42"/>
        <v>718.536</v>
      </c>
      <c r="M76" s="56">
        <f t="shared" si="42"/>
        <v>750.386</v>
      </c>
      <c r="N76" s="56">
        <f t="shared" si="42"/>
        <v>1181.635</v>
      </c>
      <c r="O76" s="56">
        <f t="shared" si="42"/>
        <v>1034.488</v>
      </c>
      <c r="P76" s="56">
        <f t="shared" si="42"/>
        <v>169.442</v>
      </c>
      <c r="Q76" s="56"/>
      <c r="R76" s="56">
        <f t="shared" si="40"/>
        <v>10267.803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0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28.664999999999964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529.347</v>
      </c>
      <c r="Q77" s="56"/>
      <c r="R77" s="56">
        <f t="shared" si="40"/>
        <v>558.012</v>
      </c>
    </row>
    <row r="78" spans="2:18" ht="15">
      <c r="B78" s="64" t="str">
        <f>'Rate Comparison'!B78</f>
        <v>Intermediate Demand</v>
      </c>
      <c r="D78" s="7">
        <f>'Rate Comparison'!D78</f>
        <v>4.76</v>
      </c>
      <c r="E78" s="56">
        <f aca="true" t="shared" si="44" ref="E78:P78">$D$78*E11</f>
        <v>847.756</v>
      </c>
      <c r="F78" s="56">
        <f t="shared" si="44"/>
        <v>1044.344</v>
      </c>
      <c r="G78" s="56">
        <f t="shared" si="44"/>
        <v>751.604</v>
      </c>
      <c r="H78" s="56">
        <f t="shared" si="44"/>
        <v>545.496</v>
      </c>
      <c r="I78" s="56">
        <f t="shared" si="44"/>
        <v>500.752</v>
      </c>
      <c r="J78" s="56">
        <f t="shared" si="44"/>
        <v>522.6479999999999</v>
      </c>
      <c r="K78" s="56">
        <f t="shared" si="44"/>
        <v>579.7679999999999</v>
      </c>
      <c r="L78" s="56">
        <f t="shared" si="44"/>
        <v>536.928</v>
      </c>
      <c r="M78" s="56">
        <f t="shared" si="44"/>
        <v>560.728</v>
      </c>
      <c r="N78" s="56">
        <f t="shared" si="44"/>
        <v>882.9799999999999</v>
      </c>
      <c r="O78" s="56">
        <f t="shared" si="44"/>
        <v>773.024</v>
      </c>
      <c r="P78" s="56">
        <f t="shared" si="44"/>
        <v>126.616</v>
      </c>
      <c r="Q78" s="56"/>
      <c r="R78" s="56">
        <f t="shared" si="40"/>
        <v>7672.643999999999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0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21.420000000000016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395.55600000000004</v>
      </c>
      <c r="Q79" s="56"/>
      <c r="R79" s="56">
        <f t="shared" si="40"/>
        <v>416.97600000000006</v>
      </c>
    </row>
    <row r="80" spans="2:18" ht="15">
      <c r="B80" s="64" t="str">
        <f>'Rate Comparison'!B80</f>
        <v>Base Demand</v>
      </c>
      <c r="D80" s="7">
        <f>'Rate Comparison'!D80</f>
        <v>4.26</v>
      </c>
      <c r="E80" s="56">
        <f aca="true" t="shared" si="46" ref="E80:P80">$D$80*E12</f>
        <v>758.7059999999999</v>
      </c>
      <c r="F80" s="56">
        <f t="shared" si="46"/>
        <v>934.644</v>
      </c>
      <c r="G80" s="56">
        <f t="shared" si="46"/>
        <v>672.654</v>
      </c>
      <c r="H80" s="56">
        <f t="shared" si="46"/>
        <v>488.19599999999997</v>
      </c>
      <c r="I80" s="56">
        <f t="shared" si="46"/>
        <v>448.152</v>
      </c>
      <c r="J80" s="56">
        <f t="shared" si="46"/>
        <v>467.748</v>
      </c>
      <c r="K80" s="56">
        <f t="shared" si="46"/>
        <v>518.8679999999999</v>
      </c>
      <c r="L80" s="56">
        <f t="shared" si="46"/>
        <v>480.52799999999996</v>
      </c>
      <c r="M80" s="56">
        <f t="shared" si="46"/>
        <v>501.828</v>
      </c>
      <c r="N80" s="56">
        <f t="shared" si="46"/>
        <v>790.2299999999999</v>
      </c>
      <c r="O80" s="56">
        <f t="shared" si="46"/>
        <v>691.824</v>
      </c>
      <c r="P80" s="56">
        <f t="shared" si="46"/>
        <v>113.316</v>
      </c>
      <c r="Q80" s="56"/>
      <c r="R80" s="56">
        <f t="shared" si="40"/>
        <v>6866.6939999999995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306.2940000000001</v>
      </c>
      <c r="F81" s="56">
        <f aca="true" t="shared" si="47" ref="F81:P81">IF(F$7&gt;0,IF(F12&gt;250,IF(F12&gt;$B$12*0.75,0,(0.75*$B$12*$D$80-F12*$D$80)),250*$D$80-F12*$D$80),0)</f>
        <v>130.356</v>
      </c>
      <c r="G81" s="56">
        <f t="shared" si="47"/>
        <v>392.346</v>
      </c>
      <c r="H81" s="56">
        <f t="shared" si="47"/>
        <v>576.8040000000001</v>
      </c>
      <c r="I81" s="56">
        <f t="shared" si="47"/>
        <v>616.848</v>
      </c>
      <c r="J81" s="56">
        <f t="shared" si="47"/>
        <v>597.252</v>
      </c>
      <c r="K81" s="56">
        <f t="shared" si="47"/>
        <v>546.1320000000001</v>
      </c>
      <c r="L81" s="56">
        <f t="shared" si="47"/>
        <v>584.472</v>
      </c>
      <c r="M81" s="56">
        <f t="shared" si="47"/>
        <v>563.172</v>
      </c>
      <c r="N81" s="56">
        <f t="shared" si="47"/>
        <v>274.7700000000001</v>
      </c>
      <c r="O81" s="56">
        <f t="shared" si="47"/>
        <v>373.17600000000004</v>
      </c>
      <c r="P81" s="56">
        <f t="shared" si="47"/>
        <v>951.684</v>
      </c>
      <c r="Q81" s="56"/>
      <c r="R81" s="56">
        <f t="shared" si="40"/>
        <v>5913.3060000000005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6307.541</v>
      </c>
      <c r="F83" s="56">
        <f aca="true" t="shared" si="49" ref="F83:P83">SUM(F74:F82)</f>
        <v>6422.3204</v>
      </c>
      <c r="G83" s="56">
        <f t="shared" si="49"/>
        <v>5072.334199999999</v>
      </c>
      <c r="H83" s="56">
        <f t="shared" si="49"/>
        <v>3827.762</v>
      </c>
      <c r="I83" s="56">
        <f t="shared" si="49"/>
        <v>4006.3898000000004</v>
      </c>
      <c r="J83" s="56">
        <f t="shared" si="49"/>
        <v>3764.6228</v>
      </c>
      <c r="K83" s="56">
        <f t="shared" si="49"/>
        <v>4092.4868</v>
      </c>
      <c r="L83" s="56">
        <f t="shared" si="49"/>
        <v>3890.3071999999993</v>
      </c>
      <c r="M83" s="56">
        <f t="shared" si="49"/>
        <v>3916.8116</v>
      </c>
      <c r="N83" s="56">
        <f t="shared" si="49"/>
        <v>5170.645399999999</v>
      </c>
      <c r="O83" s="56">
        <f t="shared" si="49"/>
        <v>5209.856000000001</v>
      </c>
      <c r="P83" s="56">
        <f t="shared" si="49"/>
        <v>2714.2682</v>
      </c>
      <c r="Q83" s="56"/>
      <c r="R83" s="57">
        <f t="shared" si="40"/>
        <v>54395.345400000006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90"/>
  <sheetViews>
    <sheetView zoomScale="70" zoomScaleNormal="70" zoomScalePageLayoutView="80" workbookViewId="0" topLeftCell="A1">
      <selection activeCell="K1" sqref="K1:L1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/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59700</v>
      </c>
      <c r="F7" s="70">
        <v>86700</v>
      </c>
      <c r="G7" s="70">
        <v>57900</v>
      </c>
      <c r="H7" s="70">
        <v>54900</v>
      </c>
      <c r="I7" s="70">
        <v>114300</v>
      </c>
      <c r="J7" s="70">
        <v>123300</v>
      </c>
      <c r="K7" s="70">
        <v>124500</v>
      </c>
      <c r="L7" s="70">
        <v>126900</v>
      </c>
      <c r="M7" s="70">
        <v>60900</v>
      </c>
      <c r="N7" s="70">
        <v>62100</v>
      </c>
      <c r="O7" s="70">
        <v>66300</v>
      </c>
      <c r="P7" s="70">
        <v>39900</v>
      </c>
      <c r="R7" s="41">
        <f>SUM(E7:P7)</f>
        <v>977400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374.9</v>
      </c>
      <c r="C10" s="37"/>
      <c r="D10" s="10" t="s">
        <v>5</v>
      </c>
      <c r="E10" s="70">
        <v>211</v>
      </c>
      <c r="F10" s="70">
        <v>283</v>
      </c>
      <c r="G10" s="70">
        <v>297.7</v>
      </c>
      <c r="H10" s="70">
        <v>282.1</v>
      </c>
      <c r="I10" s="70">
        <v>268.6</v>
      </c>
      <c r="J10" s="70">
        <v>374.9</v>
      </c>
      <c r="K10" s="70">
        <v>366.7</v>
      </c>
      <c r="L10" s="70">
        <v>338</v>
      </c>
      <c r="M10" s="70">
        <v>324.4</v>
      </c>
      <c r="N10" s="70">
        <v>278.5</v>
      </c>
      <c r="O10" s="70">
        <v>272.5</v>
      </c>
      <c r="P10" s="70">
        <v>128.5</v>
      </c>
      <c r="R10" s="41">
        <f>SUM(E10:P10)</f>
        <v>3425.9</v>
      </c>
      <c r="W10" s="15" t="s">
        <v>54</v>
      </c>
      <c r="X10" s="20"/>
    </row>
    <row r="11" spans="2:24" ht="15">
      <c r="B11" s="37">
        <f>MAX(E11:P11)</f>
        <v>374.9</v>
      </c>
      <c r="C11" s="37"/>
      <c r="D11" s="10" t="s">
        <v>6</v>
      </c>
      <c r="E11" s="70">
        <v>211</v>
      </c>
      <c r="F11" s="70">
        <v>283</v>
      </c>
      <c r="G11" s="70">
        <v>297.7</v>
      </c>
      <c r="H11" s="70">
        <v>282.1</v>
      </c>
      <c r="I11" s="70">
        <v>268.6</v>
      </c>
      <c r="J11" s="70">
        <v>374.9</v>
      </c>
      <c r="K11" s="70">
        <v>366.7</v>
      </c>
      <c r="L11" s="70">
        <v>338</v>
      </c>
      <c r="M11" s="70">
        <v>324.4</v>
      </c>
      <c r="N11" s="70">
        <v>278.5</v>
      </c>
      <c r="O11" s="70">
        <v>272.5</v>
      </c>
      <c r="P11" s="70">
        <v>128.5</v>
      </c>
      <c r="R11" s="41">
        <f>SUM(E11:P11)</f>
        <v>3425.9</v>
      </c>
      <c r="W11" s="15" t="s">
        <v>55</v>
      </c>
      <c r="X11" s="20"/>
    </row>
    <row r="12" spans="2:24" ht="15">
      <c r="B12" s="37">
        <f>MAX(E12:P12)</f>
        <v>374.9</v>
      </c>
      <c r="C12" s="37"/>
      <c r="D12" s="10" t="s">
        <v>7</v>
      </c>
      <c r="E12" s="70">
        <v>211</v>
      </c>
      <c r="F12" s="70">
        <v>283</v>
      </c>
      <c r="G12" s="70">
        <v>297.7</v>
      </c>
      <c r="H12" s="70">
        <v>282.1</v>
      </c>
      <c r="I12" s="70">
        <v>268.6</v>
      </c>
      <c r="J12" s="70">
        <v>374.9</v>
      </c>
      <c r="K12" s="70">
        <v>366.7</v>
      </c>
      <c r="L12" s="70">
        <v>338</v>
      </c>
      <c r="M12" s="70">
        <v>324.4</v>
      </c>
      <c r="N12" s="70">
        <v>278.5</v>
      </c>
      <c r="O12" s="70">
        <v>272.5</v>
      </c>
      <c r="P12" s="70">
        <v>128.5</v>
      </c>
      <c r="R12" s="41">
        <f>SUM(E12:P12)</f>
        <v>3425.9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6030.085999999999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8064.986</v>
      </c>
      <c r="G15" s="59">
        <f t="shared" si="0"/>
        <v>7125.3949999999995</v>
      </c>
      <c r="H15" s="59">
        <f t="shared" si="0"/>
        <v>6763.871000000001</v>
      </c>
      <c r="I15" s="59">
        <f t="shared" si="0"/>
        <v>9014.1875</v>
      </c>
      <c r="J15" s="59">
        <f t="shared" si="0"/>
        <v>10960.895</v>
      </c>
      <c r="K15" s="59">
        <f t="shared" si="0"/>
        <v>10883.273</v>
      </c>
      <c r="L15" s="59">
        <f t="shared" si="0"/>
        <v>10538.731999999998</v>
      </c>
      <c r="M15" s="59">
        <f t="shared" si="0"/>
        <v>7657.748</v>
      </c>
      <c r="N15" s="59">
        <f t="shared" si="0"/>
        <v>7011.318499999999</v>
      </c>
      <c r="O15" s="59">
        <f t="shared" si="0"/>
        <v>7114.5545</v>
      </c>
      <c r="P15" s="59">
        <f t="shared" si="0"/>
        <v>4966.4705</v>
      </c>
      <c r="Q15" s="59"/>
      <c r="R15" s="59">
        <f t="shared" si="0"/>
        <v>96131.51699999999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6030.085999999999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8064.986</v>
      </c>
      <c r="G16" s="60">
        <f t="shared" si="1"/>
        <v>7125.3949999999995</v>
      </c>
      <c r="H16" s="60">
        <f t="shared" si="1"/>
        <v>6763.871000000001</v>
      </c>
      <c r="I16" s="60">
        <f t="shared" si="1"/>
        <v>9014.1875</v>
      </c>
      <c r="J16" s="60">
        <f t="shared" si="1"/>
        <v>10960.895</v>
      </c>
      <c r="K16" s="60">
        <f t="shared" si="1"/>
        <v>10883.273</v>
      </c>
      <c r="L16" s="60">
        <f t="shared" si="1"/>
        <v>10538.731999999998</v>
      </c>
      <c r="M16" s="60">
        <f t="shared" si="1"/>
        <v>7657.748</v>
      </c>
      <c r="N16" s="60">
        <f t="shared" si="1"/>
        <v>7011.318499999999</v>
      </c>
      <c r="O16" s="60">
        <f t="shared" si="1"/>
        <v>7114.5545</v>
      </c>
      <c r="P16" s="60">
        <f t="shared" si="1"/>
        <v>4966.4705</v>
      </c>
      <c r="Q16" s="60"/>
      <c r="R16" s="60">
        <f t="shared" si="1"/>
        <v>96131.51699999999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0.09134</v>
      </c>
      <c r="E23" s="56">
        <f aca="true" t="shared" si="5" ref="E23:P23">E7*$D$23</f>
        <v>5452.9980000000005</v>
      </c>
      <c r="F23" s="56">
        <f t="shared" si="5"/>
        <v>7919.178000000001</v>
      </c>
      <c r="G23" s="56">
        <f t="shared" si="5"/>
        <v>5288.586</v>
      </c>
      <c r="H23" s="56">
        <f t="shared" si="5"/>
        <v>5014.566</v>
      </c>
      <c r="I23" s="56">
        <f t="shared" si="5"/>
        <v>10440.162</v>
      </c>
      <c r="J23" s="56">
        <f t="shared" si="5"/>
        <v>11262.222</v>
      </c>
      <c r="K23" s="56">
        <f t="shared" si="5"/>
        <v>11371.83</v>
      </c>
      <c r="L23" s="56">
        <f t="shared" si="5"/>
        <v>11591.046</v>
      </c>
      <c r="M23" s="56">
        <f t="shared" si="5"/>
        <v>5562.606000000001</v>
      </c>
      <c r="N23" s="56">
        <f t="shared" si="5"/>
        <v>5672.214</v>
      </c>
      <c r="O23" s="56">
        <f t="shared" si="5"/>
        <v>6055.842000000001</v>
      </c>
      <c r="P23" s="56">
        <f t="shared" si="5"/>
        <v>3644.4660000000003</v>
      </c>
      <c r="Q23" s="56"/>
      <c r="R23" s="56">
        <f t="shared" si="4"/>
        <v>89275.716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5487.9980000000005</v>
      </c>
      <c r="F24" s="56">
        <f aca="true" t="shared" si="6" ref="F24:P24">F22+F23</f>
        <v>7954.178000000001</v>
      </c>
      <c r="G24" s="56">
        <f t="shared" si="6"/>
        <v>5323.586</v>
      </c>
      <c r="H24" s="56">
        <f t="shared" si="6"/>
        <v>5049.566</v>
      </c>
      <c r="I24" s="56">
        <f t="shared" si="6"/>
        <v>10475.162</v>
      </c>
      <c r="J24" s="56">
        <f t="shared" si="6"/>
        <v>11297.222</v>
      </c>
      <c r="K24" s="56">
        <f t="shared" si="6"/>
        <v>11406.83</v>
      </c>
      <c r="L24" s="56">
        <f t="shared" si="6"/>
        <v>11626.046</v>
      </c>
      <c r="M24" s="56">
        <f t="shared" si="6"/>
        <v>5597.606000000001</v>
      </c>
      <c r="N24" s="56">
        <f t="shared" si="6"/>
        <v>5707.214</v>
      </c>
      <c r="O24" s="56">
        <f t="shared" si="6"/>
        <v>6090.842000000001</v>
      </c>
      <c r="P24" s="56">
        <f t="shared" si="6"/>
        <v>3679.4660000000003</v>
      </c>
      <c r="Q24" s="56"/>
      <c r="R24" s="57">
        <f t="shared" si="4"/>
        <v>89695.716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0.09245</v>
      </c>
      <c r="E28" s="56">
        <f aca="true" t="shared" si="8" ref="E28:P28">E7*$D$28</f>
        <v>5519.265</v>
      </c>
      <c r="F28" s="56">
        <f t="shared" si="8"/>
        <v>8015.415</v>
      </c>
      <c r="G28" s="56">
        <f t="shared" si="8"/>
        <v>5352.8550000000005</v>
      </c>
      <c r="H28" s="56">
        <f t="shared" si="8"/>
        <v>5075.505</v>
      </c>
      <c r="I28" s="56">
        <f t="shared" si="8"/>
        <v>10567.035</v>
      </c>
      <c r="J28" s="56">
        <f t="shared" si="8"/>
        <v>11399.085000000001</v>
      </c>
      <c r="K28" s="56">
        <f t="shared" si="8"/>
        <v>11510.025000000001</v>
      </c>
      <c r="L28" s="56">
        <f t="shared" si="8"/>
        <v>11731.905</v>
      </c>
      <c r="M28" s="56">
        <f t="shared" si="8"/>
        <v>5630.205</v>
      </c>
      <c r="N28" s="56">
        <f t="shared" si="8"/>
        <v>5741.145</v>
      </c>
      <c r="O28" s="56">
        <f t="shared" si="8"/>
        <v>6129.435</v>
      </c>
      <c r="P28" s="56">
        <f t="shared" si="8"/>
        <v>3688.755</v>
      </c>
      <c r="Q28" s="56"/>
      <c r="R28" s="56">
        <f t="shared" si="4"/>
        <v>90360.63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5559.265</v>
      </c>
      <c r="F29" s="56">
        <f aca="true" t="shared" si="9" ref="F29:P29">F28+F27</f>
        <v>8055.415</v>
      </c>
      <c r="G29" s="56">
        <f t="shared" si="9"/>
        <v>5392.8550000000005</v>
      </c>
      <c r="H29" s="56">
        <f t="shared" si="9"/>
        <v>5115.505</v>
      </c>
      <c r="I29" s="56">
        <f t="shared" si="9"/>
        <v>10607.035</v>
      </c>
      <c r="J29" s="56">
        <f t="shared" si="9"/>
        <v>11439.085000000001</v>
      </c>
      <c r="K29" s="56">
        <f t="shared" si="9"/>
        <v>11550.025000000001</v>
      </c>
      <c r="L29" s="56">
        <f t="shared" si="9"/>
        <v>11771.905</v>
      </c>
      <c r="M29" s="56">
        <f t="shared" si="9"/>
        <v>5670.205</v>
      </c>
      <c r="N29" s="56">
        <f t="shared" si="9"/>
        <v>5781.145</v>
      </c>
      <c r="O29" s="56">
        <f t="shared" si="9"/>
        <v>6169.435</v>
      </c>
      <c r="P29" s="56">
        <f t="shared" si="9"/>
        <v>3728.755</v>
      </c>
      <c r="Q29" s="56"/>
      <c r="R29" s="57">
        <f t="shared" si="4"/>
        <v>90840.63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Blank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0</v>
      </c>
      <c r="E32" s="56">
        <f>IF(E$7&gt;0,$D$32,0)</f>
        <v>0</v>
      </c>
      <c r="F32" s="56">
        <f aca="true" t="shared" si="10" ref="F32:P32">IF(F$7&gt;0,$D$32,0)</f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 t="shared" si="10"/>
        <v>0</v>
      </c>
      <c r="K32" s="56">
        <f t="shared" si="10"/>
        <v>0</v>
      </c>
      <c r="L32" s="56">
        <f t="shared" si="10"/>
        <v>0</v>
      </c>
      <c r="M32" s="56">
        <f t="shared" si="10"/>
        <v>0</v>
      </c>
      <c r="N32" s="56">
        <f t="shared" si="10"/>
        <v>0</v>
      </c>
      <c r="O32" s="56">
        <f t="shared" si="10"/>
        <v>0</v>
      </c>
      <c r="P32" s="56">
        <f t="shared" si="10"/>
        <v>0</v>
      </c>
      <c r="Q32" s="56"/>
      <c r="R32" s="56">
        <f t="shared" si="4"/>
        <v>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</v>
      </c>
      <c r="E33" s="56">
        <f aca="true" t="shared" si="11" ref="E33:P33">E7*$D$33</f>
        <v>0</v>
      </c>
      <c r="F33" s="56">
        <f t="shared" si="11"/>
        <v>0</v>
      </c>
      <c r="G33" s="56">
        <f t="shared" si="11"/>
        <v>0</v>
      </c>
      <c r="H33" s="56">
        <f t="shared" si="11"/>
        <v>0</v>
      </c>
      <c r="I33" s="56">
        <f t="shared" si="11"/>
        <v>0</v>
      </c>
      <c r="J33" s="56">
        <f t="shared" si="11"/>
        <v>0</v>
      </c>
      <c r="K33" s="56">
        <f t="shared" si="11"/>
        <v>0</v>
      </c>
      <c r="L33" s="56">
        <f t="shared" si="11"/>
        <v>0</v>
      </c>
      <c r="M33" s="56">
        <f t="shared" si="11"/>
        <v>0</v>
      </c>
      <c r="N33" s="56">
        <f t="shared" si="11"/>
        <v>0</v>
      </c>
      <c r="O33" s="56">
        <f t="shared" si="11"/>
        <v>0</v>
      </c>
      <c r="P33" s="56">
        <f t="shared" si="11"/>
        <v>0</v>
      </c>
      <c r="Q33" s="56"/>
      <c r="R33" s="56">
        <f t="shared" si="4"/>
        <v>0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0</v>
      </c>
      <c r="F34" s="56">
        <f aca="true" t="shared" si="12" ref="F34:P34">F32+F33</f>
        <v>0</v>
      </c>
      <c r="G34" s="56">
        <f t="shared" si="12"/>
        <v>0</v>
      </c>
      <c r="H34" s="56">
        <f t="shared" si="12"/>
        <v>0</v>
      </c>
      <c r="I34" s="56">
        <f t="shared" si="12"/>
        <v>0</v>
      </c>
      <c r="J34" s="56">
        <f t="shared" si="12"/>
        <v>0</v>
      </c>
      <c r="K34" s="56">
        <f t="shared" si="12"/>
        <v>0</v>
      </c>
      <c r="L34" s="56">
        <f t="shared" si="12"/>
        <v>0</v>
      </c>
      <c r="M34" s="56">
        <f t="shared" si="12"/>
        <v>0</v>
      </c>
      <c r="N34" s="56">
        <f t="shared" si="12"/>
        <v>0</v>
      </c>
      <c r="O34" s="56">
        <f t="shared" si="12"/>
        <v>0</v>
      </c>
      <c r="P34" s="56">
        <f t="shared" si="12"/>
        <v>0</v>
      </c>
      <c r="Q34" s="56"/>
      <c r="R34" s="57">
        <f t="shared" si="4"/>
        <v>0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Blank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0</v>
      </c>
      <c r="E37" s="56">
        <f>IF(E$7&gt;0,$D$37,0)</f>
        <v>0</v>
      </c>
      <c r="F37" s="56">
        <f aca="true" t="shared" si="13" ref="F37:P37">IF(F$7&gt;0,$D$37,0)</f>
        <v>0</v>
      </c>
      <c r="G37" s="56">
        <f t="shared" si="13"/>
        <v>0</v>
      </c>
      <c r="H37" s="56">
        <f t="shared" si="13"/>
        <v>0</v>
      </c>
      <c r="I37" s="56">
        <f t="shared" si="13"/>
        <v>0</v>
      </c>
      <c r="J37" s="56">
        <f t="shared" si="13"/>
        <v>0</v>
      </c>
      <c r="K37" s="56">
        <f t="shared" si="13"/>
        <v>0</v>
      </c>
      <c r="L37" s="56">
        <f t="shared" si="13"/>
        <v>0</v>
      </c>
      <c r="M37" s="56">
        <f t="shared" si="13"/>
        <v>0</v>
      </c>
      <c r="N37" s="56">
        <f t="shared" si="13"/>
        <v>0</v>
      </c>
      <c r="O37" s="56">
        <f t="shared" si="13"/>
        <v>0</v>
      </c>
      <c r="P37" s="56">
        <f t="shared" si="13"/>
        <v>0</v>
      </c>
      <c r="Q37" s="56"/>
      <c r="R37" s="56">
        <f t="shared" si="4"/>
        <v>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</v>
      </c>
      <c r="E38" s="56">
        <f aca="true" t="shared" si="14" ref="E38:P38">E7*$D$38</f>
        <v>0</v>
      </c>
      <c r="F38" s="56">
        <f t="shared" si="14"/>
        <v>0</v>
      </c>
      <c r="G38" s="56">
        <f t="shared" si="14"/>
        <v>0</v>
      </c>
      <c r="H38" s="56">
        <f t="shared" si="14"/>
        <v>0</v>
      </c>
      <c r="I38" s="56">
        <f t="shared" si="14"/>
        <v>0</v>
      </c>
      <c r="J38" s="56">
        <f t="shared" si="14"/>
        <v>0</v>
      </c>
      <c r="K38" s="56">
        <f t="shared" si="14"/>
        <v>0</v>
      </c>
      <c r="L38" s="56">
        <f t="shared" si="14"/>
        <v>0</v>
      </c>
      <c r="M38" s="56">
        <f t="shared" si="14"/>
        <v>0</v>
      </c>
      <c r="N38" s="56">
        <f t="shared" si="14"/>
        <v>0</v>
      </c>
      <c r="O38" s="56">
        <f t="shared" si="14"/>
        <v>0</v>
      </c>
      <c r="P38" s="56">
        <f t="shared" si="14"/>
        <v>0</v>
      </c>
      <c r="Q38" s="56"/>
      <c r="R38" s="56">
        <f t="shared" si="4"/>
        <v>0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0</v>
      </c>
      <c r="F39" s="56">
        <f t="shared" si="15"/>
        <v>0</v>
      </c>
      <c r="G39" s="56">
        <f t="shared" si="15"/>
        <v>0</v>
      </c>
      <c r="H39" s="56">
        <f t="shared" si="15"/>
        <v>0</v>
      </c>
      <c r="I39" s="56">
        <f t="shared" si="15"/>
        <v>0</v>
      </c>
      <c r="J39" s="56">
        <f t="shared" si="15"/>
        <v>0</v>
      </c>
      <c r="K39" s="56">
        <f t="shared" si="15"/>
        <v>0</v>
      </c>
      <c r="L39" s="56">
        <f t="shared" si="15"/>
        <v>0</v>
      </c>
      <c r="M39" s="56">
        <f t="shared" si="15"/>
        <v>0</v>
      </c>
      <c r="N39" s="56">
        <f t="shared" si="15"/>
        <v>0</v>
      </c>
      <c r="O39" s="56">
        <f t="shared" si="15"/>
        <v>0</v>
      </c>
      <c r="P39" s="56">
        <f t="shared" si="15"/>
        <v>0</v>
      </c>
      <c r="Q39" s="56"/>
      <c r="R39" s="57">
        <f t="shared" si="4"/>
        <v>0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0.0406</v>
      </c>
      <c r="E43" s="56">
        <f aca="true" t="shared" si="17" ref="E43:P43">$D$43*E7</f>
        <v>2423.8199999999997</v>
      </c>
      <c r="F43" s="56">
        <f t="shared" si="17"/>
        <v>3520.02</v>
      </c>
      <c r="G43" s="56">
        <f t="shared" si="17"/>
        <v>2350.74</v>
      </c>
      <c r="H43" s="56">
        <f t="shared" si="17"/>
        <v>2228.94</v>
      </c>
      <c r="I43" s="56">
        <f t="shared" si="17"/>
        <v>4640.58</v>
      </c>
      <c r="J43" s="56">
        <f t="shared" si="17"/>
        <v>5005.98</v>
      </c>
      <c r="K43" s="56">
        <f t="shared" si="17"/>
        <v>5054.7</v>
      </c>
      <c r="L43" s="56">
        <f t="shared" si="17"/>
        <v>5152.139999999999</v>
      </c>
      <c r="M43" s="56">
        <f t="shared" si="17"/>
        <v>2472.54</v>
      </c>
      <c r="N43" s="56">
        <f t="shared" si="17"/>
        <v>2521.2599999999998</v>
      </c>
      <c r="O43" s="56">
        <f t="shared" si="17"/>
        <v>2691.7799999999997</v>
      </c>
      <c r="P43" s="56">
        <f t="shared" si="17"/>
        <v>1619.9399999999998</v>
      </c>
      <c r="Q43" s="56"/>
      <c r="R43" s="56">
        <f t="shared" si="4"/>
        <v>39682.44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16.4</v>
      </c>
      <c r="E44" s="56">
        <f>E10*$D$44</f>
        <v>3460.3999999999996</v>
      </c>
      <c r="F44" s="56">
        <f>F10*$D$44</f>
        <v>4641.2</v>
      </c>
      <c r="G44" s="56">
        <f>G10*$D$44</f>
        <v>4882.28</v>
      </c>
      <c r="H44" s="56"/>
      <c r="I44" s="56"/>
      <c r="J44" s="56"/>
      <c r="K44" s="56"/>
      <c r="L44" s="56"/>
      <c r="M44" s="56"/>
      <c r="N44" s="56"/>
      <c r="O44" s="56">
        <f>O10*$D$44</f>
        <v>4469</v>
      </c>
      <c r="P44" s="56">
        <f>P10*$D$44</f>
        <v>2107.3999999999996</v>
      </c>
      <c r="Q44" s="56"/>
      <c r="R44" s="56">
        <f t="shared" si="4"/>
        <v>19560.28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0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966.7799999999997</v>
      </c>
      <c r="Q45" s="56"/>
      <c r="R45" s="56">
        <f t="shared" si="4"/>
        <v>966.7799999999997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14.01</v>
      </c>
      <c r="E46" s="56"/>
      <c r="F46" s="56"/>
      <c r="G46" s="56"/>
      <c r="H46" s="56">
        <f>H10*$D$46</f>
        <v>3952.2210000000005</v>
      </c>
      <c r="I46" s="56">
        <f aca="true" t="shared" si="18" ref="I46:N46">I10*$D$46</f>
        <v>3763.0860000000002</v>
      </c>
      <c r="J46" s="56">
        <f t="shared" si="18"/>
        <v>5252.348999999999</v>
      </c>
      <c r="K46" s="56">
        <f t="shared" si="18"/>
        <v>5137.467</v>
      </c>
      <c r="L46" s="56">
        <f t="shared" si="18"/>
        <v>4735.38</v>
      </c>
      <c r="M46" s="56">
        <f t="shared" si="18"/>
        <v>4544.844</v>
      </c>
      <c r="N46" s="56">
        <f t="shared" si="18"/>
        <v>3901.785</v>
      </c>
      <c r="O46" s="56"/>
      <c r="P46" s="56"/>
      <c r="Q46" s="56"/>
      <c r="R46" s="56">
        <f t="shared" si="4"/>
        <v>31287.132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0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5974.219999999999</v>
      </c>
      <c r="F49" s="56">
        <f aca="true" t="shared" si="21" ref="F49:P49">SUM(F42:F48)</f>
        <v>8251.22</v>
      </c>
      <c r="G49" s="56">
        <f t="shared" si="21"/>
        <v>7323.0199999999995</v>
      </c>
      <c r="H49" s="56">
        <f t="shared" si="21"/>
        <v>6271.161</v>
      </c>
      <c r="I49" s="56">
        <f t="shared" si="21"/>
        <v>8493.666000000001</v>
      </c>
      <c r="J49" s="56">
        <f t="shared" si="21"/>
        <v>10348.328999999998</v>
      </c>
      <c r="K49" s="56">
        <f t="shared" si="21"/>
        <v>10282.167</v>
      </c>
      <c r="L49" s="56">
        <f t="shared" si="21"/>
        <v>9977.52</v>
      </c>
      <c r="M49" s="56">
        <f t="shared" si="21"/>
        <v>7107.384</v>
      </c>
      <c r="N49" s="56">
        <f t="shared" si="21"/>
        <v>6513.045</v>
      </c>
      <c r="O49" s="56">
        <f t="shared" si="21"/>
        <v>7250.78</v>
      </c>
      <c r="P49" s="56">
        <f t="shared" si="21"/>
        <v>4784.119999999999</v>
      </c>
      <c r="Q49" s="56"/>
      <c r="R49" s="57">
        <f t="shared" si="4"/>
        <v>92576.632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0.04071</v>
      </c>
      <c r="E53" s="56">
        <f aca="true" t="shared" si="23" ref="E53:P53">$D$53*E7</f>
        <v>2430.387</v>
      </c>
      <c r="F53" s="56">
        <f t="shared" si="23"/>
        <v>3529.5570000000002</v>
      </c>
      <c r="G53" s="56">
        <f t="shared" si="23"/>
        <v>2357.1090000000004</v>
      </c>
      <c r="H53" s="56">
        <f t="shared" si="23"/>
        <v>2234.9790000000003</v>
      </c>
      <c r="I53" s="56">
        <f t="shared" si="23"/>
        <v>4653.153</v>
      </c>
      <c r="J53" s="56">
        <f t="shared" si="23"/>
        <v>5019.543000000001</v>
      </c>
      <c r="K53" s="56">
        <f t="shared" si="23"/>
        <v>5068.395</v>
      </c>
      <c r="L53" s="56">
        <f t="shared" si="23"/>
        <v>5166.099</v>
      </c>
      <c r="M53" s="56">
        <f t="shared" si="23"/>
        <v>2479.239</v>
      </c>
      <c r="N53" s="56">
        <f t="shared" si="23"/>
        <v>2528.0910000000003</v>
      </c>
      <c r="O53" s="56">
        <f t="shared" si="23"/>
        <v>2699.0730000000003</v>
      </c>
      <c r="P53" s="56">
        <f t="shared" si="23"/>
        <v>1624.3290000000002</v>
      </c>
      <c r="Q53" s="56"/>
      <c r="R53" s="56">
        <f t="shared" si="4"/>
        <v>39789.954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17.33</v>
      </c>
      <c r="E54" s="56">
        <f>E10*$D$54</f>
        <v>3656.6299999999997</v>
      </c>
      <c r="F54" s="56">
        <f>F10*$D$54</f>
        <v>4904.389999999999</v>
      </c>
      <c r="G54" s="56">
        <f>G10*$D$54</f>
        <v>5159.141</v>
      </c>
      <c r="H54" s="56"/>
      <c r="I54" s="56"/>
      <c r="J54" s="56"/>
      <c r="K54" s="56"/>
      <c r="L54" s="56"/>
      <c r="M54" s="56"/>
      <c r="N54" s="56"/>
      <c r="O54" s="56">
        <f>$D$54*O10</f>
        <v>4722.424999999999</v>
      </c>
      <c r="P54" s="56">
        <f>$D$54*P10</f>
        <v>2226.9049999999997</v>
      </c>
      <c r="Q54" s="56"/>
      <c r="R54" s="56">
        <f t="shared" si="4"/>
        <v>20669.490999999995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0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1021.6034999999997</v>
      </c>
      <c r="Q55" s="56"/>
      <c r="R55" s="56">
        <f t="shared" si="4"/>
        <v>1021.6034999999997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14.94</v>
      </c>
      <c r="E56" s="56"/>
      <c r="F56" s="56"/>
      <c r="G56" s="56"/>
      <c r="H56" s="56">
        <f>H10*$D$56</f>
        <v>4214.5740000000005</v>
      </c>
      <c r="I56" s="56">
        <f aca="true" t="shared" si="24" ref="I56:N56">I10*$D$56</f>
        <v>4012.884</v>
      </c>
      <c r="J56" s="56">
        <f t="shared" si="24"/>
        <v>5601.005999999999</v>
      </c>
      <c r="K56" s="56">
        <f t="shared" si="24"/>
        <v>5478.498</v>
      </c>
      <c r="L56" s="56">
        <f t="shared" si="24"/>
        <v>5049.72</v>
      </c>
      <c r="M56" s="56">
        <f t="shared" si="24"/>
        <v>4846.535999999999</v>
      </c>
      <c r="N56" s="56">
        <f t="shared" si="24"/>
        <v>4160.79</v>
      </c>
      <c r="O56" s="56"/>
      <c r="P56" s="56"/>
      <c r="Q56" s="56"/>
      <c r="R56" s="56">
        <f t="shared" si="4"/>
        <v>33364.008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0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6177.017</v>
      </c>
      <c r="F59" s="56">
        <f aca="true" t="shared" si="27" ref="F59:P59">SUM(F52:F58)</f>
        <v>8523.947</v>
      </c>
      <c r="G59" s="56">
        <f t="shared" si="27"/>
        <v>7606.25</v>
      </c>
      <c r="H59" s="56">
        <f t="shared" si="27"/>
        <v>6539.553000000001</v>
      </c>
      <c r="I59" s="56">
        <f t="shared" si="27"/>
        <v>8756.037</v>
      </c>
      <c r="J59" s="56">
        <f t="shared" si="27"/>
        <v>10710.548999999999</v>
      </c>
      <c r="K59" s="56">
        <f t="shared" si="27"/>
        <v>10636.893</v>
      </c>
      <c r="L59" s="56">
        <f t="shared" si="27"/>
        <v>10305.819</v>
      </c>
      <c r="M59" s="56">
        <f t="shared" si="27"/>
        <v>7415.775</v>
      </c>
      <c r="N59" s="56">
        <f t="shared" si="27"/>
        <v>6778.881</v>
      </c>
      <c r="O59" s="56">
        <f t="shared" si="27"/>
        <v>7511.498</v>
      </c>
      <c r="P59" s="56">
        <f t="shared" si="27"/>
        <v>4962.8375</v>
      </c>
      <c r="Q59" s="56"/>
      <c r="R59" s="57">
        <f t="shared" si="4"/>
        <v>95925.05649999998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0.0399</v>
      </c>
      <c r="E63" s="56">
        <f aca="true" t="shared" si="30" ref="E63:P63">$D$63*E7</f>
        <v>2382.0299999999997</v>
      </c>
      <c r="F63" s="56">
        <f t="shared" si="30"/>
        <v>3459.33</v>
      </c>
      <c r="G63" s="56">
        <f t="shared" si="30"/>
        <v>2310.21</v>
      </c>
      <c r="H63" s="56">
        <f t="shared" si="30"/>
        <v>2190.5099999999998</v>
      </c>
      <c r="I63" s="56">
        <f t="shared" si="30"/>
        <v>4560.57</v>
      </c>
      <c r="J63" s="56">
        <f t="shared" si="30"/>
        <v>4919.67</v>
      </c>
      <c r="K63" s="56">
        <f t="shared" si="30"/>
        <v>4967.55</v>
      </c>
      <c r="L63" s="56">
        <f t="shared" si="30"/>
        <v>5063.3099999999995</v>
      </c>
      <c r="M63" s="56">
        <f t="shared" si="30"/>
        <v>2429.91</v>
      </c>
      <c r="N63" s="56">
        <f t="shared" si="30"/>
        <v>2477.79</v>
      </c>
      <c r="O63" s="56">
        <f t="shared" si="30"/>
        <v>2645.37</v>
      </c>
      <c r="P63" s="56">
        <f t="shared" si="30"/>
        <v>1592.01</v>
      </c>
      <c r="Q63" s="56"/>
      <c r="R63" s="56">
        <f t="shared" si="29"/>
        <v>38998.26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6.11</v>
      </c>
      <c r="E64" s="56">
        <f aca="true" t="shared" si="31" ref="E64:P64">$D$64*E10</f>
        <v>1289.21</v>
      </c>
      <c r="F64" s="56">
        <f t="shared" si="31"/>
        <v>1729.13</v>
      </c>
      <c r="G64" s="56">
        <f t="shared" si="31"/>
        <v>1818.9470000000001</v>
      </c>
      <c r="H64" s="56">
        <f t="shared" si="31"/>
        <v>1723.6310000000003</v>
      </c>
      <c r="I64" s="56">
        <f t="shared" si="31"/>
        <v>1641.1460000000002</v>
      </c>
      <c r="J64" s="56">
        <f t="shared" si="31"/>
        <v>2290.639</v>
      </c>
      <c r="K64" s="56">
        <f t="shared" si="31"/>
        <v>2240.5370000000003</v>
      </c>
      <c r="L64" s="56">
        <f t="shared" si="31"/>
        <v>2065.1800000000003</v>
      </c>
      <c r="M64" s="56">
        <f t="shared" si="31"/>
        <v>1982.084</v>
      </c>
      <c r="N64" s="56">
        <f t="shared" si="31"/>
        <v>1701.635</v>
      </c>
      <c r="O64" s="56">
        <f t="shared" si="31"/>
        <v>1664.9750000000001</v>
      </c>
      <c r="P64" s="56">
        <f t="shared" si="31"/>
        <v>785.135</v>
      </c>
      <c r="Q64" s="56"/>
      <c r="R64" s="56">
        <f t="shared" si="29"/>
        <v>20932.248999999996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0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360.18450000000007</v>
      </c>
      <c r="Q65" s="56"/>
      <c r="R65" s="56">
        <f t="shared" si="29"/>
        <v>360.18450000000007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4.51</v>
      </c>
      <c r="E66" s="56">
        <f aca="true" t="shared" si="33" ref="E66:P66">$D$66*E11</f>
        <v>951.6099999999999</v>
      </c>
      <c r="F66" s="56">
        <f t="shared" si="33"/>
        <v>1276.33</v>
      </c>
      <c r="G66" s="56">
        <f t="shared" si="33"/>
        <v>1342.627</v>
      </c>
      <c r="H66" s="56">
        <f t="shared" si="33"/>
        <v>1272.271</v>
      </c>
      <c r="I66" s="56">
        <f t="shared" si="33"/>
        <v>1211.386</v>
      </c>
      <c r="J66" s="56">
        <f t="shared" si="33"/>
        <v>1690.7989999999998</v>
      </c>
      <c r="K66" s="56">
        <f t="shared" si="33"/>
        <v>1653.8169999999998</v>
      </c>
      <c r="L66" s="56">
        <f t="shared" si="33"/>
        <v>1524.3799999999999</v>
      </c>
      <c r="M66" s="56">
        <f t="shared" si="33"/>
        <v>1463.0439999999999</v>
      </c>
      <c r="N66" s="56">
        <f t="shared" si="33"/>
        <v>1256.0349999999999</v>
      </c>
      <c r="O66" s="56">
        <f t="shared" si="33"/>
        <v>1228.975</v>
      </c>
      <c r="P66" s="56">
        <f t="shared" si="33"/>
        <v>579.535</v>
      </c>
      <c r="Q66" s="56"/>
      <c r="R66" s="56">
        <f t="shared" si="29"/>
        <v>15450.809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0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265.8644999999999</v>
      </c>
      <c r="Q67" s="56"/>
      <c r="R67" s="56">
        <f t="shared" si="29"/>
        <v>265.8644999999999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4</v>
      </c>
      <c r="E68" s="56">
        <f aca="true" t="shared" si="35" ref="E68:P68">$D$68*E12</f>
        <v>844</v>
      </c>
      <c r="F68" s="56">
        <f t="shared" si="35"/>
        <v>1132</v>
      </c>
      <c r="G68" s="56">
        <f t="shared" si="35"/>
        <v>1190.8</v>
      </c>
      <c r="H68" s="56">
        <f t="shared" si="35"/>
        <v>1128.4</v>
      </c>
      <c r="I68" s="56">
        <f t="shared" si="35"/>
        <v>1074.4</v>
      </c>
      <c r="J68" s="56">
        <f t="shared" si="35"/>
        <v>1499.6</v>
      </c>
      <c r="K68" s="56">
        <f t="shared" si="35"/>
        <v>1466.8</v>
      </c>
      <c r="L68" s="56">
        <f t="shared" si="35"/>
        <v>1352</v>
      </c>
      <c r="M68" s="56">
        <f t="shared" si="35"/>
        <v>1297.6</v>
      </c>
      <c r="N68" s="56">
        <f t="shared" si="35"/>
        <v>1114</v>
      </c>
      <c r="O68" s="56">
        <f t="shared" si="35"/>
        <v>1090</v>
      </c>
      <c r="P68" s="56">
        <f t="shared" si="35"/>
        <v>514</v>
      </c>
      <c r="Q68" s="56"/>
      <c r="R68" s="56">
        <f t="shared" si="29"/>
        <v>13703.6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156</v>
      </c>
      <c r="F69" s="56">
        <f aca="true" t="shared" si="36" ref="F69:P69">IF(F$7&gt;0,IF(F$12&gt;250,IF(F$12&gt;$B$12*0.75,0,(0.75*$B$12*$D$68-F$12*$D$68)),250*$D$68-F$12*$D$68),0)</f>
        <v>0</v>
      </c>
      <c r="G69" s="56">
        <f t="shared" si="36"/>
        <v>0</v>
      </c>
      <c r="H69" s="56">
        <f t="shared" si="36"/>
        <v>0</v>
      </c>
      <c r="I69" s="56">
        <f t="shared" si="36"/>
        <v>50.29999999999973</v>
      </c>
      <c r="J69" s="56">
        <f t="shared" si="36"/>
        <v>0</v>
      </c>
      <c r="K69" s="56">
        <f t="shared" si="36"/>
        <v>0</v>
      </c>
      <c r="L69" s="56">
        <f t="shared" si="36"/>
        <v>0</v>
      </c>
      <c r="M69" s="56">
        <f t="shared" si="36"/>
        <v>0</v>
      </c>
      <c r="N69" s="56">
        <f t="shared" si="36"/>
        <v>10.699999999999818</v>
      </c>
      <c r="O69" s="56">
        <f t="shared" si="36"/>
        <v>34.69999999999982</v>
      </c>
      <c r="P69" s="56">
        <f t="shared" si="36"/>
        <v>486</v>
      </c>
      <c r="Q69" s="56"/>
      <c r="R69" s="56">
        <f t="shared" si="29"/>
        <v>737.6999999999994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5822.849999999999</v>
      </c>
      <c r="F71" s="56">
        <f aca="true" t="shared" si="38" ref="F71:P71">SUM(F62:F70)</f>
        <v>7796.79</v>
      </c>
      <c r="G71" s="56">
        <f t="shared" si="38"/>
        <v>6862.584</v>
      </c>
      <c r="H71" s="56">
        <f t="shared" si="38"/>
        <v>6514.812</v>
      </c>
      <c r="I71" s="56">
        <f t="shared" si="38"/>
        <v>8737.802</v>
      </c>
      <c r="J71" s="56">
        <f t="shared" si="38"/>
        <v>10600.708</v>
      </c>
      <c r="K71" s="56">
        <f t="shared" si="38"/>
        <v>10528.704</v>
      </c>
      <c r="L71" s="56">
        <f t="shared" si="38"/>
        <v>10204.869999999999</v>
      </c>
      <c r="M71" s="56">
        <f t="shared" si="38"/>
        <v>7372.637999999999</v>
      </c>
      <c r="N71" s="56">
        <f t="shared" si="38"/>
        <v>6760.16</v>
      </c>
      <c r="O71" s="56">
        <f t="shared" si="38"/>
        <v>6864.0199999999995</v>
      </c>
      <c r="P71" s="56">
        <f t="shared" si="38"/>
        <v>4782.728999999999</v>
      </c>
      <c r="Q71" s="56"/>
      <c r="R71" s="57">
        <f t="shared" si="29"/>
        <v>92848.66700000002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0.04048</v>
      </c>
      <c r="E75" s="56">
        <f aca="true" t="shared" si="41" ref="E75:P75">$D$75*E7</f>
        <v>2416.656</v>
      </c>
      <c r="F75" s="56">
        <f t="shared" si="41"/>
        <v>3509.616</v>
      </c>
      <c r="G75" s="56">
        <f t="shared" si="41"/>
        <v>2343.792</v>
      </c>
      <c r="H75" s="56">
        <f t="shared" si="41"/>
        <v>2222.3520000000003</v>
      </c>
      <c r="I75" s="56">
        <f t="shared" si="41"/>
        <v>4626.8640000000005</v>
      </c>
      <c r="J75" s="56">
        <f t="shared" si="41"/>
        <v>4991.184</v>
      </c>
      <c r="K75" s="56">
        <f t="shared" si="41"/>
        <v>5039.76</v>
      </c>
      <c r="L75" s="56">
        <f t="shared" si="41"/>
        <v>5136.912</v>
      </c>
      <c r="M75" s="56">
        <f t="shared" si="41"/>
        <v>2465.232</v>
      </c>
      <c r="N75" s="56">
        <f t="shared" si="41"/>
        <v>2513.808</v>
      </c>
      <c r="O75" s="56">
        <f t="shared" si="41"/>
        <v>2683.824</v>
      </c>
      <c r="P75" s="56">
        <f t="shared" si="41"/>
        <v>1615.152</v>
      </c>
      <c r="Q75" s="56"/>
      <c r="R75" s="56">
        <f t="shared" si="40"/>
        <v>39565.152</v>
      </c>
    </row>
    <row r="76" spans="2:18" ht="15">
      <c r="B76" s="64" t="str">
        <f>'Rate Comparison'!B76</f>
        <v>Peak Demand</v>
      </c>
      <c r="D76" s="7">
        <f>'Rate Comparison'!D76</f>
        <v>6.37</v>
      </c>
      <c r="E76" s="56">
        <f aca="true" t="shared" si="42" ref="E76:P76">$D$76*E10</f>
        <v>1344.07</v>
      </c>
      <c r="F76" s="56">
        <f t="shared" si="42"/>
        <v>1802.71</v>
      </c>
      <c r="G76" s="56">
        <f t="shared" si="42"/>
        <v>1896.349</v>
      </c>
      <c r="H76" s="56">
        <f t="shared" si="42"/>
        <v>1796.977</v>
      </c>
      <c r="I76" s="56">
        <f t="shared" si="42"/>
        <v>1710.9820000000002</v>
      </c>
      <c r="J76" s="56">
        <f t="shared" si="42"/>
        <v>2388.113</v>
      </c>
      <c r="K76" s="56">
        <f t="shared" si="42"/>
        <v>2335.879</v>
      </c>
      <c r="L76" s="56">
        <f t="shared" si="42"/>
        <v>2153.06</v>
      </c>
      <c r="M76" s="56">
        <f t="shared" si="42"/>
        <v>2066.428</v>
      </c>
      <c r="N76" s="56">
        <f t="shared" si="42"/>
        <v>1774.045</v>
      </c>
      <c r="O76" s="56">
        <f t="shared" si="42"/>
        <v>1735.825</v>
      </c>
      <c r="P76" s="56">
        <f t="shared" si="42"/>
        <v>818.545</v>
      </c>
      <c r="Q76" s="56"/>
      <c r="R76" s="56">
        <f t="shared" si="40"/>
        <v>21822.982999999997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0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375.51149999999996</v>
      </c>
      <c r="Q77" s="56"/>
      <c r="R77" s="56">
        <f t="shared" si="40"/>
        <v>375.51149999999996</v>
      </c>
    </row>
    <row r="78" spans="2:18" ht="15">
      <c r="B78" s="64" t="str">
        <f>'Rate Comparison'!B78</f>
        <v>Intermediate Demand</v>
      </c>
      <c r="D78" s="7">
        <f>'Rate Comparison'!D78</f>
        <v>4.76</v>
      </c>
      <c r="E78" s="56">
        <f aca="true" t="shared" si="44" ref="E78:P78">$D$78*E11</f>
        <v>1004.3599999999999</v>
      </c>
      <c r="F78" s="56">
        <f t="shared" si="44"/>
        <v>1347.08</v>
      </c>
      <c r="G78" s="56">
        <f t="shared" si="44"/>
        <v>1417.052</v>
      </c>
      <c r="H78" s="56">
        <f t="shared" si="44"/>
        <v>1342.796</v>
      </c>
      <c r="I78" s="56">
        <f t="shared" si="44"/>
        <v>1278.536</v>
      </c>
      <c r="J78" s="56">
        <f t="shared" si="44"/>
        <v>1784.524</v>
      </c>
      <c r="K78" s="56">
        <f t="shared" si="44"/>
        <v>1745.492</v>
      </c>
      <c r="L78" s="56">
        <f t="shared" si="44"/>
        <v>1608.8799999999999</v>
      </c>
      <c r="M78" s="56">
        <f t="shared" si="44"/>
        <v>1544.1439999999998</v>
      </c>
      <c r="N78" s="56">
        <f t="shared" si="44"/>
        <v>1325.6599999999999</v>
      </c>
      <c r="O78" s="56">
        <f t="shared" si="44"/>
        <v>1297.1</v>
      </c>
      <c r="P78" s="56">
        <f t="shared" si="44"/>
        <v>611.66</v>
      </c>
      <c r="Q78" s="56"/>
      <c r="R78" s="56">
        <f t="shared" si="40"/>
        <v>16307.284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0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280.602</v>
      </c>
      <c r="Q79" s="56"/>
      <c r="R79" s="56">
        <f t="shared" si="40"/>
        <v>280.602</v>
      </c>
    </row>
    <row r="80" spans="2:18" ht="15">
      <c r="B80" s="64" t="str">
        <f>'Rate Comparison'!B80</f>
        <v>Base Demand</v>
      </c>
      <c r="D80" s="7">
        <f>'Rate Comparison'!D80</f>
        <v>4.26</v>
      </c>
      <c r="E80" s="56">
        <f aca="true" t="shared" si="46" ref="E80:P80">$D$80*E12</f>
        <v>898.8599999999999</v>
      </c>
      <c r="F80" s="56">
        <f t="shared" si="46"/>
        <v>1205.58</v>
      </c>
      <c r="G80" s="56">
        <f t="shared" si="46"/>
        <v>1268.202</v>
      </c>
      <c r="H80" s="56">
        <f t="shared" si="46"/>
        <v>1201.746</v>
      </c>
      <c r="I80" s="56">
        <f t="shared" si="46"/>
        <v>1144.236</v>
      </c>
      <c r="J80" s="56">
        <f t="shared" si="46"/>
        <v>1597.0739999999998</v>
      </c>
      <c r="K80" s="56">
        <f t="shared" si="46"/>
        <v>1562.1419999999998</v>
      </c>
      <c r="L80" s="56">
        <f t="shared" si="46"/>
        <v>1439.8799999999999</v>
      </c>
      <c r="M80" s="56">
        <f t="shared" si="46"/>
        <v>1381.9439999999997</v>
      </c>
      <c r="N80" s="56">
        <f t="shared" si="46"/>
        <v>1186.4099999999999</v>
      </c>
      <c r="O80" s="56">
        <f t="shared" si="46"/>
        <v>1160.85</v>
      </c>
      <c r="P80" s="56">
        <f t="shared" si="46"/>
        <v>547.41</v>
      </c>
      <c r="Q80" s="56"/>
      <c r="R80" s="56">
        <f t="shared" si="40"/>
        <v>14594.333999999999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166.1400000000001</v>
      </c>
      <c r="F81" s="56">
        <f aca="true" t="shared" si="47" ref="F81:P81">IF(F$7&gt;0,IF(F12&gt;250,IF(F12&gt;$B$12*0.75,0,(0.75*$B$12*$D$80-F12*$D$80)),250*$D$80-F12*$D$80),0)</f>
        <v>0</v>
      </c>
      <c r="G81" s="56">
        <f t="shared" si="47"/>
        <v>0</v>
      </c>
      <c r="H81" s="56">
        <f t="shared" si="47"/>
        <v>0</v>
      </c>
      <c r="I81" s="56">
        <f t="shared" si="47"/>
        <v>53.56949999999961</v>
      </c>
      <c r="J81" s="56">
        <f t="shared" si="47"/>
        <v>0</v>
      </c>
      <c r="K81" s="56">
        <f t="shared" si="47"/>
        <v>0</v>
      </c>
      <c r="L81" s="56">
        <f t="shared" si="47"/>
        <v>0</v>
      </c>
      <c r="M81" s="56">
        <f t="shared" si="47"/>
        <v>0</v>
      </c>
      <c r="N81" s="56">
        <f t="shared" si="47"/>
        <v>11.395499999999856</v>
      </c>
      <c r="O81" s="56">
        <f t="shared" si="47"/>
        <v>36.9554999999998</v>
      </c>
      <c r="P81" s="56">
        <f t="shared" si="47"/>
        <v>517.59</v>
      </c>
      <c r="Q81" s="56"/>
      <c r="R81" s="56">
        <f t="shared" si="40"/>
        <v>785.6504999999994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6030.085999999999</v>
      </c>
      <c r="F83" s="56">
        <f aca="true" t="shared" si="49" ref="F83:P83">SUM(F74:F82)</f>
        <v>8064.986</v>
      </c>
      <c r="G83" s="56">
        <f t="shared" si="49"/>
        <v>7125.3949999999995</v>
      </c>
      <c r="H83" s="56">
        <f t="shared" si="49"/>
        <v>6763.871000000001</v>
      </c>
      <c r="I83" s="56">
        <f t="shared" si="49"/>
        <v>9014.1875</v>
      </c>
      <c r="J83" s="56">
        <f t="shared" si="49"/>
        <v>10960.895</v>
      </c>
      <c r="K83" s="56">
        <f t="shared" si="49"/>
        <v>10883.273</v>
      </c>
      <c r="L83" s="56">
        <f t="shared" si="49"/>
        <v>10538.731999999998</v>
      </c>
      <c r="M83" s="56">
        <f t="shared" si="49"/>
        <v>7657.748</v>
      </c>
      <c r="N83" s="56">
        <f t="shared" si="49"/>
        <v>7011.318499999999</v>
      </c>
      <c r="O83" s="56">
        <f t="shared" si="49"/>
        <v>7114.5545</v>
      </c>
      <c r="P83" s="56">
        <f t="shared" si="49"/>
        <v>4966.4705</v>
      </c>
      <c r="Q83" s="56"/>
      <c r="R83" s="57">
        <f t="shared" si="40"/>
        <v>96131.51699999999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 t="s">
        <v>46</v>
      </c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90"/>
  <sheetViews>
    <sheetView zoomScale="70" zoomScaleNormal="70" zoomScalePageLayoutView="80" workbookViewId="0" topLeftCell="A1">
      <selection activeCell="K1" sqref="K1:L1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/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52200</v>
      </c>
      <c r="F7" s="70">
        <v>72200</v>
      </c>
      <c r="G7" s="70">
        <v>60400</v>
      </c>
      <c r="H7" s="70">
        <v>65400</v>
      </c>
      <c r="I7" s="70">
        <v>74400</v>
      </c>
      <c r="J7" s="70">
        <v>105000</v>
      </c>
      <c r="K7" s="70">
        <v>100600</v>
      </c>
      <c r="L7" s="70">
        <v>103200</v>
      </c>
      <c r="M7" s="70">
        <v>82400</v>
      </c>
      <c r="N7" s="70">
        <v>79800</v>
      </c>
      <c r="O7" s="70">
        <v>54600</v>
      </c>
      <c r="P7" s="70">
        <v>48600</v>
      </c>
      <c r="R7" s="41">
        <f>SUM(E7:P7)</f>
        <v>898800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478</v>
      </c>
      <c r="C10" s="37"/>
      <c r="D10" s="10" t="s">
        <v>5</v>
      </c>
      <c r="E10" s="70">
        <v>181</v>
      </c>
      <c r="F10" s="70">
        <v>293.8</v>
      </c>
      <c r="G10" s="70">
        <v>299</v>
      </c>
      <c r="H10" s="70">
        <v>337</v>
      </c>
      <c r="I10" s="70">
        <v>373.6</v>
      </c>
      <c r="J10" s="70">
        <v>460</v>
      </c>
      <c r="K10" s="70">
        <v>477</v>
      </c>
      <c r="L10" s="70">
        <v>478</v>
      </c>
      <c r="M10" s="70">
        <v>411</v>
      </c>
      <c r="N10" s="70">
        <v>319.6</v>
      </c>
      <c r="O10" s="70">
        <v>276.2</v>
      </c>
      <c r="P10" s="70">
        <v>205.4</v>
      </c>
      <c r="R10" s="41">
        <f>SUM(E10:P10)</f>
        <v>4111.599999999999</v>
      </c>
      <c r="W10" s="15" t="s">
        <v>54</v>
      </c>
      <c r="X10" s="20"/>
    </row>
    <row r="11" spans="2:24" ht="15">
      <c r="B11" s="37">
        <f>MAX(E11:P11)</f>
        <v>478</v>
      </c>
      <c r="C11" s="37"/>
      <c r="D11" s="10" t="s">
        <v>6</v>
      </c>
      <c r="E11" s="70">
        <v>181</v>
      </c>
      <c r="F11" s="70">
        <v>293.8</v>
      </c>
      <c r="G11" s="70">
        <v>299</v>
      </c>
      <c r="H11" s="70">
        <v>337</v>
      </c>
      <c r="I11" s="70">
        <v>373.6</v>
      </c>
      <c r="J11" s="70">
        <v>460</v>
      </c>
      <c r="K11" s="70">
        <v>477</v>
      </c>
      <c r="L11" s="70">
        <v>478</v>
      </c>
      <c r="M11" s="70">
        <v>411</v>
      </c>
      <c r="N11" s="70">
        <v>319.6</v>
      </c>
      <c r="O11" s="70">
        <v>276.2</v>
      </c>
      <c r="P11" s="70">
        <v>205.4</v>
      </c>
      <c r="R11" s="41">
        <f>SUM(E11:P11)</f>
        <v>4111.599999999999</v>
      </c>
      <c r="W11" s="15" t="s">
        <v>55</v>
      </c>
      <c r="X11" s="20"/>
    </row>
    <row r="12" spans="2:24" ht="15">
      <c r="B12" s="37">
        <f>MAX(E12:P12)</f>
        <v>478</v>
      </c>
      <c r="C12" s="37"/>
      <c r="D12" s="10" t="s">
        <v>7</v>
      </c>
      <c r="E12" s="70">
        <v>181</v>
      </c>
      <c r="F12" s="70">
        <v>293.8</v>
      </c>
      <c r="G12" s="70">
        <v>299</v>
      </c>
      <c r="H12" s="70">
        <v>337</v>
      </c>
      <c r="I12" s="70">
        <v>373.6</v>
      </c>
      <c r="J12" s="70">
        <v>460</v>
      </c>
      <c r="K12" s="70">
        <v>477</v>
      </c>
      <c r="L12" s="70">
        <v>478</v>
      </c>
      <c r="M12" s="70">
        <v>411</v>
      </c>
      <c r="N12" s="70">
        <v>319.6</v>
      </c>
      <c r="O12" s="70">
        <v>276.2</v>
      </c>
      <c r="P12" s="70">
        <v>205.4</v>
      </c>
      <c r="R12" s="41">
        <f>SUM(E12:P12)</f>
        <v>4111.599999999999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6038.126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7919.860000000001</v>
      </c>
      <c r="G15" s="59">
        <f t="shared" si="0"/>
        <v>7500.072</v>
      </c>
      <c r="H15" s="59">
        <f t="shared" si="0"/>
        <v>8125.412</v>
      </c>
      <c r="I15" s="59">
        <f t="shared" si="0"/>
        <v>8961.416000000001</v>
      </c>
      <c r="J15" s="59">
        <f t="shared" si="0"/>
        <v>11529.800000000001</v>
      </c>
      <c r="K15" s="59">
        <f t="shared" si="0"/>
        <v>11613.318000000001</v>
      </c>
      <c r="L15" s="59">
        <f t="shared" si="0"/>
        <v>11733.956</v>
      </c>
      <c r="M15" s="59">
        <f t="shared" si="0"/>
        <v>9860.842</v>
      </c>
      <c r="N15" s="59">
        <f t="shared" si="0"/>
        <v>8514.662</v>
      </c>
      <c r="O15" s="59">
        <f t="shared" si="0"/>
        <v>7011.524</v>
      </c>
      <c r="P15" s="59">
        <f t="shared" si="0"/>
        <v>5892.398</v>
      </c>
      <c r="Q15" s="59"/>
      <c r="R15" s="59">
        <f t="shared" si="0"/>
        <v>104701.38600000001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6038.126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7919.860000000001</v>
      </c>
      <c r="G16" s="60">
        <f t="shared" si="1"/>
        <v>7500.072</v>
      </c>
      <c r="H16" s="60">
        <f t="shared" si="1"/>
        <v>8125.412</v>
      </c>
      <c r="I16" s="60">
        <f t="shared" si="1"/>
        <v>8961.416000000001</v>
      </c>
      <c r="J16" s="60">
        <f t="shared" si="1"/>
        <v>11529.800000000001</v>
      </c>
      <c r="K16" s="60">
        <f t="shared" si="1"/>
        <v>11613.318000000001</v>
      </c>
      <c r="L16" s="60">
        <f t="shared" si="1"/>
        <v>11733.956</v>
      </c>
      <c r="M16" s="60">
        <f t="shared" si="1"/>
        <v>9860.842</v>
      </c>
      <c r="N16" s="60">
        <f t="shared" si="1"/>
        <v>8514.662</v>
      </c>
      <c r="O16" s="60">
        <f t="shared" si="1"/>
        <v>7011.524</v>
      </c>
      <c r="P16" s="60">
        <f t="shared" si="1"/>
        <v>5892.398</v>
      </c>
      <c r="Q16" s="60"/>
      <c r="R16" s="60">
        <f t="shared" si="1"/>
        <v>104701.38600000001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0.09134</v>
      </c>
      <c r="E23" s="56">
        <f aca="true" t="shared" si="5" ref="E23:P23">E7*$D$23</f>
        <v>4767.948</v>
      </c>
      <c r="F23" s="56">
        <f t="shared" si="5"/>
        <v>6594.7480000000005</v>
      </c>
      <c r="G23" s="56">
        <f t="shared" si="5"/>
        <v>5516.936000000001</v>
      </c>
      <c r="H23" s="56">
        <f t="shared" si="5"/>
        <v>5973.636</v>
      </c>
      <c r="I23" s="56">
        <f t="shared" si="5"/>
        <v>6795.696</v>
      </c>
      <c r="J23" s="56">
        <f t="shared" si="5"/>
        <v>9590.7</v>
      </c>
      <c r="K23" s="56">
        <f t="shared" si="5"/>
        <v>9188.804</v>
      </c>
      <c r="L23" s="56">
        <f t="shared" si="5"/>
        <v>9426.288</v>
      </c>
      <c r="M23" s="56">
        <f t="shared" si="5"/>
        <v>7526.416</v>
      </c>
      <c r="N23" s="56">
        <f t="shared" si="5"/>
        <v>7288.932000000001</v>
      </c>
      <c r="O23" s="56">
        <f t="shared" si="5"/>
        <v>4987.164000000001</v>
      </c>
      <c r="P23" s="56">
        <f t="shared" si="5"/>
        <v>4439.124</v>
      </c>
      <c r="Q23" s="56"/>
      <c r="R23" s="56">
        <f t="shared" si="4"/>
        <v>82096.392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4802.948</v>
      </c>
      <c r="F24" s="56">
        <f aca="true" t="shared" si="6" ref="F24:P24">F22+F23</f>
        <v>6629.7480000000005</v>
      </c>
      <c r="G24" s="56">
        <f t="shared" si="6"/>
        <v>5551.936000000001</v>
      </c>
      <c r="H24" s="56">
        <f t="shared" si="6"/>
        <v>6008.636</v>
      </c>
      <c r="I24" s="56">
        <f t="shared" si="6"/>
        <v>6830.696</v>
      </c>
      <c r="J24" s="56">
        <f t="shared" si="6"/>
        <v>9625.7</v>
      </c>
      <c r="K24" s="56">
        <f t="shared" si="6"/>
        <v>9223.804</v>
      </c>
      <c r="L24" s="56">
        <f t="shared" si="6"/>
        <v>9461.288</v>
      </c>
      <c r="M24" s="56">
        <f t="shared" si="6"/>
        <v>7561.416</v>
      </c>
      <c r="N24" s="56">
        <f t="shared" si="6"/>
        <v>7323.932000000001</v>
      </c>
      <c r="O24" s="56">
        <f t="shared" si="6"/>
        <v>5022.164000000001</v>
      </c>
      <c r="P24" s="56">
        <f t="shared" si="6"/>
        <v>4474.124</v>
      </c>
      <c r="Q24" s="56"/>
      <c r="R24" s="57">
        <f t="shared" si="4"/>
        <v>82516.392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0.09245</v>
      </c>
      <c r="E28" s="56">
        <f aca="true" t="shared" si="8" ref="E28:P28">E7*$D$28</f>
        <v>4825.89</v>
      </c>
      <c r="F28" s="56">
        <f t="shared" si="8"/>
        <v>6674.89</v>
      </c>
      <c r="G28" s="56">
        <f t="shared" si="8"/>
        <v>5583.9800000000005</v>
      </c>
      <c r="H28" s="56">
        <f t="shared" si="8"/>
        <v>6046.2300000000005</v>
      </c>
      <c r="I28" s="56">
        <f t="shared" si="8"/>
        <v>6878.280000000001</v>
      </c>
      <c r="J28" s="56">
        <f t="shared" si="8"/>
        <v>9707.25</v>
      </c>
      <c r="K28" s="56">
        <f t="shared" si="8"/>
        <v>9300.470000000001</v>
      </c>
      <c r="L28" s="56">
        <f t="shared" si="8"/>
        <v>9540.84</v>
      </c>
      <c r="M28" s="56">
        <f t="shared" si="8"/>
        <v>7617.88</v>
      </c>
      <c r="N28" s="56">
        <f t="shared" si="8"/>
        <v>7377.51</v>
      </c>
      <c r="O28" s="56">
        <f t="shared" si="8"/>
        <v>5047.77</v>
      </c>
      <c r="P28" s="56">
        <f t="shared" si="8"/>
        <v>4493.070000000001</v>
      </c>
      <c r="Q28" s="56"/>
      <c r="R28" s="56">
        <f t="shared" si="4"/>
        <v>83094.06000000001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4865.89</v>
      </c>
      <c r="F29" s="56">
        <f aca="true" t="shared" si="9" ref="F29:P29">F28+F27</f>
        <v>6714.89</v>
      </c>
      <c r="G29" s="56">
        <f t="shared" si="9"/>
        <v>5623.9800000000005</v>
      </c>
      <c r="H29" s="56">
        <f t="shared" si="9"/>
        <v>6086.2300000000005</v>
      </c>
      <c r="I29" s="56">
        <f t="shared" si="9"/>
        <v>6918.280000000001</v>
      </c>
      <c r="J29" s="56">
        <f t="shared" si="9"/>
        <v>9747.25</v>
      </c>
      <c r="K29" s="56">
        <f t="shared" si="9"/>
        <v>9340.470000000001</v>
      </c>
      <c r="L29" s="56">
        <f t="shared" si="9"/>
        <v>9580.84</v>
      </c>
      <c r="M29" s="56">
        <f t="shared" si="9"/>
        <v>7657.88</v>
      </c>
      <c r="N29" s="56">
        <f t="shared" si="9"/>
        <v>7417.51</v>
      </c>
      <c r="O29" s="56">
        <f t="shared" si="9"/>
        <v>5087.77</v>
      </c>
      <c r="P29" s="56">
        <f t="shared" si="9"/>
        <v>4533.070000000001</v>
      </c>
      <c r="Q29" s="56"/>
      <c r="R29" s="57">
        <f t="shared" si="4"/>
        <v>83574.06000000001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Blank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0</v>
      </c>
      <c r="E32" s="56">
        <f>IF(E$7&gt;0,$D$32,0)</f>
        <v>0</v>
      </c>
      <c r="F32" s="56">
        <f aca="true" t="shared" si="10" ref="F32:P32">IF(F$7&gt;0,$D$32,0)</f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 t="shared" si="10"/>
        <v>0</v>
      </c>
      <c r="K32" s="56">
        <f t="shared" si="10"/>
        <v>0</v>
      </c>
      <c r="L32" s="56">
        <f t="shared" si="10"/>
        <v>0</v>
      </c>
      <c r="M32" s="56">
        <f t="shared" si="10"/>
        <v>0</v>
      </c>
      <c r="N32" s="56">
        <f t="shared" si="10"/>
        <v>0</v>
      </c>
      <c r="O32" s="56">
        <f t="shared" si="10"/>
        <v>0</v>
      </c>
      <c r="P32" s="56">
        <f t="shared" si="10"/>
        <v>0</v>
      </c>
      <c r="Q32" s="56"/>
      <c r="R32" s="56">
        <f t="shared" si="4"/>
        <v>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</v>
      </c>
      <c r="E33" s="56">
        <f aca="true" t="shared" si="11" ref="E33:P33">E7*$D$33</f>
        <v>0</v>
      </c>
      <c r="F33" s="56">
        <f t="shared" si="11"/>
        <v>0</v>
      </c>
      <c r="G33" s="56">
        <f t="shared" si="11"/>
        <v>0</v>
      </c>
      <c r="H33" s="56">
        <f t="shared" si="11"/>
        <v>0</v>
      </c>
      <c r="I33" s="56">
        <f t="shared" si="11"/>
        <v>0</v>
      </c>
      <c r="J33" s="56">
        <f t="shared" si="11"/>
        <v>0</v>
      </c>
      <c r="K33" s="56">
        <f t="shared" si="11"/>
        <v>0</v>
      </c>
      <c r="L33" s="56">
        <f t="shared" si="11"/>
        <v>0</v>
      </c>
      <c r="M33" s="56">
        <f t="shared" si="11"/>
        <v>0</v>
      </c>
      <c r="N33" s="56">
        <f t="shared" si="11"/>
        <v>0</v>
      </c>
      <c r="O33" s="56">
        <f t="shared" si="11"/>
        <v>0</v>
      </c>
      <c r="P33" s="56">
        <f t="shared" si="11"/>
        <v>0</v>
      </c>
      <c r="Q33" s="56"/>
      <c r="R33" s="56">
        <f t="shared" si="4"/>
        <v>0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0</v>
      </c>
      <c r="F34" s="56">
        <f aca="true" t="shared" si="12" ref="F34:P34">F32+F33</f>
        <v>0</v>
      </c>
      <c r="G34" s="56">
        <f t="shared" si="12"/>
        <v>0</v>
      </c>
      <c r="H34" s="56">
        <f t="shared" si="12"/>
        <v>0</v>
      </c>
      <c r="I34" s="56">
        <f t="shared" si="12"/>
        <v>0</v>
      </c>
      <c r="J34" s="56">
        <f t="shared" si="12"/>
        <v>0</v>
      </c>
      <c r="K34" s="56">
        <f t="shared" si="12"/>
        <v>0</v>
      </c>
      <c r="L34" s="56">
        <f t="shared" si="12"/>
        <v>0</v>
      </c>
      <c r="M34" s="56">
        <f t="shared" si="12"/>
        <v>0</v>
      </c>
      <c r="N34" s="56">
        <f t="shared" si="12"/>
        <v>0</v>
      </c>
      <c r="O34" s="56">
        <f t="shared" si="12"/>
        <v>0</v>
      </c>
      <c r="P34" s="56">
        <f t="shared" si="12"/>
        <v>0</v>
      </c>
      <c r="Q34" s="56"/>
      <c r="R34" s="57">
        <f t="shared" si="4"/>
        <v>0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Blank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0</v>
      </c>
      <c r="E37" s="56">
        <f>IF(E$7&gt;0,$D$37,0)</f>
        <v>0</v>
      </c>
      <c r="F37" s="56">
        <f aca="true" t="shared" si="13" ref="F37:P37">IF(F$7&gt;0,$D$37,0)</f>
        <v>0</v>
      </c>
      <c r="G37" s="56">
        <f t="shared" si="13"/>
        <v>0</v>
      </c>
      <c r="H37" s="56">
        <f t="shared" si="13"/>
        <v>0</v>
      </c>
      <c r="I37" s="56">
        <f t="shared" si="13"/>
        <v>0</v>
      </c>
      <c r="J37" s="56">
        <f t="shared" si="13"/>
        <v>0</v>
      </c>
      <c r="K37" s="56">
        <f t="shared" si="13"/>
        <v>0</v>
      </c>
      <c r="L37" s="56">
        <f t="shared" si="13"/>
        <v>0</v>
      </c>
      <c r="M37" s="56">
        <f t="shared" si="13"/>
        <v>0</v>
      </c>
      <c r="N37" s="56">
        <f t="shared" si="13"/>
        <v>0</v>
      </c>
      <c r="O37" s="56">
        <f t="shared" si="13"/>
        <v>0</v>
      </c>
      <c r="P37" s="56">
        <f t="shared" si="13"/>
        <v>0</v>
      </c>
      <c r="Q37" s="56"/>
      <c r="R37" s="56">
        <f t="shared" si="4"/>
        <v>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</v>
      </c>
      <c r="E38" s="56">
        <f aca="true" t="shared" si="14" ref="E38:P38">E7*$D$38</f>
        <v>0</v>
      </c>
      <c r="F38" s="56">
        <f t="shared" si="14"/>
        <v>0</v>
      </c>
      <c r="G38" s="56">
        <f t="shared" si="14"/>
        <v>0</v>
      </c>
      <c r="H38" s="56">
        <f t="shared" si="14"/>
        <v>0</v>
      </c>
      <c r="I38" s="56">
        <f t="shared" si="14"/>
        <v>0</v>
      </c>
      <c r="J38" s="56">
        <f t="shared" si="14"/>
        <v>0</v>
      </c>
      <c r="K38" s="56">
        <f t="shared" si="14"/>
        <v>0</v>
      </c>
      <c r="L38" s="56">
        <f t="shared" si="14"/>
        <v>0</v>
      </c>
      <c r="M38" s="56">
        <f t="shared" si="14"/>
        <v>0</v>
      </c>
      <c r="N38" s="56">
        <f t="shared" si="14"/>
        <v>0</v>
      </c>
      <c r="O38" s="56">
        <f t="shared" si="14"/>
        <v>0</v>
      </c>
      <c r="P38" s="56">
        <f t="shared" si="14"/>
        <v>0</v>
      </c>
      <c r="Q38" s="56"/>
      <c r="R38" s="56">
        <f t="shared" si="4"/>
        <v>0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0</v>
      </c>
      <c r="F39" s="56">
        <f t="shared" si="15"/>
        <v>0</v>
      </c>
      <c r="G39" s="56">
        <f t="shared" si="15"/>
        <v>0</v>
      </c>
      <c r="H39" s="56">
        <f t="shared" si="15"/>
        <v>0</v>
      </c>
      <c r="I39" s="56">
        <f t="shared" si="15"/>
        <v>0</v>
      </c>
      <c r="J39" s="56">
        <f t="shared" si="15"/>
        <v>0</v>
      </c>
      <c r="K39" s="56">
        <f t="shared" si="15"/>
        <v>0</v>
      </c>
      <c r="L39" s="56">
        <f t="shared" si="15"/>
        <v>0</v>
      </c>
      <c r="M39" s="56">
        <f t="shared" si="15"/>
        <v>0</v>
      </c>
      <c r="N39" s="56">
        <f t="shared" si="15"/>
        <v>0</v>
      </c>
      <c r="O39" s="56">
        <f t="shared" si="15"/>
        <v>0</v>
      </c>
      <c r="P39" s="56">
        <f t="shared" si="15"/>
        <v>0</v>
      </c>
      <c r="Q39" s="56"/>
      <c r="R39" s="57">
        <f t="shared" si="4"/>
        <v>0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0.0406</v>
      </c>
      <c r="E43" s="56">
        <f aca="true" t="shared" si="17" ref="E43:P43">$D$43*E7</f>
        <v>2119.3199999999997</v>
      </c>
      <c r="F43" s="56">
        <f t="shared" si="17"/>
        <v>2931.3199999999997</v>
      </c>
      <c r="G43" s="56">
        <f t="shared" si="17"/>
        <v>2452.24</v>
      </c>
      <c r="H43" s="56">
        <f t="shared" si="17"/>
        <v>2655.24</v>
      </c>
      <c r="I43" s="56">
        <f t="shared" si="17"/>
        <v>3020.64</v>
      </c>
      <c r="J43" s="56">
        <f t="shared" si="17"/>
        <v>4263</v>
      </c>
      <c r="K43" s="56">
        <f t="shared" si="17"/>
        <v>4084.3599999999997</v>
      </c>
      <c r="L43" s="56">
        <f t="shared" si="17"/>
        <v>4189.92</v>
      </c>
      <c r="M43" s="56">
        <f t="shared" si="17"/>
        <v>3345.4399999999996</v>
      </c>
      <c r="N43" s="56">
        <f t="shared" si="17"/>
        <v>3239.8799999999997</v>
      </c>
      <c r="O43" s="56">
        <f t="shared" si="17"/>
        <v>2216.7599999999998</v>
      </c>
      <c r="P43" s="56">
        <f t="shared" si="17"/>
        <v>1973.1599999999999</v>
      </c>
      <c r="Q43" s="56"/>
      <c r="R43" s="56">
        <f t="shared" si="4"/>
        <v>36491.28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16.4</v>
      </c>
      <c r="E44" s="56">
        <f>E10*$D$44</f>
        <v>2968.3999999999996</v>
      </c>
      <c r="F44" s="56">
        <f>F10*$D$44</f>
        <v>4818.32</v>
      </c>
      <c r="G44" s="56">
        <f>G10*$D$44</f>
        <v>4903.599999999999</v>
      </c>
      <c r="H44" s="56"/>
      <c r="I44" s="56"/>
      <c r="J44" s="56"/>
      <c r="K44" s="56"/>
      <c r="L44" s="56"/>
      <c r="M44" s="56"/>
      <c r="N44" s="56"/>
      <c r="O44" s="56">
        <f>O10*$D$44</f>
        <v>4529.679999999999</v>
      </c>
      <c r="P44" s="56">
        <f>P10*$D$44</f>
        <v>3368.56</v>
      </c>
      <c r="Q44" s="56"/>
      <c r="R44" s="56">
        <f t="shared" si="4"/>
        <v>20588.56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951.1999999999998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551.0399999999995</v>
      </c>
      <c r="Q45" s="56"/>
      <c r="R45" s="56">
        <f t="shared" si="4"/>
        <v>1502.2399999999993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14.01</v>
      </c>
      <c r="E46" s="56"/>
      <c r="F46" s="56"/>
      <c r="G46" s="56"/>
      <c r="H46" s="56">
        <f>H10*$D$46</f>
        <v>4721.37</v>
      </c>
      <c r="I46" s="56">
        <f aca="true" t="shared" si="18" ref="I46:N46">I10*$D$46</f>
        <v>5234.136</v>
      </c>
      <c r="J46" s="56">
        <f t="shared" si="18"/>
        <v>6444.599999999999</v>
      </c>
      <c r="K46" s="56">
        <f t="shared" si="18"/>
        <v>6682.7699999999995</v>
      </c>
      <c r="L46" s="56">
        <f t="shared" si="18"/>
        <v>6696.78</v>
      </c>
      <c r="M46" s="56">
        <f t="shared" si="18"/>
        <v>5758.11</v>
      </c>
      <c r="N46" s="56">
        <f t="shared" si="18"/>
        <v>4477.5960000000005</v>
      </c>
      <c r="O46" s="56"/>
      <c r="P46" s="56"/>
      <c r="Q46" s="56"/>
      <c r="R46" s="56">
        <f t="shared" si="4"/>
        <v>40015.361999999994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0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6128.919999999999</v>
      </c>
      <c r="F49" s="56">
        <f aca="true" t="shared" si="21" ref="F49:P49">SUM(F42:F48)</f>
        <v>7839.639999999999</v>
      </c>
      <c r="G49" s="56">
        <f t="shared" si="21"/>
        <v>7445.839999999999</v>
      </c>
      <c r="H49" s="56">
        <f t="shared" si="21"/>
        <v>7466.61</v>
      </c>
      <c r="I49" s="56">
        <f t="shared" si="21"/>
        <v>8344.776</v>
      </c>
      <c r="J49" s="56">
        <f t="shared" si="21"/>
        <v>10797.599999999999</v>
      </c>
      <c r="K49" s="56">
        <f t="shared" si="21"/>
        <v>10857.13</v>
      </c>
      <c r="L49" s="56">
        <f t="shared" si="21"/>
        <v>10976.7</v>
      </c>
      <c r="M49" s="56">
        <f t="shared" si="21"/>
        <v>9193.55</v>
      </c>
      <c r="N49" s="56">
        <f t="shared" si="21"/>
        <v>7807.476000000001</v>
      </c>
      <c r="O49" s="56">
        <f t="shared" si="21"/>
        <v>6836.439999999999</v>
      </c>
      <c r="P49" s="56">
        <f t="shared" si="21"/>
        <v>5982.759999999998</v>
      </c>
      <c r="Q49" s="56"/>
      <c r="R49" s="57">
        <f t="shared" si="4"/>
        <v>99677.442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0.04071</v>
      </c>
      <c r="E53" s="56">
        <f aca="true" t="shared" si="23" ref="E53:P53">$D$53*E7</f>
        <v>2125.0620000000004</v>
      </c>
      <c r="F53" s="56">
        <f t="shared" si="23"/>
        <v>2939.262</v>
      </c>
      <c r="G53" s="56">
        <f t="shared" si="23"/>
        <v>2458.884</v>
      </c>
      <c r="H53" s="56">
        <f t="shared" si="23"/>
        <v>2662.434</v>
      </c>
      <c r="I53" s="56">
        <f t="shared" si="23"/>
        <v>3028.824</v>
      </c>
      <c r="J53" s="56">
        <f t="shared" si="23"/>
        <v>4274.55</v>
      </c>
      <c r="K53" s="56">
        <f t="shared" si="23"/>
        <v>4095.4260000000004</v>
      </c>
      <c r="L53" s="56">
        <f t="shared" si="23"/>
        <v>4201.272</v>
      </c>
      <c r="M53" s="56">
        <f t="shared" si="23"/>
        <v>3354.5040000000004</v>
      </c>
      <c r="N53" s="56">
        <f t="shared" si="23"/>
        <v>3248.6580000000004</v>
      </c>
      <c r="O53" s="56">
        <f t="shared" si="23"/>
        <v>2222.766</v>
      </c>
      <c r="P53" s="56">
        <f t="shared" si="23"/>
        <v>1978.506</v>
      </c>
      <c r="Q53" s="56"/>
      <c r="R53" s="56">
        <f t="shared" si="4"/>
        <v>36590.148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17.33</v>
      </c>
      <c r="E54" s="56">
        <f>E10*$D$54</f>
        <v>3136.7299999999996</v>
      </c>
      <c r="F54" s="56">
        <f>F10*$D$54</f>
        <v>5091.554</v>
      </c>
      <c r="G54" s="56">
        <f>G10*$D$54</f>
        <v>5181.669999999999</v>
      </c>
      <c r="H54" s="56"/>
      <c r="I54" s="56"/>
      <c r="J54" s="56"/>
      <c r="K54" s="56"/>
      <c r="L54" s="56"/>
      <c r="M54" s="56"/>
      <c r="N54" s="56"/>
      <c r="O54" s="56">
        <f>$D$54*O10</f>
        <v>4786.545999999999</v>
      </c>
      <c r="P54" s="56">
        <f>$D$54*P10</f>
        <v>3559.582</v>
      </c>
      <c r="Q54" s="56"/>
      <c r="R54" s="56">
        <f t="shared" si="4"/>
        <v>21756.081999999995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1005.1400000000003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582.288</v>
      </c>
      <c r="Q55" s="56"/>
      <c r="R55" s="56">
        <f t="shared" si="4"/>
        <v>1587.4280000000003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14.94</v>
      </c>
      <c r="E56" s="56"/>
      <c r="F56" s="56"/>
      <c r="G56" s="56"/>
      <c r="H56" s="56">
        <f>H10*$D$56</f>
        <v>5034.78</v>
      </c>
      <c r="I56" s="56">
        <f aca="true" t="shared" si="24" ref="I56:N56">I10*$D$56</f>
        <v>5581.584</v>
      </c>
      <c r="J56" s="56">
        <f t="shared" si="24"/>
        <v>6872.4</v>
      </c>
      <c r="K56" s="56">
        <f t="shared" si="24"/>
        <v>7126.38</v>
      </c>
      <c r="L56" s="56">
        <f t="shared" si="24"/>
        <v>7141.32</v>
      </c>
      <c r="M56" s="56">
        <f t="shared" si="24"/>
        <v>6140.34</v>
      </c>
      <c r="N56" s="56">
        <f t="shared" si="24"/>
        <v>4774.8240000000005</v>
      </c>
      <c r="O56" s="56"/>
      <c r="P56" s="56"/>
      <c r="Q56" s="56"/>
      <c r="R56" s="56">
        <f t="shared" si="4"/>
        <v>42671.628000000004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0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6356.932</v>
      </c>
      <c r="F59" s="56">
        <f aca="true" t="shared" si="27" ref="F59:P59">SUM(F52:F58)</f>
        <v>8120.816000000001</v>
      </c>
      <c r="G59" s="56">
        <f t="shared" si="27"/>
        <v>7730.553999999999</v>
      </c>
      <c r="H59" s="56">
        <f t="shared" si="27"/>
        <v>7787.214</v>
      </c>
      <c r="I59" s="56">
        <f t="shared" si="27"/>
        <v>8700.408</v>
      </c>
      <c r="J59" s="56">
        <f t="shared" si="27"/>
        <v>11236.95</v>
      </c>
      <c r="K59" s="56">
        <f t="shared" si="27"/>
        <v>11311.806</v>
      </c>
      <c r="L59" s="56">
        <f t="shared" si="27"/>
        <v>11432.592</v>
      </c>
      <c r="M59" s="56">
        <f t="shared" si="27"/>
        <v>9584.844000000001</v>
      </c>
      <c r="N59" s="56">
        <f t="shared" si="27"/>
        <v>8113.482000000001</v>
      </c>
      <c r="O59" s="56">
        <f t="shared" si="27"/>
        <v>7099.312</v>
      </c>
      <c r="P59" s="56">
        <f t="shared" si="27"/>
        <v>6210.376</v>
      </c>
      <c r="Q59" s="56"/>
      <c r="R59" s="57">
        <f t="shared" si="4"/>
        <v>103685.28600000001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0.0399</v>
      </c>
      <c r="E63" s="56">
        <f aca="true" t="shared" si="30" ref="E63:P63">$D$63*E7</f>
        <v>2082.7799999999997</v>
      </c>
      <c r="F63" s="56">
        <f t="shared" si="30"/>
        <v>2880.7799999999997</v>
      </c>
      <c r="G63" s="56">
        <f t="shared" si="30"/>
        <v>2409.96</v>
      </c>
      <c r="H63" s="56">
        <f t="shared" si="30"/>
        <v>2609.46</v>
      </c>
      <c r="I63" s="56">
        <f t="shared" si="30"/>
        <v>2968.56</v>
      </c>
      <c r="J63" s="56">
        <f t="shared" si="30"/>
        <v>4189.5</v>
      </c>
      <c r="K63" s="56">
        <f t="shared" si="30"/>
        <v>4013.9399999999996</v>
      </c>
      <c r="L63" s="56">
        <f t="shared" si="30"/>
        <v>4117.679999999999</v>
      </c>
      <c r="M63" s="56">
        <f t="shared" si="30"/>
        <v>3287.7599999999998</v>
      </c>
      <c r="N63" s="56">
        <f t="shared" si="30"/>
        <v>3184.02</v>
      </c>
      <c r="O63" s="56">
        <f t="shared" si="30"/>
        <v>2178.54</v>
      </c>
      <c r="P63" s="56">
        <f t="shared" si="30"/>
        <v>1939.1399999999999</v>
      </c>
      <c r="Q63" s="56"/>
      <c r="R63" s="56">
        <f t="shared" si="29"/>
        <v>35862.119999999995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6.11</v>
      </c>
      <c r="E64" s="56">
        <f aca="true" t="shared" si="31" ref="E64:P64">$D$64*E10</f>
        <v>1105.91</v>
      </c>
      <c r="F64" s="56">
        <f t="shared" si="31"/>
        <v>1795.1180000000002</v>
      </c>
      <c r="G64" s="56">
        <f t="shared" si="31"/>
        <v>1826.89</v>
      </c>
      <c r="H64" s="56">
        <f t="shared" si="31"/>
        <v>2059.07</v>
      </c>
      <c r="I64" s="56">
        <f t="shared" si="31"/>
        <v>2282.6960000000004</v>
      </c>
      <c r="J64" s="56">
        <f t="shared" si="31"/>
        <v>2810.6000000000004</v>
      </c>
      <c r="K64" s="56">
        <f t="shared" si="31"/>
        <v>2914.4700000000003</v>
      </c>
      <c r="L64" s="56">
        <f t="shared" si="31"/>
        <v>2920.58</v>
      </c>
      <c r="M64" s="56">
        <f t="shared" si="31"/>
        <v>2511.21</v>
      </c>
      <c r="N64" s="56">
        <f t="shared" si="31"/>
        <v>1952.7560000000003</v>
      </c>
      <c r="O64" s="56">
        <f t="shared" si="31"/>
        <v>1687.582</v>
      </c>
      <c r="P64" s="56">
        <f t="shared" si="31"/>
        <v>1254.9940000000001</v>
      </c>
      <c r="Q64" s="56"/>
      <c r="R64" s="56">
        <f t="shared" si="29"/>
        <v>25121.876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354.3799999999999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205.29599999999982</v>
      </c>
      <c r="Q65" s="56"/>
      <c r="R65" s="56">
        <f t="shared" si="29"/>
        <v>559.6759999999997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4.51</v>
      </c>
      <c r="E66" s="56">
        <f aca="true" t="shared" si="33" ref="E66:P66">$D$66*E11</f>
        <v>816.31</v>
      </c>
      <c r="F66" s="56">
        <f t="shared" si="33"/>
        <v>1325.038</v>
      </c>
      <c r="G66" s="56">
        <f t="shared" si="33"/>
        <v>1348.49</v>
      </c>
      <c r="H66" s="56">
        <f t="shared" si="33"/>
        <v>1519.87</v>
      </c>
      <c r="I66" s="56">
        <f t="shared" si="33"/>
        <v>1684.936</v>
      </c>
      <c r="J66" s="56">
        <f t="shared" si="33"/>
        <v>2074.6</v>
      </c>
      <c r="K66" s="56">
        <f t="shared" si="33"/>
        <v>2151.27</v>
      </c>
      <c r="L66" s="56">
        <f t="shared" si="33"/>
        <v>2155.7799999999997</v>
      </c>
      <c r="M66" s="56">
        <f t="shared" si="33"/>
        <v>1853.61</v>
      </c>
      <c r="N66" s="56">
        <f t="shared" si="33"/>
        <v>1441.396</v>
      </c>
      <c r="O66" s="56">
        <f t="shared" si="33"/>
        <v>1245.6619999999998</v>
      </c>
      <c r="P66" s="56">
        <f t="shared" si="33"/>
        <v>926.3539999999999</v>
      </c>
      <c r="Q66" s="56"/>
      <c r="R66" s="56">
        <f t="shared" si="29"/>
        <v>18543.316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261.5799999999999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151.53599999999994</v>
      </c>
      <c r="Q67" s="56"/>
      <c r="R67" s="56">
        <f t="shared" si="29"/>
        <v>413.1159999999999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4</v>
      </c>
      <c r="E68" s="56">
        <f aca="true" t="shared" si="35" ref="E68:P68">$D$68*E12</f>
        <v>724</v>
      </c>
      <c r="F68" s="56">
        <f t="shared" si="35"/>
        <v>1175.2</v>
      </c>
      <c r="G68" s="56">
        <f t="shared" si="35"/>
        <v>1196</v>
      </c>
      <c r="H68" s="56">
        <f t="shared" si="35"/>
        <v>1348</v>
      </c>
      <c r="I68" s="56">
        <f t="shared" si="35"/>
        <v>1494.4</v>
      </c>
      <c r="J68" s="56">
        <f t="shared" si="35"/>
        <v>1840</v>
      </c>
      <c r="K68" s="56">
        <f t="shared" si="35"/>
        <v>1908</v>
      </c>
      <c r="L68" s="56">
        <f t="shared" si="35"/>
        <v>1912</v>
      </c>
      <c r="M68" s="56">
        <f t="shared" si="35"/>
        <v>1644</v>
      </c>
      <c r="N68" s="56">
        <f t="shared" si="35"/>
        <v>1278.4</v>
      </c>
      <c r="O68" s="56">
        <f t="shared" si="35"/>
        <v>1104.8</v>
      </c>
      <c r="P68" s="56">
        <f t="shared" si="35"/>
        <v>821.6</v>
      </c>
      <c r="Q68" s="56"/>
      <c r="R68" s="56">
        <f t="shared" si="29"/>
        <v>16446.399999999998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276</v>
      </c>
      <c r="F69" s="56">
        <f aca="true" t="shared" si="36" ref="F69:P69">IF(F$7&gt;0,IF(F$12&gt;250,IF(F$12&gt;$B$12*0.75,0,(0.75*$B$12*$D$68-F$12*$D$68)),250*$D$68-F$12*$D$68),0)</f>
        <v>258.79999999999995</v>
      </c>
      <c r="G69" s="56">
        <f t="shared" si="36"/>
        <v>238</v>
      </c>
      <c r="H69" s="56">
        <f t="shared" si="36"/>
        <v>86</v>
      </c>
      <c r="I69" s="56">
        <f t="shared" si="36"/>
        <v>0</v>
      </c>
      <c r="J69" s="56">
        <f t="shared" si="36"/>
        <v>0</v>
      </c>
      <c r="K69" s="56">
        <f t="shared" si="36"/>
        <v>0</v>
      </c>
      <c r="L69" s="56">
        <f t="shared" si="36"/>
        <v>0</v>
      </c>
      <c r="M69" s="56">
        <f t="shared" si="36"/>
        <v>0</v>
      </c>
      <c r="N69" s="56">
        <f t="shared" si="36"/>
        <v>155.5999999999999</v>
      </c>
      <c r="O69" s="56">
        <f t="shared" si="36"/>
        <v>329.20000000000005</v>
      </c>
      <c r="P69" s="56">
        <f t="shared" si="36"/>
        <v>178.39999999999998</v>
      </c>
      <c r="Q69" s="56"/>
      <c r="R69" s="56">
        <f t="shared" si="29"/>
        <v>1522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5820.959999999999</v>
      </c>
      <c r="F71" s="56">
        <f aca="true" t="shared" si="38" ref="F71:P71">SUM(F62:F70)</f>
        <v>7634.936</v>
      </c>
      <c r="G71" s="56">
        <f t="shared" si="38"/>
        <v>7219.34</v>
      </c>
      <c r="H71" s="56">
        <f t="shared" si="38"/>
        <v>7822.400000000001</v>
      </c>
      <c r="I71" s="56">
        <f t="shared" si="38"/>
        <v>8630.592</v>
      </c>
      <c r="J71" s="56">
        <f t="shared" si="38"/>
        <v>11114.7</v>
      </c>
      <c r="K71" s="56">
        <f t="shared" si="38"/>
        <v>11187.68</v>
      </c>
      <c r="L71" s="56">
        <f t="shared" si="38"/>
        <v>11306.039999999999</v>
      </c>
      <c r="M71" s="56">
        <f t="shared" si="38"/>
        <v>9496.579999999998</v>
      </c>
      <c r="N71" s="56">
        <f t="shared" si="38"/>
        <v>8212.172</v>
      </c>
      <c r="O71" s="56">
        <f t="shared" si="38"/>
        <v>6745.784</v>
      </c>
      <c r="P71" s="56">
        <f t="shared" si="38"/>
        <v>5677.32</v>
      </c>
      <c r="Q71" s="56"/>
      <c r="R71" s="57">
        <f t="shared" si="29"/>
        <v>100868.50400000002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0.04048</v>
      </c>
      <c r="E75" s="56">
        <f aca="true" t="shared" si="41" ref="E75:P75">$D$75*E7</f>
        <v>2113.056</v>
      </c>
      <c r="F75" s="56">
        <f t="shared" si="41"/>
        <v>2922.656</v>
      </c>
      <c r="G75" s="56">
        <f t="shared" si="41"/>
        <v>2444.992</v>
      </c>
      <c r="H75" s="56">
        <f t="shared" si="41"/>
        <v>2647.3920000000003</v>
      </c>
      <c r="I75" s="56">
        <f t="shared" si="41"/>
        <v>3011.712</v>
      </c>
      <c r="J75" s="56">
        <f t="shared" si="41"/>
        <v>4250.400000000001</v>
      </c>
      <c r="K75" s="56">
        <f t="shared" si="41"/>
        <v>4072.288</v>
      </c>
      <c r="L75" s="56">
        <f t="shared" si="41"/>
        <v>4177.536</v>
      </c>
      <c r="M75" s="56">
        <f t="shared" si="41"/>
        <v>3335.552</v>
      </c>
      <c r="N75" s="56">
        <f t="shared" si="41"/>
        <v>3230.304</v>
      </c>
      <c r="O75" s="56">
        <f t="shared" si="41"/>
        <v>2210.208</v>
      </c>
      <c r="P75" s="56">
        <f t="shared" si="41"/>
        <v>1967.3280000000002</v>
      </c>
      <c r="Q75" s="56"/>
      <c r="R75" s="56">
        <f t="shared" si="40"/>
        <v>36383.424</v>
      </c>
    </row>
    <row r="76" spans="2:18" ht="15">
      <c r="B76" s="64" t="str">
        <f>'Rate Comparison'!B76</f>
        <v>Peak Demand</v>
      </c>
      <c r="D76" s="7">
        <f>'Rate Comparison'!D76</f>
        <v>6.37</v>
      </c>
      <c r="E76" s="56">
        <f aca="true" t="shared" si="42" ref="E76:P76">$D$76*E10</f>
        <v>1152.97</v>
      </c>
      <c r="F76" s="56">
        <f t="shared" si="42"/>
        <v>1871.506</v>
      </c>
      <c r="G76" s="56">
        <f t="shared" si="42"/>
        <v>1904.63</v>
      </c>
      <c r="H76" s="56">
        <f t="shared" si="42"/>
        <v>2146.69</v>
      </c>
      <c r="I76" s="56">
        <f t="shared" si="42"/>
        <v>2379.8320000000003</v>
      </c>
      <c r="J76" s="56">
        <f t="shared" si="42"/>
        <v>2930.2000000000003</v>
      </c>
      <c r="K76" s="56">
        <f t="shared" si="42"/>
        <v>3038.4900000000002</v>
      </c>
      <c r="L76" s="56">
        <f t="shared" si="42"/>
        <v>3044.86</v>
      </c>
      <c r="M76" s="56">
        <f t="shared" si="42"/>
        <v>2618.07</v>
      </c>
      <c r="N76" s="56">
        <f t="shared" si="42"/>
        <v>2035.852</v>
      </c>
      <c r="O76" s="56">
        <f t="shared" si="42"/>
        <v>1759.394</v>
      </c>
      <c r="P76" s="56">
        <f t="shared" si="42"/>
        <v>1308.3980000000001</v>
      </c>
      <c r="Q76" s="56"/>
      <c r="R76" s="56">
        <f t="shared" si="40"/>
        <v>26190.892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369.46000000000004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214.03199999999993</v>
      </c>
      <c r="Q77" s="56"/>
      <c r="R77" s="56">
        <f t="shared" si="40"/>
        <v>583.492</v>
      </c>
    </row>
    <row r="78" spans="2:18" ht="15">
      <c r="B78" s="64" t="str">
        <f>'Rate Comparison'!B78</f>
        <v>Intermediate Demand</v>
      </c>
      <c r="D78" s="7">
        <f>'Rate Comparison'!D78</f>
        <v>4.76</v>
      </c>
      <c r="E78" s="56">
        <f aca="true" t="shared" si="44" ref="E78:P78">$D$78*E11</f>
        <v>861.56</v>
      </c>
      <c r="F78" s="56">
        <f t="shared" si="44"/>
        <v>1398.488</v>
      </c>
      <c r="G78" s="56">
        <f t="shared" si="44"/>
        <v>1423.24</v>
      </c>
      <c r="H78" s="56">
        <f t="shared" si="44"/>
        <v>1604.12</v>
      </c>
      <c r="I78" s="56">
        <f t="shared" si="44"/>
        <v>1778.336</v>
      </c>
      <c r="J78" s="56">
        <f t="shared" si="44"/>
        <v>2189.6</v>
      </c>
      <c r="K78" s="56">
        <f t="shared" si="44"/>
        <v>2270.52</v>
      </c>
      <c r="L78" s="56">
        <f t="shared" si="44"/>
        <v>2275.2799999999997</v>
      </c>
      <c r="M78" s="56">
        <f t="shared" si="44"/>
        <v>1956.36</v>
      </c>
      <c r="N78" s="56">
        <f t="shared" si="44"/>
        <v>1521.296</v>
      </c>
      <c r="O78" s="56">
        <f t="shared" si="44"/>
        <v>1314.712</v>
      </c>
      <c r="P78" s="56">
        <f t="shared" si="44"/>
        <v>977.704</v>
      </c>
      <c r="Q78" s="56"/>
      <c r="R78" s="56">
        <f t="shared" si="40"/>
        <v>19571.216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276.0799999999999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159.93599999999992</v>
      </c>
      <c r="Q79" s="56"/>
      <c r="R79" s="56">
        <f t="shared" si="40"/>
        <v>436.01599999999985</v>
      </c>
    </row>
    <row r="80" spans="2:18" ht="15">
      <c r="B80" s="64" t="str">
        <f>'Rate Comparison'!B80</f>
        <v>Base Demand</v>
      </c>
      <c r="D80" s="7">
        <f>'Rate Comparison'!D80</f>
        <v>4.26</v>
      </c>
      <c r="E80" s="56">
        <f aca="true" t="shared" si="46" ref="E80:P80">$D$80*E12</f>
        <v>771.06</v>
      </c>
      <c r="F80" s="56">
        <f t="shared" si="46"/>
        <v>1251.588</v>
      </c>
      <c r="G80" s="56">
        <f t="shared" si="46"/>
        <v>1273.74</v>
      </c>
      <c r="H80" s="56">
        <f t="shared" si="46"/>
        <v>1435.62</v>
      </c>
      <c r="I80" s="56">
        <f t="shared" si="46"/>
        <v>1591.536</v>
      </c>
      <c r="J80" s="56">
        <f t="shared" si="46"/>
        <v>1959.6</v>
      </c>
      <c r="K80" s="56">
        <f t="shared" si="46"/>
        <v>2032.02</v>
      </c>
      <c r="L80" s="56">
        <f t="shared" si="46"/>
        <v>2036.28</v>
      </c>
      <c r="M80" s="56">
        <f t="shared" si="46"/>
        <v>1750.86</v>
      </c>
      <c r="N80" s="56">
        <f t="shared" si="46"/>
        <v>1361.496</v>
      </c>
      <c r="O80" s="56">
        <f t="shared" si="46"/>
        <v>1176.6119999999999</v>
      </c>
      <c r="P80" s="56">
        <f t="shared" si="46"/>
        <v>875.004</v>
      </c>
      <c r="Q80" s="56"/>
      <c r="R80" s="56">
        <f t="shared" si="40"/>
        <v>17515.416000000005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293.94000000000005</v>
      </c>
      <c r="F81" s="56">
        <f aca="true" t="shared" si="47" ref="F81:P81">IF(F$7&gt;0,IF(F12&gt;250,IF(F12&gt;$B$12*0.75,0,(0.75*$B$12*$D$80-F12*$D$80)),250*$D$80-F12*$D$80),0)</f>
        <v>275.62200000000007</v>
      </c>
      <c r="G81" s="56">
        <f t="shared" si="47"/>
        <v>253.47000000000003</v>
      </c>
      <c r="H81" s="56">
        <f t="shared" si="47"/>
        <v>91.59000000000015</v>
      </c>
      <c r="I81" s="56">
        <f t="shared" si="47"/>
        <v>0</v>
      </c>
      <c r="J81" s="56">
        <f t="shared" si="47"/>
        <v>0</v>
      </c>
      <c r="K81" s="56">
        <f t="shared" si="47"/>
        <v>0</v>
      </c>
      <c r="L81" s="56">
        <f t="shared" si="47"/>
        <v>0</v>
      </c>
      <c r="M81" s="56">
        <f t="shared" si="47"/>
        <v>0</v>
      </c>
      <c r="N81" s="56">
        <f t="shared" si="47"/>
        <v>165.71399999999994</v>
      </c>
      <c r="O81" s="56">
        <f t="shared" si="47"/>
        <v>350.5980000000002</v>
      </c>
      <c r="P81" s="56">
        <f t="shared" si="47"/>
        <v>189.99599999999998</v>
      </c>
      <c r="Q81" s="56"/>
      <c r="R81" s="56">
        <f t="shared" si="40"/>
        <v>1620.9300000000003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6038.126</v>
      </c>
      <c r="F83" s="56">
        <f aca="true" t="shared" si="49" ref="F83:P83">SUM(F74:F82)</f>
        <v>7919.860000000001</v>
      </c>
      <c r="G83" s="56">
        <f t="shared" si="49"/>
        <v>7500.072</v>
      </c>
      <c r="H83" s="56">
        <f t="shared" si="49"/>
        <v>8125.412</v>
      </c>
      <c r="I83" s="56">
        <f t="shared" si="49"/>
        <v>8961.416000000001</v>
      </c>
      <c r="J83" s="56">
        <f t="shared" si="49"/>
        <v>11529.800000000001</v>
      </c>
      <c r="K83" s="56">
        <f t="shared" si="49"/>
        <v>11613.318000000001</v>
      </c>
      <c r="L83" s="56">
        <f t="shared" si="49"/>
        <v>11733.956</v>
      </c>
      <c r="M83" s="56">
        <f t="shared" si="49"/>
        <v>9860.842</v>
      </c>
      <c r="N83" s="56">
        <f t="shared" si="49"/>
        <v>8514.662</v>
      </c>
      <c r="O83" s="56">
        <f t="shared" si="49"/>
        <v>7011.524</v>
      </c>
      <c r="P83" s="56">
        <f t="shared" si="49"/>
        <v>5892.398</v>
      </c>
      <c r="Q83" s="56"/>
      <c r="R83" s="57">
        <f t="shared" si="40"/>
        <v>104701.38600000001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 t="s">
        <v>56</v>
      </c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90"/>
  <sheetViews>
    <sheetView zoomScale="70" zoomScaleNormal="70" zoomScalePageLayoutView="80" workbookViewId="0" topLeftCell="A1">
      <selection activeCell="K1" sqref="K1:L1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/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124451</v>
      </c>
      <c r="F7" s="70">
        <v>185791</v>
      </c>
      <c r="G7" s="70">
        <v>156975</v>
      </c>
      <c r="H7" s="70">
        <v>152537</v>
      </c>
      <c r="I7" s="70">
        <v>124418</v>
      </c>
      <c r="J7" s="70">
        <v>111623</v>
      </c>
      <c r="K7" s="70">
        <v>127687</v>
      </c>
      <c r="L7" s="70">
        <v>117430</v>
      </c>
      <c r="M7" s="70">
        <v>98509</v>
      </c>
      <c r="N7" s="70">
        <v>144597</v>
      </c>
      <c r="O7" s="70">
        <v>156265</v>
      </c>
      <c r="P7" s="70">
        <v>114880</v>
      </c>
      <c r="R7" s="41">
        <f>SUM(E7:P7)</f>
        <v>1615163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555.8</v>
      </c>
      <c r="C10" s="37"/>
      <c r="D10" s="10" t="s">
        <v>5</v>
      </c>
      <c r="E10" s="70">
        <v>414.5</v>
      </c>
      <c r="F10" s="70">
        <v>555.8</v>
      </c>
      <c r="G10" s="70">
        <v>517.9</v>
      </c>
      <c r="H10" s="70">
        <v>465.5</v>
      </c>
      <c r="I10" s="70">
        <v>447.3</v>
      </c>
      <c r="J10" s="70">
        <v>377.6</v>
      </c>
      <c r="K10" s="70">
        <v>367.2</v>
      </c>
      <c r="L10" s="70">
        <v>376.2</v>
      </c>
      <c r="M10" s="70">
        <v>504.4</v>
      </c>
      <c r="N10" s="70">
        <v>521.6</v>
      </c>
      <c r="O10" s="70">
        <v>524.2</v>
      </c>
      <c r="P10" s="70">
        <v>393.8</v>
      </c>
      <c r="R10" s="41">
        <f>SUM(E10:P10)</f>
        <v>5466</v>
      </c>
      <c r="W10" s="15" t="s">
        <v>54</v>
      </c>
      <c r="X10" s="20"/>
    </row>
    <row r="11" spans="2:24" ht="15">
      <c r="B11" s="37">
        <f>MAX(E11:P11)</f>
        <v>555.8</v>
      </c>
      <c r="C11" s="37"/>
      <c r="D11" s="10" t="s">
        <v>6</v>
      </c>
      <c r="E11" s="70">
        <v>414.5</v>
      </c>
      <c r="F11" s="70">
        <v>555.8</v>
      </c>
      <c r="G11" s="70">
        <v>517.9</v>
      </c>
      <c r="H11" s="70">
        <v>465.5</v>
      </c>
      <c r="I11" s="70">
        <v>447.3</v>
      </c>
      <c r="J11" s="70">
        <v>377.6</v>
      </c>
      <c r="K11" s="70">
        <v>367.2</v>
      </c>
      <c r="L11" s="70">
        <v>376.2</v>
      </c>
      <c r="M11" s="70">
        <v>504.4</v>
      </c>
      <c r="N11" s="70">
        <v>521.6</v>
      </c>
      <c r="O11" s="70">
        <v>524.2</v>
      </c>
      <c r="P11" s="70">
        <v>393.8</v>
      </c>
      <c r="R11" s="41">
        <f>SUM(E11:P11)</f>
        <v>5466</v>
      </c>
      <c r="W11" s="15" t="s">
        <v>55</v>
      </c>
      <c r="X11" s="20"/>
    </row>
    <row r="12" spans="2:24" ht="15">
      <c r="B12" s="37">
        <f>MAX(E12:P12)</f>
        <v>555.8</v>
      </c>
      <c r="C12" s="37"/>
      <c r="D12" s="10" t="s">
        <v>7</v>
      </c>
      <c r="E12" s="70">
        <v>414.5</v>
      </c>
      <c r="F12" s="70">
        <v>555.8</v>
      </c>
      <c r="G12" s="70">
        <v>517.9</v>
      </c>
      <c r="H12" s="70">
        <v>465.5</v>
      </c>
      <c r="I12" s="70">
        <v>447.3</v>
      </c>
      <c r="J12" s="70">
        <v>377.6</v>
      </c>
      <c r="K12" s="70">
        <v>367.2</v>
      </c>
      <c r="L12" s="70">
        <v>376.2</v>
      </c>
      <c r="M12" s="70">
        <v>504.4</v>
      </c>
      <c r="N12" s="70">
        <v>521.6</v>
      </c>
      <c r="O12" s="70">
        <v>524.2</v>
      </c>
      <c r="P12" s="70">
        <v>393.8</v>
      </c>
      <c r="R12" s="41">
        <f>SUM(E12:P12)</f>
        <v>5466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11626.942480000002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16274.58168</v>
      </c>
      <c r="G15" s="59">
        <f t="shared" si="0"/>
        <v>14524.828999999998</v>
      </c>
      <c r="H15" s="59">
        <f t="shared" si="0"/>
        <v>13538.74276</v>
      </c>
      <c r="I15" s="59">
        <f t="shared" si="0"/>
        <v>12120.38764</v>
      </c>
      <c r="J15" s="59">
        <f t="shared" si="0"/>
        <v>10696.968040000002</v>
      </c>
      <c r="K15" s="59">
        <f t="shared" si="0"/>
        <v>11231.486759999998</v>
      </c>
      <c r="L15" s="59">
        <f t="shared" si="0"/>
        <v>10916.453399999999</v>
      </c>
      <c r="M15" s="59">
        <f t="shared" si="0"/>
        <v>11950.36032</v>
      </c>
      <c r="N15" s="59">
        <f t="shared" si="0"/>
        <v>14080.71056</v>
      </c>
      <c r="O15" s="59">
        <f t="shared" si="0"/>
        <v>14593.0452</v>
      </c>
      <c r="P15" s="59">
        <f t="shared" si="0"/>
        <v>11009.1174</v>
      </c>
      <c r="Q15" s="59"/>
      <c r="R15" s="59">
        <f t="shared" si="0"/>
        <v>152563.62524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11626.942480000002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16274.58168</v>
      </c>
      <c r="G16" s="60">
        <f t="shared" si="1"/>
        <v>14524.828999999998</v>
      </c>
      <c r="H16" s="60">
        <f t="shared" si="1"/>
        <v>13538.74276</v>
      </c>
      <c r="I16" s="60">
        <f t="shared" si="1"/>
        <v>12120.38764</v>
      </c>
      <c r="J16" s="60">
        <f t="shared" si="1"/>
        <v>10696.968040000002</v>
      </c>
      <c r="K16" s="60">
        <f t="shared" si="1"/>
        <v>11231.486759999998</v>
      </c>
      <c r="L16" s="60">
        <f t="shared" si="1"/>
        <v>10916.453399999999</v>
      </c>
      <c r="M16" s="60">
        <f t="shared" si="1"/>
        <v>11950.36032</v>
      </c>
      <c r="N16" s="60">
        <f t="shared" si="1"/>
        <v>14080.71056</v>
      </c>
      <c r="O16" s="60">
        <f t="shared" si="1"/>
        <v>14593.0452</v>
      </c>
      <c r="P16" s="60">
        <f t="shared" si="1"/>
        <v>11009.1174</v>
      </c>
      <c r="Q16" s="60"/>
      <c r="R16" s="60">
        <f t="shared" si="1"/>
        <v>152563.62524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0.09134</v>
      </c>
      <c r="E23" s="56">
        <f aca="true" t="shared" si="5" ref="E23:P23">E7*$D$23</f>
        <v>11367.35434</v>
      </c>
      <c r="F23" s="56">
        <f t="shared" si="5"/>
        <v>16970.14994</v>
      </c>
      <c r="G23" s="56">
        <f t="shared" si="5"/>
        <v>14338.096500000001</v>
      </c>
      <c r="H23" s="56">
        <f t="shared" si="5"/>
        <v>13932.729580000001</v>
      </c>
      <c r="I23" s="56">
        <f t="shared" si="5"/>
        <v>11364.34012</v>
      </c>
      <c r="J23" s="56">
        <f t="shared" si="5"/>
        <v>10195.644820000001</v>
      </c>
      <c r="K23" s="56">
        <f t="shared" si="5"/>
        <v>11662.93058</v>
      </c>
      <c r="L23" s="56">
        <f t="shared" si="5"/>
        <v>10726.0562</v>
      </c>
      <c r="M23" s="56">
        <f t="shared" si="5"/>
        <v>8997.81206</v>
      </c>
      <c r="N23" s="56">
        <f t="shared" si="5"/>
        <v>13207.48998</v>
      </c>
      <c r="O23" s="56">
        <f t="shared" si="5"/>
        <v>14273.2451</v>
      </c>
      <c r="P23" s="56">
        <f t="shared" si="5"/>
        <v>10493.1392</v>
      </c>
      <c r="Q23" s="56"/>
      <c r="R23" s="56">
        <f t="shared" si="4"/>
        <v>147528.98842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11402.35434</v>
      </c>
      <c r="F24" s="56">
        <f aca="true" t="shared" si="6" ref="F24:P24">F22+F23</f>
        <v>17005.14994</v>
      </c>
      <c r="G24" s="56">
        <f t="shared" si="6"/>
        <v>14373.096500000001</v>
      </c>
      <c r="H24" s="56">
        <f t="shared" si="6"/>
        <v>13967.729580000001</v>
      </c>
      <c r="I24" s="56">
        <f t="shared" si="6"/>
        <v>11399.34012</v>
      </c>
      <c r="J24" s="56">
        <f t="shared" si="6"/>
        <v>10230.644820000001</v>
      </c>
      <c r="K24" s="56">
        <f t="shared" si="6"/>
        <v>11697.93058</v>
      </c>
      <c r="L24" s="56">
        <f t="shared" si="6"/>
        <v>10761.0562</v>
      </c>
      <c r="M24" s="56">
        <f t="shared" si="6"/>
        <v>9032.81206</v>
      </c>
      <c r="N24" s="56">
        <f t="shared" si="6"/>
        <v>13242.48998</v>
      </c>
      <c r="O24" s="56">
        <f t="shared" si="6"/>
        <v>14308.2451</v>
      </c>
      <c r="P24" s="56">
        <f t="shared" si="6"/>
        <v>10528.1392</v>
      </c>
      <c r="Q24" s="56"/>
      <c r="R24" s="57">
        <f t="shared" si="4"/>
        <v>147948.98842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0.09245</v>
      </c>
      <c r="E28" s="56">
        <f aca="true" t="shared" si="8" ref="E28:P28">E7*$D$28</f>
        <v>11505.49495</v>
      </c>
      <c r="F28" s="56">
        <f t="shared" si="8"/>
        <v>17176.377950000002</v>
      </c>
      <c r="G28" s="56">
        <f t="shared" si="8"/>
        <v>14512.33875</v>
      </c>
      <c r="H28" s="56">
        <f t="shared" si="8"/>
        <v>14102.04565</v>
      </c>
      <c r="I28" s="56">
        <f t="shared" si="8"/>
        <v>11502.4441</v>
      </c>
      <c r="J28" s="56">
        <f t="shared" si="8"/>
        <v>10319.54635</v>
      </c>
      <c r="K28" s="56">
        <f t="shared" si="8"/>
        <v>11804.66315</v>
      </c>
      <c r="L28" s="56">
        <f t="shared" si="8"/>
        <v>10856.4035</v>
      </c>
      <c r="M28" s="56">
        <f t="shared" si="8"/>
        <v>9107.15705</v>
      </c>
      <c r="N28" s="56">
        <f t="shared" si="8"/>
        <v>13367.99265</v>
      </c>
      <c r="O28" s="56">
        <f t="shared" si="8"/>
        <v>14446.699250000001</v>
      </c>
      <c r="P28" s="56">
        <f t="shared" si="8"/>
        <v>10620.656</v>
      </c>
      <c r="Q28" s="56"/>
      <c r="R28" s="56">
        <f t="shared" si="4"/>
        <v>149321.81935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11545.49495</v>
      </c>
      <c r="F29" s="56">
        <f aca="true" t="shared" si="9" ref="F29:P29">F28+F27</f>
        <v>17216.377950000002</v>
      </c>
      <c r="G29" s="56">
        <f t="shared" si="9"/>
        <v>14552.33875</v>
      </c>
      <c r="H29" s="56">
        <f t="shared" si="9"/>
        <v>14142.04565</v>
      </c>
      <c r="I29" s="56">
        <f t="shared" si="9"/>
        <v>11542.4441</v>
      </c>
      <c r="J29" s="56">
        <f t="shared" si="9"/>
        <v>10359.54635</v>
      </c>
      <c r="K29" s="56">
        <f t="shared" si="9"/>
        <v>11844.66315</v>
      </c>
      <c r="L29" s="56">
        <f t="shared" si="9"/>
        <v>10896.4035</v>
      </c>
      <c r="M29" s="56">
        <f t="shared" si="9"/>
        <v>9147.15705</v>
      </c>
      <c r="N29" s="56">
        <f t="shared" si="9"/>
        <v>13407.99265</v>
      </c>
      <c r="O29" s="56">
        <f t="shared" si="9"/>
        <v>14486.699250000001</v>
      </c>
      <c r="P29" s="56">
        <f t="shared" si="9"/>
        <v>10660.656</v>
      </c>
      <c r="Q29" s="56"/>
      <c r="R29" s="57">
        <f t="shared" si="4"/>
        <v>149801.81935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Blank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0</v>
      </c>
      <c r="E32" s="56">
        <f>IF(E$7&gt;0,$D$32,0)</f>
        <v>0</v>
      </c>
      <c r="F32" s="56">
        <f aca="true" t="shared" si="10" ref="F32:P32">IF(F$7&gt;0,$D$32,0)</f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 t="shared" si="10"/>
        <v>0</v>
      </c>
      <c r="K32" s="56">
        <f t="shared" si="10"/>
        <v>0</v>
      </c>
      <c r="L32" s="56">
        <f t="shared" si="10"/>
        <v>0</v>
      </c>
      <c r="M32" s="56">
        <f t="shared" si="10"/>
        <v>0</v>
      </c>
      <c r="N32" s="56">
        <f t="shared" si="10"/>
        <v>0</v>
      </c>
      <c r="O32" s="56">
        <f t="shared" si="10"/>
        <v>0</v>
      </c>
      <c r="P32" s="56">
        <f t="shared" si="10"/>
        <v>0</v>
      </c>
      <c r="Q32" s="56"/>
      <c r="R32" s="56">
        <f t="shared" si="4"/>
        <v>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</v>
      </c>
      <c r="E33" s="56">
        <f aca="true" t="shared" si="11" ref="E33:P33">E7*$D$33</f>
        <v>0</v>
      </c>
      <c r="F33" s="56">
        <f t="shared" si="11"/>
        <v>0</v>
      </c>
      <c r="G33" s="56">
        <f t="shared" si="11"/>
        <v>0</v>
      </c>
      <c r="H33" s="56">
        <f t="shared" si="11"/>
        <v>0</v>
      </c>
      <c r="I33" s="56">
        <f t="shared" si="11"/>
        <v>0</v>
      </c>
      <c r="J33" s="56">
        <f t="shared" si="11"/>
        <v>0</v>
      </c>
      <c r="K33" s="56">
        <f t="shared" si="11"/>
        <v>0</v>
      </c>
      <c r="L33" s="56">
        <f t="shared" si="11"/>
        <v>0</v>
      </c>
      <c r="M33" s="56">
        <f t="shared" si="11"/>
        <v>0</v>
      </c>
      <c r="N33" s="56">
        <f t="shared" si="11"/>
        <v>0</v>
      </c>
      <c r="O33" s="56">
        <f t="shared" si="11"/>
        <v>0</v>
      </c>
      <c r="P33" s="56">
        <f t="shared" si="11"/>
        <v>0</v>
      </c>
      <c r="Q33" s="56"/>
      <c r="R33" s="56">
        <f t="shared" si="4"/>
        <v>0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0</v>
      </c>
      <c r="F34" s="56">
        <f aca="true" t="shared" si="12" ref="F34:P34">F32+F33</f>
        <v>0</v>
      </c>
      <c r="G34" s="56">
        <f t="shared" si="12"/>
        <v>0</v>
      </c>
      <c r="H34" s="56">
        <f t="shared" si="12"/>
        <v>0</v>
      </c>
      <c r="I34" s="56">
        <f t="shared" si="12"/>
        <v>0</v>
      </c>
      <c r="J34" s="56">
        <f t="shared" si="12"/>
        <v>0</v>
      </c>
      <c r="K34" s="56">
        <f t="shared" si="12"/>
        <v>0</v>
      </c>
      <c r="L34" s="56">
        <f t="shared" si="12"/>
        <v>0</v>
      </c>
      <c r="M34" s="56">
        <f t="shared" si="12"/>
        <v>0</v>
      </c>
      <c r="N34" s="56">
        <f t="shared" si="12"/>
        <v>0</v>
      </c>
      <c r="O34" s="56">
        <f t="shared" si="12"/>
        <v>0</v>
      </c>
      <c r="P34" s="56">
        <f t="shared" si="12"/>
        <v>0</v>
      </c>
      <c r="Q34" s="56"/>
      <c r="R34" s="57">
        <f t="shared" si="4"/>
        <v>0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Blank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0</v>
      </c>
      <c r="E37" s="56">
        <f>IF(E$7&gt;0,$D$37,0)</f>
        <v>0</v>
      </c>
      <c r="F37" s="56">
        <f aca="true" t="shared" si="13" ref="F37:P37">IF(F$7&gt;0,$D$37,0)</f>
        <v>0</v>
      </c>
      <c r="G37" s="56">
        <f t="shared" si="13"/>
        <v>0</v>
      </c>
      <c r="H37" s="56">
        <f t="shared" si="13"/>
        <v>0</v>
      </c>
      <c r="I37" s="56">
        <f t="shared" si="13"/>
        <v>0</v>
      </c>
      <c r="J37" s="56">
        <f t="shared" si="13"/>
        <v>0</v>
      </c>
      <c r="K37" s="56">
        <f t="shared" si="13"/>
        <v>0</v>
      </c>
      <c r="L37" s="56">
        <f t="shared" si="13"/>
        <v>0</v>
      </c>
      <c r="M37" s="56">
        <f t="shared" si="13"/>
        <v>0</v>
      </c>
      <c r="N37" s="56">
        <f t="shared" si="13"/>
        <v>0</v>
      </c>
      <c r="O37" s="56">
        <f t="shared" si="13"/>
        <v>0</v>
      </c>
      <c r="P37" s="56">
        <f t="shared" si="13"/>
        <v>0</v>
      </c>
      <c r="Q37" s="56"/>
      <c r="R37" s="56">
        <f t="shared" si="4"/>
        <v>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</v>
      </c>
      <c r="E38" s="56">
        <f aca="true" t="shared" si="14" ref="E38:P38">E7*$D$38</f>
        <v>0</v>
      </c>
      <c r="F38" s="56">
        <f t="shared" si="14"/>
        <v>0</v>
      </c>
      <c r="G38" s="56">
        <f t="shared" si="14"/>
        <v>0</v>
      </c>
      <c r="H38" s="56">
        <f t="shared" si="14"/>
        <v>0</v>
      </c>
      <c r="I38" s="56">
        <f t="shared" si="14"/>
        <v>0</v>
      </c>
      <c r="J38" s="56">
        <f t="shared" si="14"/>
        <v>0</v>
      </c>
      <c r="K38" s="56">
        <f t="shared" si="14"/>
        <v>0</v>
      </c>
      <c r="L38" s="56">
        <f t="shared" si="14"/>
        <v>0</v>
      </c>
      <c r="M38" s="56">
        <f t="shared" si="14"/>
        <v>0</v>
      </c>
      <c r="N38" s="56">
        <f t="shared" si="14"/>
        <v>0</v>
      </c>
      <c r="O38" s="56">
        <f t="shared" si="14"/>
        <v>0</v>
      </c>
      <c r="P38" s="56">
        <f t="shared" si="14"/>
        <v>0</v>
      </c>
      <c r="Q38" s="56"/>
      <c r="R38" s="56">
        <f t="shared" si="4"/>
        <v>0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0</v>
      </c>
      <c r="F39" s="56">
        <f t="shared" si="15"/>
        <v>0</v>
      </c>
      <c r="G39" s="56">
        <f t="shared" si="15"/>
        <v>0</v>
      </c>
      <c r="H39" s="56">
        <f t="shared" si="15"/>
        <v>0</v>
      </c>
      <c r="I39" s="56">
        <f t="shared" si="15"/>
        <v>0</v>
      </c>
      <c r="J39" s="56">
        <f t="shared" si="15"/>
        <v>0</v>
      </c>
      <c r="K39" s="56">
        <f t="shared" si="15"/>
        <v>0</v>
      </c>
      <c r="L39" s="56">
        <f t="shared" si="15"/>
        <v>0</v>
      </c>
      <c r="M39" s="56">
        <f t="shared" si="15"/>
        <v>0</v>
      </c>
      <c r="N39" s="56">
        <f t="shared" si="15"/>
        <v>0</v>
      </c>
      <c r="O39" s="56">
        <f t="shared" si="15"/>
        <v>0</v>
      </c>
      <c r="P39" s="56">
        <f t="shared" si="15"/>
        <v>0</v>
      </c>
      <c r="Q39" s="56"/>
      <c r="R39" s="57">
        <f t="shared" si="4"/>
        <v>0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0.0406</v>
      </c>
      <c r="E43" s="56">
        <f aca="true" t="shared" si="17" ref="E43:P43">$D$43*E7</f>
        <v>5052.710599999999</v>
      </c>
      <c r="F43" s="56">
        <f t="shared" si="17"/>
        <v>7543.1146</v>
      </c>
      <c r="G43" s="56">
        <f t="shared" si="17"/>
        <v>6373.1849999999995</v>
      </c>
      <c r="H43" s="56">
        <f t="shared" si="17"/>
        <v>6193.0022</v>
      </c>
      <c r="I43" s="56">
        <f t="shared" si="17"/>
        <v>5051.3708</v>
      </c>
      <c r="J43" s="56">
        <f t="shared" si="17"/>
        <v>4531.8938</v>
      </c>
      <c r="K43" s="56">
        <f t="shared" si="17"/>
        <v>5184.0922</v>
      </c>
      <c r="L43" s="56">
        <f t="shared" si="17"/>
        <v>4767.657999999999</v>
      </c>
      <c r="M43" s="56">
        <f t="shared" si="17"/>
        <v>3999.4653999999996</v>
      </c>
      <c r="N43" s="56">
        <f t="shared" si="17"/>
        <v>5870.638199999999</v>
      </c>
      <c r="O43" s="56">
        <f t="shared" si="17"/>
        <v>6344.3589999999995</v>
      </c>
      <c r="P43" s="56">
        <f t="shared" si="17"/>
        <v>4664.128</v>
      </c>
      <c r="Q43" s="56"/>
      <c r="R43" s="56">
        <f t="shared" si="4"/>
        <v>65575.61779999999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16.4</v>
      </c>
      <c r="E44" s="56">
        <f>E10*$D$44</f>
        <v>6797.799999999999</v>
      </c>
      <c r="F44" s="56">
        <f>F10*$D$44</f>
        <v>9115.119999999999</v>
      </c>
      <c r="G44" s="56">
        <f>G10*$D$44</f>
        <v>8493.56</v>
      </c>
      <c r="H44" s="56"/>
      <c r="I44" s="56"/>
      <c r="J44" s="56"/>
      <c r="K44" s="56"/>
      <c r="L44" s="56"/>
      <c r="M44" s="56"/>
      <c r="N44" s="56"/>
      <c r="O44" s="56">
        <f>O10*$D$44</f>
        <v>8596.88</v>
      </c>
      <c r="P44" s="56">
        <f>P10*$D$44</f>
        <v>6458.32</v>
      </c>
      <c r="Q44" s="56"/>
      <c r="R44" s="56">
        <f t="shared" si="4"/>
        <v>39461.67999999999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0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0</v>
      </c>
      <c r="Q45" s="56"/>
      <c r="R45" s="56">
        <f t="shared" si="4"/>
        <v>0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14.01</v>
      </c>
      <c r="E46" s="56"/>
      <c r="F46" s="56"/>
      <c r="G46" s="56"/>
      <c r="H46" s="56">
        <f>H10*$D$46</f>
        <v>6521.655</v>
      </c>
      <c r="I46" s="56">
        <f aca="true" t="shared" si="18" ref="I46:N46">I10*$D$46</f>
        <v>6266.673</v>
      </c>
      <c r="J46" s="56">
        <f t="shared" si="18"/>
        <v>5290.176</v>
      </c>
      <c r="K46" s="56">
        <f t="shared" si="18"/>
        <v>5144.472</v>
      </c>
      <c r="L46" s="56">
        <f t="shared" si="18"/>
        <v>5270.562</v>
      </c>
      <c r="M46" s="56">
        <f t="shared" si="18"/>
        <v>7066.643999999999</v>
      </c>
      <c r="N46" s="56">
        <f t="shared" si="18"/>
        <v>7307.616</v>
      </c>
      <c r="O46" s="56"/>
      <c r="P46" s="56"/>
      <c r="Q46" s="56"/>
      <c r="R46" s="56">
        <f t="shared" si="4"/>
        <v>42867.798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0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11940.510599999998</v>
      </c>
      <c r="F49" s="56">
        <f aca="true" t="shared" si="21" ref="F49:P49">SUM(F42:F48)</f>
        <v>16748.2346</v>
      </c>
      <c r="G49" s="56">
        <f t="shared" si="21"/>
        <v>14956.744999999999</v>
      </c>
      <c r="H49" s="56">
        <f t="shared" si="21"/>
        <v>12804.6572</v>
      </c>
      <c r="I49" s="56">
        <f t="shared" si="21"/>
        <v>11408.0438</v>
      </c>
      <c r="J49" s="56">
        <f t="shared" si="21"/>
        <v>9912.069800000001</v>
      </c>
      <c r="K49" s="56">
        <f t="shared" si="21"/>
        <v>10418.5642</v>
      </c>
      <c r="L49" s="56">
        <f t="shared" si="21"/>
        <v>10128.22</v>
      </c>
      <c r="M49" s="56">
        <f t="shared" si="21"/>
        <v>11156.1094</v>
      </c>
      <c r="N49" s="56">
        <f t="shared" si="21"/>
        <v>13268.2542</v>
      </c>
      <c r="O49" s="56">
        <f t="shared" si="21"/>
        <v>15031.238999999998</v>
      </c>
      <c r="P49" s="56">
        <f t="shared" si="21"/>
        <v>11212.448</v>
      </c>
      <c r="Q49" s="56"/>
      <c r="R49" s="57">
        <f t="shared" si="4"/>
        <v>148985.09579999998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0.04071</v>
      </c>
      <c r="E53" s="56">
        <f aca="true" t="shared" si="23" ref="E53:P53">$D$53*E7</f>
        <v>5066.400210000001</v>
      </c>
      <c r="F53" s="56">
        <f t="shared" si="23"/>
        <v>7563.55161</v>
      </c>
      <c r="G53" s="56">
        <f t="shared" si="23"/>
        <v>6390.45225</v>
      </c>
      <c r="H53" s="56">
        <f t="shared" si="23"/>
        <v>6209.78127</v>
      </c>
      <c r="I53" s="56">
        <f t="shared" si="23"/>
        <v>5065.056780000001</v>
      </c>
      <c r="J53" s="56">
        <f t="shared" si="23"/>
        <v>4544.17233</v>
      </c>
      <c r="K53" s="56">
        <f t="shared" si="23"/>
        <v>5198.13777</v>
      </c>
      <c r="L53" s="56">
        <f t="shared" si="23"/>
        <v>4780.5753</v>
      </c>
      <c r="M53" s="56">
        <f t="shared" si="23"/>
        <v>4010.30139</v>
      </c>
      <c r="N53" s="56">
        <f t="shared" si="23"/>
        <v>5886.54387</v>
      </c>
      <c r="O53" s="56">
        <f t="shared" si="23"/>
        <v>6361.5481500000005</v>
      </c>
      <c r="P53" s="56">
        <f t="shared" si="23"/>
        <v>4676.7648</v>
      </c>
      <c r="Q53" s="56"/>
      <c r="R53" s="56">
        <f t="shared" si="4"/>
        <v>65753.28573000002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17.33</v>
      </c>
      <c r="E54" s="56">
        <f>E10*$D$54</f>
        <v>7183.284999999999</v>
      </c>
      <c r="F54" s="56">
        <f>F10*$D$54</f>
        <v>9632.013999999997</v>
      </c>
      <c r="G54" s="56">
        <f>G10*$D$54</f>
        <v>8975.206999999999</v>
      </c>
      <c r="H54" s="56"/>
      <c r="I54" s="56"/>
      <c r="J54" s="56"/>
      <c r="K54" s="56"/>
      <c r="L54" s="56"/>
      <c r="M54" s="56"/>
      <c r="N54" s="56"/>
      <c r="O54" s="56">
        <f>$D$54*O10</f>
        <v>9084.386</v>
      </c>
      <c r="P54" s="56">
        <f>$D$54*P10</f>
        <v>6824.553999999999</v>
      </c>
      <c r="Q54" s="56"/>
      <c r="R54" s="56">
        <f t="shared" si="4"/>
        <v>41699.44599999999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0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0</v>
      </c>
      <c r="Q55" s="56"/>
      <c r="R55" s="56">
        <f t="shared" si="4"/>
        <v>0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14.94</v>
      </c>
      <c r="E56" s="56"/>
      <c r="F56" s="56"/>
      <c r="G56" s="56"/>
      <c r="H56" s="56">
        <f>H10*$D$56</f>
        <v>6954.57</v>
      </c>
      <c r="I56" s="56">
        <f aca="true" t="shared" si="24" ref="I56:N56">I10*$D$56</f>
        <v>6682.662</v>
      </c>
      <c r="J56" s="56">
        <f t="shared" si="24"/>
        <v>5641.344</v>
      </c>
      <c r="K56" s="56">
        <f t="shared" si="24"/>
        <v>5485.968</v>
      </c>
      <c r="L56" s="56">
        <f t="shared" si="24"/>
        <v>5620.428</v>
      </c>
      <c r="M56" s="56">
        <f t="shared" si="24"/>
        <v>7535.735999999999</v>
      </c>
      <c r="N56" s="56">
        <f t="shared" si="24"/>
        <v>7792.704</v>
      </c>
      <c r="O56" s="56"/>
      <c r="P56" s="56"/>
      <c r="Q56" s="56"/>
      <c r="R56" s="56">
        <f t="shared" si="4"/>
        <v>45713.412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0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12339.68521</v>
      </c>
      <c r="F59" s="56">
        <f aca="true" t="shared" si="27" ref="F59:P59">SUM(F52:F58)</f>
        <v>17285.565609999998</v>
      </c>
      <c r="G59" s="56">
        <f t="shared" si="27"/>
        <v>15455.659249999999</v>
      </c>
      <c r="H59" s="56">
        <f t="shared" si="27"/>
        <v>13254.35127</v>
      </c>
      <c r="I59" s="56">
        <f t="shared" si="27"/>
        <v>11837.718780000001</v>
      </c>
      <c r="J59" s="56">
        <f t="shared" si="27"/>
        <v>10275.51633</v>
      </c>
      <c r="K59" s="56">
        <f t="shared" si="27"/>
        <v>10774.10577</v>
      </c>
      <c r="L59" s="56">
        <f t="shared" si="27"/>
        <v>10491.0033</v>
      </c>
      <c r="M59" s="56">
        <f t="shared" si="27"/>
        <v>11636.03739</v>
      </c>
      <c r="N59" s="56">
        <f t="shared" si="27"/>
        <v>13769.24787</v>
      </c>
      <c r="O59" s="56">
        <f t="shared" si="27"/>
        <v>15535.934150000001</v>
      </c>
      <c r="P59" s="56">
        <f t="shared" si="27"/>
        <v>11591.3188</v>
      </c>
      <c r="Q59" s="56"/>
      <c r="R59" s="57">
        <f t="shared" si="4"/>
        <v>154246.14373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0.0399</v>
      </c>
      <c r="E63" s="56">
        <f aca="true" t="shared" si="30" ref="E63:P63">$D$63*E7</f>
        <v>4965.5949</v>
      </c>
      <c r="F63" s="56">
        <f t="shared" si="30"/>
        <v>7413.0608999999995</v>
      </c>
      <c r="G63" s="56">
        <f t="shared" si="30"/>
        <v>6263.3025</v>
      </c>
      <c r="H63" s="56">
        <f t="shared" si="30"/>
        <v>6086.226299999999</v>
      </c>
      <c r="I63" s="56">
        <f t="shared" si="30"/>
        <v>4964.2782</v>
      </c>
      <c r="J63" s="56">
        <f t="shared" si="30"/>
        <v>4453.7577</v>
      </c>
      <c r="K63" s="56">
        <f t="shared" si="30"/>
        <v>5094.7113</v>
      </c>
      <c r="L63" s="56">
        <f t="shared" si="30"/>
        <v>4685.456999999999</v>
      </c>
      <c r="M63" s="56">
        <f t="shared" si="30"/>
        <v>3930.5090999999998</v>
      </c>
      <c r="N63" s="56">
        <f t="shared" si="30"/>
        <v>5769.4203</v>
      </c>
      <c r="O63" s="56">
        <f t="shared" si="30"/>
        <v>6234.9735</v>
      </c>
      <c r="P63" s="56">
        <f t="shared" si="30"/>
        <v>4583.7119999999995</v>
      </c>
      <c r="Q63" s="56"/>
      <c r="R63" s="56">
        <f t="shared" si="29"/>
        <v>64445.0037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6.11</v>
      </c>
      <c r="E64" s="56">
        <f aca="true" t="shared" si="31" ref="E64:P64">$D$64*E10</f>
        <v>2532.5950000000003</v>
      </c>
      <c r="F64" s="56">
        <f t="shared" si="31"/>
        <v>3395.938</v>
      </c>
      <c r="G64" s="56">
        <f t="shared" si="31"/>
        <v>3164.369</v>
      </c>
      <c r="H64" s="56">
        <f t="shared" si="31"/>
        <v>2844.205</v>
      </c>
      <c r="I64" s="56">
        <f t="shared" si="31"/>
        <v>2733.003</v>
      </c>
      <c r="J64" s="56">
        <f t="shared" si="31"/>
        <v>2307.1360000000004</v>
      </c>
      <c r="K64" s="56">
        <f t="shared" si="31"/>
        <v>2243.592</v>
      </c>
      <c r="L64" s="56">
        <f t="shared" si="31"/>
        <v>2298.582</v>
      </c>
      <c r="M64" s="56">
        <f t="shared" si="31"/>
        <v>3081.884</v>
      </c>
      <c r="N64" s="56">
        <f t="shared" si="31"/>
        <v>3186.976</v>
      </c>
      <c r="O64" s="56">
        <f t="shared" si="31"/>
        <v>3202.8620000000005</v>
      </c>
      <c r="P64" s="56">
        <f t="shared" si="31"/>
        <v>2406.1180000000004</v>
      </c>
      <c r="Q64" s="56"/>
      <c r="R64" s="56">
        <f t="shared" si="29"/>
        <v>33397.259999999995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0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0</v>
      </c>
      <c r="Q65" s="56"/>
      <c r="R65" s="56">
        <f t="shared" si="29"/>
        <v>0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4.51</v>
      </c>
      <c r="E66" s="56">
        <f aca="true" t="shared" si="33" ref="E66:P66">$D$66*E11</f>
        <v>1869.395</v>
      </c>
      <c r="F66" s="56">
        <f t="shared" si="33"/>
        <v>2506.658</v>
      </c>
      <c r="G66" s="56">
        <f t="shared" si="33"/>
        <v>2335.729</v>
      </c>
      <c r="H66" s="56">
        <f t="shared" si="33"/>
        <v>2099.4049999999997</v>
      </c>
      <c r="I66" s="56">
        <f t="shared" si="33"/>
        <v>2017.3229999999999</v>
      </c>
      <c r="J66" s="56">
        <f t="shared" si="33"/>
        <v>1702.976</v>
      </c>
      <c r="K66" s="56">
        <f t="shared" si="33"/>
        <v>1656.072</v>
      </c>
      <c r="L66" s="56">
        <f t="shared" si="33"/>
        <v>1696.6619999999998</v>
      </c>
      <c r="M66" s="56">
        <f t="shared" si="33"/>
        <v>2274.8439999999996</v>
      </c>
      <c r="N66" s="56">
        <f t="shared" si="33"/>
        <v>2352.416</v>
      </c>
      <c r="O66" s="56">
        <f t="shared" si="33"/>
        <v>2364.1420000000003</v>
      </c>
      <c r="P66" s="56">
        <f t="shared" si="33"/>
        <v>1776.038</v>
      </c>
      <c r="Q66" s="56"/>
      <c r="R66" s="56">
        <f t="shared" si="29"/>
        <v>24651.66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0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0</v>
      </c>
      <c r="Q67" s="56"/>
      <c r="R67" s="56">
        <f t="shared" si="29"/>
        <v>0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4</v>
      </c>
      <c r="E68" s="56">
        <f aca="true" t="shared" si="35" ref="E68:P68">$D$68*E12</f>
        <v>1658</v>
      </c>
      <c r="F68" s="56">
        <f t="shared" si="35"/>
        <v>2223.2</v>
      </c>
      <c r="G68" s="56">
        <f t="shared" si="35"/>
        <v>2071.6</v>
      </c>
      <c r="H68" s="56">
        <f t="shared" si="35"/>
        <v>1862</v>
      </c>
      <c r="I68" s="56">
        <f t="shared" si="35"/>
        <v>1789.2</v>
      </c>
      <c r="J68" s="56">
        <f t="shared" si="35"/>
        <v>1510.4</v>
      </c>
      <c r="K68" s="56">
        <f t="shared" si="35"/>
        <v>1468.8</v>
      </c>
      <c r="L68" s="56">
        <f t="shared" si="35"/>
        <v>1504.8</v>
      </c>
      <c r="M68" s="56">
        <f t="shared" si="35"/>
        <v>2017.6</v>
      </c>
      <c r="N68" s="56">
        <f t="shared" si="35"/>
        <v>2086.4</v>
      </c>
      <c r="O68" s="56">
        <f t="shared" si="35"/>
        <v>2096.8</v>
      </c>
      <c r="P68" s="56">
        <f t="shared" si="35"/>
        <v>1575.2</v>
      </c>
      <c r="Q68" s="56"/>
      <c r="R68" s="56">
        <f t="shared" si="29"/>
        <v>21864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9.399999999999864</v>
      </c>
      <c r="F69" s="56">
        <f aca="true" t="shared" si="36" ref="F69:P69">IF(F$7&gt;0,IF(F$12&gt;250,IF(F$12&gt;$B$12*0.75,0,(0.75*$B$12*$D$68-F$12*$D$68)),250*$D$68-F$12*$D$68),0)</f>
        <v>0</v>
      </c>
      <c r="G69" s="56">
        <f t="shared" si="36"/>
        <v>0</v>
      </c>
      <c r="H69" s="56">
        <f t="shared" si="36"/>
        <v>0</v>
      </c>
      <c r="I69" s="56">
        <f t="shared" si="36"/>
        <v>0</v>
      </c>
      <c r="J69" s="56">
        <f t="shared" si="36"/>
        <v>156.99999999999977</v>
      </c>
      <c r="K69" s="56">
        <f t="shared" si="36"/>
        <v>198.5999999999999</v>
      </c>
      <c r="L69" s="56">
        <f t="shared" si="36"/>
        <v>162.5999999999999</v>
      </c>
      <c r="M69" s="56">
        <f t="shared" si="36"/>
        <v>0</v>
      </c>
      <c r="N69" s="56">
        <f t="shared" si="36"/>
        <v>0</v>
      </c>
      <c r="O69" s="56">
        <f t="shared" si="36"/>
        <v>0</v>
      </c>
      <c r="P69" s="56">
        <f t="shared" si="36"/>
        <v>92.19999999999982</v>
      </c>
      <c r="Q69" s="56"/>
      <c r="R69" s="56">
        <f t="shared" si="29"/>
        <v>619.7999999999993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11234.9849</v>
      </c>
      <c r="F71" s="56">
        <f aca="true" t="shared" si="38" ref="F71:P71">SUM(F62:F70)</f>
        <v>15738.856899999999</v>
      </c>
      <c r="G71" s="56">
        <f t="shared" si="38"/>
        <v>14035.0005</v>
      </c>
      <c r="H71" s="56">
        <f t="shared" si="38"/>
        <v>13091.836299999999</v>
      </c>
      <c r="I71" s="56">
        <f t="shared" si="38"/>
        <v>11703.8042</v>
      </c>
      <c r="J71" s="56">
        <f t="shared" si="38"/>
        <v>10331.2697</v>
      </c>
      <c r="K71" s="56">
        <f t="shared" si="38"/>
        <v>10861.7753</v>
      </c>
      <c r="L71" s="56">
        <f t="shared" si="38"/>
        <v>10548.100999999999</v>
      </c>
      <c r="M71" s="56">
        <f t="shared" si="38"/>
        <v>11504.837099999999</v>
      </c>
      <c r="N71" s="56">
        <f t="shared" si="38"/>
        <v>13595.212300000001</v>
      </c>
      <c r="O71" s="56">
        <f t="shared" si="38"/>
        <v>14098.7775</v>
      </c>
      <c r="P71" s="56">
        <f t="shared" si="38"/>
        <v>10633.268</v>
      </c>
      <c r="Q71" s="56"/>
      <c r="R71" s="57">
        <f t="shared" si="29"/>
        <v>147377.7237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0.04048</v>
      </c>
      <c r="E75" s="56">
        <f aca="true" t="shared" si="41" ref="E75:P75">$D$75*E7</f>
        <v>5037.77648</v>
      </c>
      <c r="F75" s="56">
        <f t="shared" si="41"/>
        <v>7520.8196800000005</v>
      </c>
      <c r="G75" s="56">
        <f t="shared" si="41"/>
        <v>6354.348</v>
      </c>
      <c r="H75" s="56">
        <f t="shared" si="41"/>
        <v>6174.69776</v>
      </c>
      <c r="I75" s="56">
        <f t="shared" si="41"/>
        <v>5036.440640000001</v>
      </c>
      <c r="J75" s="56">
        <f t="shared" si="41"/>
        <v>4518.499040000001</v>
      </c>
      <c r="K75" s="56">
        <f t="shared" si="41"/>
        <v>5168.76976</v>
      </c>
      <c r="L75" s="56">
        <f t="shared" si="41"/>
        <v>4753.566400000001</v>
      </c>
      <c r="M75" s="56">
        <f t="shared" si="41"/>
        <v>3987.6443200000003</v>
      </c>
      <c r="N75" s="56">
        <f t="shared" si="41"/>
        <v>5853.2865600000005</v>
      </c>
      <c r="O75" s="56">
        <f t="shared" si="41"/>
        <v>6325.6072</v>
      </c>
      <c r="P75" s="56">
        <f t="shared" si="41"/>
        <v>4650.3424</v>
      </c>
      <c r="Q75" s="56"/>
      <c r="R75" s="56">
        <f t="shared" si="40"/>
        <v>65381.798240000004</v>
      </c>
    </row>
    <row r="76" spans="2:18" ht="15">
      <c r="B76" s="64" t="str">
        <f>'Rate Comparison'!B76</f>
        <v>Peak Demand</v>
      </c>
      <c r="D76" s="7">
        <f>'Rate Comparison'!D76</f>
        <v>6.37</v>
      </c>
      <c r="E76" s="56">
        <f aca="true" t="shared" si="42" ref="E76:P76">$D$76*E10</f>
        <v>2640.3650000000002</v>
      </c>
      <c r="F76" s="56">
        <f t="shared" si="42"/>
        <v>3540.446</v>
      </c>
      <c r="G76" s="56">
        <f t="shared" si="42"/>
        <v>3299.0229999999997</v>
      </c>
      <c r="H76" s="56">
        <f t="shared" si="42"/>
        <v>2965.235</v>
      </c>
      <c r="I76" s="56">
        <f t="shared" si="42"/>
        <v>2849.301</v>
      </c>
      <c r="J76" s="56">
        <f t="shared" si="42"/>
        <v>2405.3120000000004</v>
      </c>
      <c r="K76" s="56">
        <f t="shared" si="42"/>
        <v>2339.064</v>
      </c>
      <c r="L76" s="56">
        <f t="shared" si="42"/>
        <v>2396.394</v>
      </c>
      <c r="M76" s="56">
        <f t="shared" si="42"/>
        <v>3213.028</v>
      </c>
      <c r="N76" s="56">
        <f t="shared" si="42"/>
        <v>3322.592</v>
      </c>
      <c r="O76" s="56">
        <f t="shared" si="42"/>
        <v>3339.1540000000005</v>
      </c>
      <c r="P76" s="56">
        <f t="shared" si="42"/>
        <v>2508.5060000000003</v>
      </c>
      <c r="Q76" s="56"/>
      <c r="R76" s="56">
        <f t="shared" si="40"/>
        <v>34818.42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0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0</v>
      </c>
      <c r="Q77" s="56"/>
      <c r="R77" s="56">
        <f t="shared" si="40"/>
        <v>0</v>
      </c>
    </row>
    <row r="78" spans="2:18" ht="15">
      <c r="B78" s="64" t="str">
        <f>'Rate Comparison'!B78</f>
        <v>Intermediate Demand</v>
      </c>
      <c r="D78" s="7">
        <f>'Rate Comparison'!D78</f>
        <v>4.76</v>
      </c>
      <c r="E78" s="56">
        <f aca="true" t="shared" si="44" ref="E78:P78">$D$78*E11</f>
        <v>1973.02</v>
      </c>
      <c r="F78" s="56">
        <f t="shared" si="44"/>
        <v>2645.6079999999997</v>
      </c>
      <c r="G78" s="56">
        <f t="shared" si="44"/>
        <v>2465.2039999999997</v>
      </c>
      <c r="H78" s="56">
        <f t="shared" si="44"/>
        <v>2215.7799999999997</v>
      </c>
      <c r="I78" s="56">
        <f t="shared" si="44"/>
        <v>2129.148</v>
      </c>
      <c r="J78" s="56">
        <f t="shared" si="44"/>
        <v>1797.376</v>
      </c>
      <c r="K78" s="56">
        <f t="shared" si="44"/>
        <v>1747.8719999999998</v>
      </c>
      <c r="L78" s="56">
        <f t="shared" si="44"/>
        <v>1790.7119999999998</v>
      </c>
      <c r="M78" s="56">
        <f t="shared" si="44"/>
        <v>2400.944</v>
      </c>
      <c r="N78" s="56">
        <f t="shared" si="44"/>
        <v>2482.816</v>
      </c>
      <c r="O78" s="56">
        <f t="shared" si="44"/>
        <v>2495.192</v>
      </c>
      <c r="P78" s="56">
        <f t="shared" si="44"/>
        <v>1874.488</v>
      </c>
      <c r="Q78" s="56"/>
      <c r="R78" s="56">
        <f t="shared" si="40"/>
        <v>26018.159999999996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0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0</v>
      </c>
      <c r="Q79" s="56"/>
      <c r="R79" s="56">
        <f t="shared" si="40"/>
        <v>0</v>
      </c>
    </row>
    <row r="80" spans="2:18" ht="15">
      <c r="B80" s="64" t="str">
        <f>'Rate Comparison'!B80</f>
        <v>Base Demand</v>
      </c>
      <c r="D80" s="7">
        <f>'Rate Comparison'!D80</f>
        <v>4.26</v>
      </c>
      <c r="E80" s="56">
        <f aca="true" t="shared" si="46" ref="E80:P80">$D$80*E12</f>
        <v>1765.77</v>
      </c>
      <c r="F80" s="56">
        <f t="shared" si="46"/>
        <v>2367.7079999999996</v>
      </c>
      <c r="G80" s="56">
        <f t="shared" si="46"/>
        <v>2206.254</v>
      </c>
      <c r="H80" s="56">
        <f t="shared" si="46"/>
        <v>1983.03</v>
      </c>
      <c r="I80" s="56">
        <f t="shared" si="46"/>
        <v>1905.498</v>
      </c>
      <c r="J80" s="56">
        <f t="shared" si="46"/>
        <v>1608.576</v>
      </c>
      <c r="K80" s="56">
        <f t="shared" si="46"/>
        <v>1564.272</v>
      </c>
      <c r="L80" s="56">
        <f t="shared" si="46"/>
        <v>1602.6119999999999</v>
      </c>
      <c r="M80" s="56">
        <f t="shared" si="46"/>
        <v>2148.7439999999997</v>
      </c>
      <c r="N80" s="56">
        <f t="shared" si="46"/>
        <v>2222.016</v>
      </c>
      <c r="O80" s="56">
        <f t="shared" si="46"/>
        <v>2233.092</v>
      </c>
      <c r="P80" s="56">
        <f t="shared" si="46"/>
        <v>1677.588</v>
      </c>
      <c r="Q80" s="56"/>
      <c r="R80" s="56">
        <f t="shared" si="40"/>
        <v>23285.16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10.01099999999974</v>
      </c>
      <c r="F81" s="56">
        <f aca="true" t="shared" si="47" ref="F81:P81">IF(F$7&gt;0,IF(F12&gt;250,IF(F12&gt;$B$12*0.75,0,(0.75*$B$12*$D$80-F12*$D$80)),250*$D$80-F12*$D$80),0)</f>
        <v>0</v>
      </c>
      <c r="G81" s="56">
        <f t="shared" si="47"/>
        <v>0</v>
      </c>
      <c r="H81" s="56">
        <f t="shared" si="47"/>
        <v>0</v>
      </c>
      <c r="I81" s="56">
        <f t="shared" si="47"/>
        <v>0</v>
      </c>
      <c r="J81" s="56">
        <f t="shared" si="47"/>
        <v>167.2049999999997</v>
      </c>
      <c r="K81" s="56">
        <f t="shared" si="47"/>
        <v>211.5089999999998</v>
      </c>
      <c r="L81" s="56">
        <f t="shared" si="47"/>
        <v>173.16899999999987</v>
      </c>
      <c r="M81" s="56">
        <f t="shared" si="47"/>
        <v>0</v>
      </c>
      <c r="N81" s="56">
        <f t="shared" si="47"/>
        <v>0</v>
      </c>
      <c r="O81" s="56">
        <f t="shared" si="47"/>
        <v>0</v>
      </c>
      <c r="P81" s="56">
        <f t="shared" si="47"/>
        <v>98.19299999999976</v>
      </c>
      <c r="Q81" s="56"/>
      <c r="R81" s="56">
        <f t="shared" si="40"/>
        <v>660.0869999999989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11626.942480000002</v>
      </c>
      <c r="F83" s="56">
        <f aca="true" t="shared" si="49" ref="F83:P83">SUM(F74:F82)</f>
        <v>16274.58168</v>
      </c>
      <c r="G83" s="56">
        <f t="shared" si="49"/>
        <v>14524.828999999998</v>
      </c>
      <c r="H83" s="56">
        <f t="shared" si="49"/>
        <v>13538.74276</v>
      </c>
      <c r="I83" s="56">
        <f t="shared" si="49"/>
        <v>12120.38764</v>
      </c>
      <c r="J83" s="56">
        <f t="shared" si="49"/>
        <v>10696.968040000002</v>
      </c>
      <c r="K83" s="56">
        <f t="shared" si="49"/>
        <v>11231.486759999998</v>
      </c>
      <c r="L83" s="56">
        <f t="shared" si="49"/>
        <v>10916.453399999999</v>
      </c>
      <c r="M83" s="56">
        <f t="shared" si="49"/>
        <v>11950.36032</v>
      </c>
      <c r="N83" s="56">
        <f t="shared" si="49"/>
        <v>14080.71056</v>
      </c>
      <c r="O83" s="56">
        <f t="shared" si="49"/>
        <v>14593.0452</v>
      </c>
      <c r="P83" s="56">
        <f t="shared" si="49"/>
        <v>11009.1174</v>
      </c>
      <c r="Q83" s="56"/>
      <c r="R83" s="57">
        <f t="shared" si="40"/>
        <v>152563.62524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Lpoteat</dc:creator>
  <cp:keywords/>
  <dc:description/>
  <cp:lastModifiedBy>Willhite, Ron - KSBA</cp:lastModifiedBy>
  <cp:lastPrinted>2015-03-26T22:03:42Z</cp:lastPrinted>
  <dcterms:created xsi:type="dcterms:W3CDTF">2013-10-16T13:39:05Z</dcterms:created>
  <dcterms:modified xsi:type="dcterms:W3CDTF">2015-04-01T16:20:26Z</dcterms:modified>
  <cp:category/>
  <cp:version/>
  <cp:contentType/>
  <cp:contentStatus/>
</cp:coreProperties>
</file>