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autoCompressPictures="0"/>
  <bookViews>
    <workbookView xWindow="7700" yWindow="0" windowWidth="38780" windowHeight="27380" tabRatio="850" activeTab="9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RAB8 page 2" sheetId="20" r:id="rId10"/>
    <sheet name="DATA&gt;" sheetId="12" r:id="rId11"/>
    <sheet name="BS" sheetId="11" r:id="rId12"/>
  </sheets>
  <definedNames>
    <definedName name="__123Graph_1" localSheetId="9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9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9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9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9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9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9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9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B" localSheetId="9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hidden="1">#REF!</definedName>
    <definedName name="__123Graph_C" localSheetId="9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D" localSheetId="9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hidden="1">#REF!</definedName>
    <definedName name="__123Graph_E" localSheetId="9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hidden="1">#REF!</definedName>
    <definedName name="__123Graph_F" localSheetId="9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hidden="1">#REF!</definedName>
    <definedName name="__123Graph_X" localSheetId="11" hidden="1">#REF!</definedName>
    <definedName name="__123Graph_X" localSheetId="9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hidden="1">#REF!</definedName>
    <definedName name="_Fill" localSheetId="4" hidden="1">#REF!</definedName>
    <definedName name="_Fill" localSheetId="9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\\" localSheetId="11" hidden="1">#REF!</definedName>
    <definedName name="\\" localSheetId="9" hidden="1">#REF!</definedName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9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9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1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11" hidden="1">"3-13-00"</definedName>
    <definedName name="HTML_Header" hidden="1">"Server Configuration"</definedName>
    <definedName name="HTML_LastUpdate" localSheetId="11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11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11" hidden="1">"H:\DATA\MyHTML.htm"</definedName>
    <definedName name="HTML_PathFile" hidden="1">"C:\WINNT\Profiles\E003999\Desktop\MyHTML.htm"</definedName>
    <definedName name="HTML_Title" localSheetId="11" hidden="1">"Account"</definedName>
    <definedName name="HTML_Title" hidden="1">"Asset Tracking 2_9_01"</definedName>
    <definedName name="_xlnm.Print_Area" localSheetId="4">'Index J'!$A$3:$C$27</definedName>
    <definedName name="_xlnm.Print_Area" localSheetId="9">'RAB8 page 2'!$A$93:$P$130</definedName>
    <definedName name="_xlnm.Print_Area" localSheetId="0">'SCH B-1.1 B'!$A$1:$R$83</definedName>
    <definedName name="_xlnm.Print_Area" localSheetId="1">'SCH B-1.1 F'!$A$1:$R$83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J-3'!$A$1:$P$130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3" i="20" l="1"/>
  <c r="P103" i="20"/>
  <c r="K104" i="20"/>
  <c r="P104" i="20"/>
  <c r="K105" i="20"/>
  <c r="P105" i="20"/>
  <c r="K106" i="20"/>
  <c r="P106" i="20"/>
  <c r="K107" i="20"/>
  <c r="P107" i="20"/>
  <c r="K108" i="20"/>
  <c r="P108" i="20"/>
  <c r="K109" i="20"/>
  <c r="P109" i="20"/>
  <c r="K110" i="20"/>
  <c r="P110" i="20"/>
  <c r="K111" i="20"/>
  <c r="P111" i="20"/>
  <c r="K112" i="20"/>
  <c r="P112" i="20"/>
  <c r="K113" i="20"/>
  <c r="P113" i="20"/>
  <c r="C114" i="20"/>
  <c r="K114" i="20"/>
  <c r="P114" i="20"/>
  <c r="K115" i="20"/>
  <c r="P115" i="20"/>
  <c r="K116" i="20"/>
  <c r="P116" i="20"/>
  <c r="K117" i="20"/>
  <c r="P117" i="20"/>
  <c r="C118" i="20"/>
  <c r="F118" i="20"/>
  <c r="K118" i="20"/>
  <c r="P118" i="20"/>
  <c r="C119" i="20"/>
  <c r="F119" i="20"/>
  <c r="K119" i="20"/>
  <c r="P119" i="20"/>
  <c r="K120" i="20"/>
  <c r="P120" i="20"/>
  <c r="K121" i="20"/>
  <c r="P121" i="20"/>
  <c r="K122" i="20"/>
  <c r="P122" i="20"/>
  <c r="K123" i="20"/>
  <c r="P123" i="20"/>
  <c r="K124" i="20"/>
  <c r="P124" i="20"/>
  <c r="P125" i="20"/>
  <c r="P127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7" i="20"/>
  <c r="P129" i="20"/>
  <c r="O127" i="20"/>
  <c r="N127" i="20"/>
  <c r="M127" i="20"/>
  <c r="L127" i="20"/>
  <c r="K127" i="20"/>
  <c r="I127" i="20"/>
  <c r="H127" i="20"/>
  <c r="G127" i="20"/>
  <c r="F127" i="20"/>
  <c r="P9" i="20"/>
  <c r="K59" i="20"/>
  <c r="P59" i="20"/>
  <c r="K60" i="20"/>
  <c r="P60" i="20"/>
  <c r="K61" i="20"/>
  <c r="P61" i="20"/>
  <c r="K62" i="20"/>
  <c r="P62" i="20"/>
  <c r="K63" i="20"/>
  <c r="P63" i="20"/>
  <c r="K64" i="20"/>
  <c r="P64" i="20"/>
  <c r="K65" i="20"/>
  <c r="P65" i="20"/>
  <c r="K66" i="20"/>
  <c r="P66" i="20"/>
  <c r="K67" i="20"/>
  <c r="P67" i="20"/>
  <c r="K68" i="20"/>
  <c r="P68" i="20"/>
  <c r="K69" i="20"/>
  <c r="P69" i="20"/>
  <c r="K70" i="20"/>
  <c r="P70" i="20"/>
  <c r="K71" i="20"/>
  <c r="P71" i="20"/>
  <c r="K72" i="20"/>
  <c r="P72" i="20"/>
  <c r="K73" i="20"/>
  <c r="P73" i="20"/>
  <c r="K74" i="20"/>
  <c r="P74" i="20"/>
  <c r="K75" i="20"/>
  <c r="P75" i="20"/>
  <c r="K76" i="20"/>
  <c r="P76" i="20"/>
  <c r="K77" i="20"/>
  <c r="P77" i="20"/>
  <c r="K78" i="20"/>
  <c r="P78" i="20"/>
  <c r="K79" i="20"/>
  <c r="P79" i="20"/>
  <c r="K80" i="20"/>
  <c r="P80" i="20"/>
  <c r="P81" i="20"/>
  <c r="P83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G72" i="20"/>
  <c r="J72" i="20"/>
  <c r="J73" i="20"/>
  <c r="J74" i="20"/>
  <c r="J75" i="20"/>
  <c r="J76" i="20"/>
  <c r="H77" i="20"/>
  <c r="I77" i="20"/>
  <c r="J77" i="20"/>
  <c r="J78" i="20"/>
  <c r="J79" i="20"/>
  <c r="J80" i="20"/>
  <c r="J81" i="20"/>
  <c r="J83" i="20"/>
  <c r="P85" i="20"/>
  <c r="O83" i="20"/>
  <c r="N83" i="20"/>
  <c r="M83" i="20"/>
  <c r="L83" i="20"/>
  <c r="K83" i="20"/>
  <c r="I83" i="20"/>
  <c r="H83" i="20"/>
  <c r="G83" i="20"/>
  <c r="F83" i="20"/>
  <c r="P52" i="20"/>
  <c r="A51" i="20"/>
  <c r="A47" i="20"/>
  <c r="A45" i="20"/>
  <c r="A44" i="20"/>
  <c r="K16" i="20"/>
  <c r="P16" i="20"/>
  <c r="K17" i="20"/>
  <c r="P17" i="20"/>
  <c r="K18" i="20"/>
  <c r="P18" i="20"/>
  <c r="K19" i="20"/>
  <c r="P19" i="20"/>
  <c r="K20" i="20"/>
  <c r="P20" i="20"/>
  <c r="K21" i="20"/>
  <c r="P21" i="20"/>
  <c r="K22" i="20"/>
  <c r="P22" i="20"/>
  <c r="K23" i="20"/>
  <c r="P23" i="20"/>
  <c r="K24" i="20"/>
  <c r="P24" i="20"/>
  <c r="K25" i="20"/>
  <c r="P25" i="20"/>
  <c r="K26" i="20"/>
  <c r="P26" i="20"/>
  <c r="K27" i="20"/>
  <c r="P27" i="20"/>
  <c r="K28" i="20"/>
  <c r="P28" i="20"/>
  <c r="K29" i="20"/>
  <c r="P29" i="20"/>
  <c r="K30" i="20"/>
  <c r="P30" i="20"/>
  <c r="K31" i="20"/>
  <c r="P31" i="20"/>
  <c r="K32" i="20"/>
  <c r="P32" i="20"/>
  <c r="K33" i="20"/>
  <c r="P33" i="20"/>
  <c r="K34" i="20"/>
  <c r="P34" i="20"/>
  <c r="K35" i="20"/>
  <c r="P35" i="20"/>
  <c r="K36" i="20"/>
  <c r="P36" i="20"/>
  <c r="K37" i="20"/>
  <c r="P37" i="20"/>
  <c r="P38" i="20"/>
  <c r="P40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G29" i="20"/>
  <c r="J29" i="20"/>
  <c r="J30" i="20"/>
  <c r="J31" i="20"/>
  <c r="J32" i="20"/>
  <c r="J33" i="20"/>
  <c r="H34" i="20"/>
  <c r="I34" i="20"/>
  <c r="J34" i="20"/>
  <c r="J35" i="20"/>
  <c r="J36" i="20"/>
  <c r="J37" i="20"/>
  <c r="J38" i="20"/>
  <c r="J40" i="20"/>
  <c r="P42" i="20"/>
  <c r="O40" i="20"/>
  <c r="N40" i="20"/>
  <c r="M40" i="20"/>
  <c r="L40" i="20"/>
  <c r="K40" i="20"/>
  <c r="I40" i="20"/>
  <c r="H40" i="20"/>
  <c r="G40" i="20"/>
  <c r="F40" i="20"/>
  <c r="A8" i="20"/>
  <c r="A4" i="20"/>
  <c r="A2" i="20"/>
  <c r="A1" i="20"/>
  <c r="AG10" i="11"/>
  <c r="I77" i="4"/>
  <c r="I34" i="4"/>
  <c r="H77" i="4"/>
  <c r="H34" i="4"/>
  <c r="G72" i="4"/>
  <c r="G29" i="4"/>
  <c r="L23" i="19"/>
  <c r="L30" i="19"/>
  <c r="L32" i="19"/>
  <c r="L40" i="19"/>
  <c r="L42" i="19"/>
  <c r="L46" i="19"/>
  <c r="H70" i="15"/>
  <c r="H23" i="19"/>
  <c r="H30" i="19"/>
  <c r="H32" i="19"/>
  <c r="H40" i="19"/>
  <c r="H42" i="19"/>
  <c r="H46" i="19"/>
  <c r="G70" i="15"/>
  <c r="F23" i="19"/>
  <c r="F30" i="19"/>
  <c r="F32" i="19"/>
  <c r="F75" i="19"/>
  <c r="F77" i="19"/>
  <c r="F79" i="19"/>
  <c r="F38" i="19"/>
  <c r="F40" i="19"/>
  <c r="F42" i="19"/>
  <c r="F46" i="19"/>
  <c r="F70" i="15"/>
  <c r="A57" i="15"/>
  <c r="C37" i="8"/>
  <c r="J58" i="15"/>
  <c r="A25" i="15"/>
  <c r="A49" i="15"/>
  <c r="AG38" i="11"/>
  <c r="I46" i="15"/>
  <c r="AG34" i="11"/>
  <c r="H46" i="15"/>
  <c r="G46" i="15"/>
  <c r="G44" i="15"/>
  <c r="AG152" i="11"/>
  <c r="F46" i="15"/>
  <c r="F44" i="15"/>
  <c r="G42" i="15"/>
  <c r="G40" i="15"/>
  <c r="A33" i="15"/>
  <c r="J34" i="15"/>
  <c r="A29" i="15"/>
  <c r="A53" i="15"/>
  <c r="A26" i="15"/>
  <c r="A50" i="15"/>
  <c r="C39" i="8"/>
  <c r="P9" i="4"/>
  <c r="P96" i="4"/>
  <c r="P52" i="4"/>
  <c r="A95" i="4"/>
  <c r="A51" i="4"/>
  <c r="A8" i="4"/>
  <c r="A91" i="4"/>
  <c r="A88" i="4"/>
  <c r="A87" i="4"/>
  <c r="A47" i="4"/>
  <c r="A45" i="4"/>
  <c r="A44" i="4"/>
  <c r="A1" i="4"/>
  <c r="A4" i="4"/>
  <c r="A2" i="4"/>
  <c r="C38" i="8"/>
  <c r="E9" i="7"/>
  <c r="E54" i="7"/>
  <c r="A53" i="7"/>
  <c r="A49" i="7"/>
  <c r="A2" i="7"/>
  <c r="A46" i="7"/>
  <c r="A1" i="7"/>
  <c r="A45" i="7"/>
  <c r="A30" i="7"/>
  <c r="E31" i="7"/>
  <c r="A26" i="7"/>
  <c r="A24" i="7"/>
  <c r="A23" i="7"/>
  <c r="A8" i="7"/>
  <c r="A4" i="7"/>
  <c r="M10" i="15"/>
  <c r="A9" i="15"/>
  <c r="A5" i="15"/>
  <c r="A2" i="15"/>
  <c r="A1" i="15"/>
  <c r="A30" i="16"/>
  <c r="A26" i="16"/>
  <c r="A25" i="16"/>
  <c r="A2" i="16"/>
  <c r="A24" i="16"/>
  <c r="A1" i="16"/>
  <c r="A23" i="16"/>
  <c r="C36" i="8"/>
  <c r="N9" i="16"/>
  <c r="A8" i="16"/>
  <c r="A4" i="16"/>
  <c r="L75" i="19"/>
  <c r="L77" i="19"/>
  <c r="L79" i="19"/>
  <c r="J75" i="19"/>
  <c r="J77" i="19"/>
  <c r="J79" i="19"/>
  <c r="H75" i="19"/>
  <c r="H77" i="19"/>
  <c r="H79" i="19"/>
  <c r="R75" i="19"/>
  <c r="N74" i="19"/>
  <c r="N75" i="19"/>
  <c r="R77" i="19"/>
  <c r="N71" i="19"/>
  <c r="R53" i="19"/>
  <c r="R44" i="19"/>
  <c r="J40" i="19"/>
  <c r="R79" i="19"/>
  <c r="P37" i="19"/>
  <c r="N37" i="19"/>
  <c r="P36" i="19"/>
  <c r="N36" i="19"/>
  <c r="R40" i="19"/>
  <c r="R30" i="19"/>
  <c r="J30" i="19"/>
  <c r="P28" i="19"/>
  <c r="P27" i="19"/>
  <c r="N27" i="19"/>
  <c r="P26" i="19"/>
  <c r="P30" i="19"/>
  <c r="P21" i="19"/>
  <c r="N21" i="19"/>
  <c r="R23" i="19"/>
  <c r="R32" i="19"/>
  <c r="R42" i="19"/>
  <c r="R46" i="19"/>
  <c r="R48" i="19"/>
  <c r="J23" i="19"/>
  <c r="J32" i="19"/>
  <c r="J42" i="19"/>
  <c r="D23" i="19"/>
  <c r="A18" i="19"/>
  <c r="A20" i="19"/>
  <c r="A21" i="19"/>
  <c r="A23" i="19"/>
  <c r="A25" i="19"/>
  <c r="A26" i="19"/>
  <c r="A27" i="19"/>
  <c r="A28" i="19"/>
  <c r="A30" i="19"/>
  <c r="A32" i="19"/>
  <c r="A34" i="19"/>
  <c r="A35" i="19"/>
  <c r="A36" i="19"/>
  <c r="A37" i="19"/>
  <c r="A38" i="19"/>
  <c r="A40" i="19"/>
  <c r="A42" i="19"/>
  <c r="A44" i="19"/>
  <c r="A46" i="19"/>
  <c r="A48" i="19"/>
  <c r="R54" i="19"/>
  <c r="F48" i="19"/>
  <c r="J44" i="19"/>
  <c r="J46" i="19"/>
  <c r="J48" i="19"/>
  <c r="N44" i="19"/>
  <c r="L48" i="19"/>
  <c r="H48" i="19"/>
  <c r="N77" i="19"/>
  <c r="N79" i="19"/>
  <c r="N18" i="19"/>
  <c r="N23" i="19"/>
  <c r="D75" i="19"/>
  <c r="D77" i="19"/>
  <c r="D79" i="19"/>
  <c r="D38" i="19"/>
  <c r="N38" i="19"/>
  <c r="P18" i="19"/>
  <c r="P23" i="19"/>
  <c r="P32" i="19"/>
  <c r="N26" i="19"/>
  <c r="N28" i="19"/>
  <c r="N30" i="19"/>
  <c r="D30" i="19"/>
  <c r="D32" i="19"/>
  <c r="N35" i="19"/>
  <c r="N40" i="19"/>
  <c r="P35" i="19"/>
  <c r="P71" i="19"/>
  <c r="P74" i="19"/>
  <c r="P75" i="19"/>
  <c r="P38" i="19"/>
  <c r="P79" i="19"/>
  <c r="R79" i="18"/>
  <c r="L75" i="18"/>
  <c r="L77" i="18"/>
  <c r="L79" i="18"/>
  <c r="J75" i="18"/>
  <c r="J77" i="18"/>
  <c r="J79" i="18"/>
  <c r="H75" i="18"/>
  <c r="H77" i="18"/>
  <c r="H79" i="18"/>
  <c r="F75" i="18"/>
  <c r="R75" i="18"/>
  <c r="P74" i="18"/>
  <c r="P75" i="18"/>
  <c r="N74" i="18"/>
  <c r="N75" i="18"/>
  <c r="D75" i="18"/>
  <c r="R77" i="18"/>
  <c r="P71" i="18"/>
  <c r="P77" i="18"/>
  <c r="R53" i="18"/>
  <c r="R44" i="18"/>
  <c r="L40" i="18"/>
  <c r="J40" i="18"/>
  <c r="H40" i="18"/>
  <c r="P37" i="18"/>
  <c r="N37" i="18"/>
  <c r="P36" i="18"/>
  <c r="N36" i="18"/>
  <c r="R40" i="18"/>
  <c r="P35" i="18"/>
  <c r="N35" i="18"/>
  <c r="L30" i="18"/>
  <c r="J30" i="18"/>
  <c r="P28" i="18"/>
  <c r="N28" i="18"/>
  <c r="P27" i="18"/>
  <c r="H30" i="18"/>
  <c r="F30" i="18"/>
  <c r="D30" i="18"/>
  <c r="R30" i="18"/>
  <c r="P26" i="18"/>
  <c r="P30" i="18"/>
  <c r="N26" i="18"/>
  <c r="L23" i="18"/>
  <c r="L32" i="18"/>
  <c r="L42" i="18"/>
  <c r="L46" i="18"/>
  <c r="J23" i="18"/>
  <c r="J32" i="18"/>
  <c r="J42" i="18"/>
  <c r="P21" i="18"/>
  <c r="R23" i="18"/>
  <c r="P18" i="18"/>
  <c r="H23" i="18"/>
  <c r="H32" i="18"/>
  <c r="H42" i="18"/>
  <c r="H46" i="18"/>
  <c r="F23" i="18"/>
  <c r="F32" i="18"/>
  <c r="N18" i="18"/>
  <c r="A18" i="18"/>
  <c r="A20" i="18"/>
  <c r="A21" i="18"/>
  <c r="A23" i="18"/>
  <c r="A25" i="18"/>
  <c r="A26" i="18"/>
  <c r="A27" i="18"/>
  <c r="A28" i="18"/>
  <c r="A30" i="18"/>
  <c r="A32" i="18"/>
  <c r="A34" i="18"/>
  <c r="A35" i="18"/>
  <c r="A36" i="18"/>
  <c r="A37" i="18"/>
  <c r="A38" i="18"/>
  <c r="A40" i="18"/>
  <c r="A42" i="18"/>
  <c r="A44" i="18"/>
  <c r="A46" i="18"/>
  <c r="A48" i="18"/>
  <c r="R54" i="18"/>
  <c r="P77" i="19"/>
  <c r="N32" i="19"/>
  <c r="N42" i="19"/>
  <c r="N46" i="19"/>
  <c r="N48" i="19"/>
  <c r="P40" i="19"/>
  <c r="P42" i="19"/>
  <c r="P46" i="19"/>
  <c r="P48" i="19"/>
  <c r="D40" i="19"/>
  <c r="D42" i="19"/>
  <c r="D46" i="19"/>
  <c r="D48" i="19"/>
  <c r="P23" i="18"/>
  <c r="P32" i="18"/>
  <c r="R32" i="18"/>
  <c r="R42" i="18"/>
  <c r="R46" i="18"/>
  <c r="R48" i="18"/>
  <c r="J44" i="18"/>
  <c r="N44" i="18"/>
  <c r="J46" i="18"/>
  <c r="J48" i="18"/>
  <c r="D23" i="18"/>
  <c r="D32" i="18"/>
  <c r="N27" i="18"/>
  <c r="N30" i="18"/>
  <c r="F77" i="18"/>
  <c r="F79" i="18"/>
  <c r="F38" i="18"/>
  <c r="F40" i="18"/>
  <c r="F42" i="18"/>
  <c r="F46" i="18"/>
  <c r="F48" i="18"/>
  <c r="D77" i="18"/>
  <c r="D79" i="18"/>
  <c r="D38" i="18"/>
  <c r="N21" i="18"/>
  <c r="N23" i="18"/>
  <c r="N32" i="18"/>
  <c r="N38" i="18"/>
  <c r="N40" i="18"/>
  <c r="N42" i="18"/>
  <c r="N46" i="18"/>
  <c r="N48" i="18"/>
  <c r="P38" i="18"/>
  <c r="D40" i="18"/>
  <c r="D42" i="18"/>
  <c r="D46" i="18"/>
  <c r="D48" i="18"/>
  <c r="L48" i="18"/>
  <c r="H48" i="18"/>
  <c r="N71" i="18"/>
  <c r="N77" i="18"/>
  <c r="N79" i="18"/>
  <c r="P79" i="18"/>
  <c r="P40" i="18"/>
  <c r="P42" i="18"/>
  <c r="P46" i="18"/>
  <c r="P48" i="18"/>
  <c r="G37" i="16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103" i="4"/>
  <c r="J125" i="4"/>
  <c r="J124" i="4"/>
  <c r="J123" i="4"/>
  <c r="J122" i="4"/>
  <c r="J121" i="4"/>
  <c r="J120" i="4"/>
  <c r="F119" i="4"/>
  <c r="J119" i="4"/>
  <c r="F118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I43" i="16"/>
  <c r="I21" i="16"/>
  <c r="G15" i="16"/>
  <c r="G16" i="15"/>
  <c r="I22" i="15"/>
  <c r="K124" i="4"/>
  <c r="K123" i="4"/>
  <c r="K122" i="4"/>
  <c r="K121" i="4"/>
  <c r="K120" i="4"/>
  <c r="C119" i="4"/>
  <c r="K119" i="4"/>
  <c r="C118" i="4"/>
  <c r="K118" i="4"/>
  <c r="K117" i="4"/>
  <c r="K116" i="4"/>
  <c r="K115" i="4"/>
  <c r="C114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G41" i="16"/>
  <c r="G17" i="16"/>
  <c r="S43" i="16"/>
  <c r="S21" i="16"/>
  <c r="L41" i="16"/>
  <c r="D41" i="16"/>
  <c r="E15" i="7"/>
  <c r="E16" i="7"/>
  <c r="E17" i="7"/>
  <c r="E19" i="7"/>
  <c r="C19" i="7"/>
  <c r="D19" i="7"/>
  <c r="C21" i="7"/>
  <c r="L37" i="16"/>
  <c r="D37" i="16"/>
  <c r="M31" i="16"/>
  <c r="L19" i="16"/>
  <c r="D19" i="16"/>
  <c r="E37" i="7"/>
  <c r="E38" i="7"/>
  <c r="E39" i="7"/>
  <c r="E41" i="7"/>
  <c r="C41" i="7"/>
  <c r="D41" i="7"/>
  <c r="C43" i="7"/>
  <c r="L15" i="16"/>
  <c r="D15" i="16"/>
  <c r="AG155" i="11"/>
  <c r="D20" i="15"/>
  <c r="D44" i="15"/>
  <c r="G20" i="15"/>
  <c r="G18" i="15"/>
  <c r="L20" i="15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4" i="7"/>
  <c r="E76" i="7"/>
  <c r="C74" i="7"/>
  <c r="C76" i="7"/>
  <c r="D76" i="7"/>
  <c r="C78" i="7"/>
  <c r="L16" i="15"/>
  <c r="D16" i="15"/>
  <c r="D40" i="15"/>
  <c r="G19" i="16"/>
  <c r="G39" i="16"/>
  <c r="AG270" i="1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P159" i="11"/>
  <c r="AG158" i="11"/>
  <c r="P158" i="11"/>
  <c r="AG157" i="11"/>
  <c r="P157" i="11"/>
  <c r="AG156" i="11"/>
  <c r="P156" i="11"/>
  <c r="P155" i="11"/>
  <c r="AG154" i="11"/>
  <c r="P154" i="11"/>
  <c r="AG153" i="11"/>
  <c r="P153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P41" i="11"/>
  <c r="AG40" i="11"/>
  <c r="P40" i="11"/>
  <c r="AG39" i="11"/>
  <c r="P39" i="11"/>
  <c r="P38" i="11"/>
  <c r="AG37" i="11"/>
  <c r="P37" i="11"/>
  <c r="AG36" i="11"/>
  <c r="P36" i="11"/>
  <c r="AG35" i="11"/>
  <c r="P35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P10" i="11"/>
  <c r="C16" i="9"/>
  <c r="C14" i="9"/>
  <c r="A11" i="9"/>
  <c r="A9" i="9"/>
  <c r="C48" i="8"/>
  <c r="C47" i="8"/>
  <c r="C46" i="8"/>
  <c r="C45" i="8"/>
  <c r="C44" i="8"/>
  <c r="C43" i="8"/>
  <c r="C42" i="8"/>
  <c r="C41" i="8"/>
  <c r="C40" i="8"/>
  <c r="A61" i="7"/>
  <c r="A62" i="7"/>
  <c r="A63" i="7"/>
  <c r="A64" i="7"/>
  <c r="A65" i="7"/>
  <c r="A66" i="7"/>
  <c r="A67" i="7"/>
  <c r="A68" i="7"/>
  <c r="A69" i="7"/>
  <c r="A70" i="7"/>
  <c r="A71" i="7"/>
  <c r="A72" i="7"/>
  <c r="A74" i="7"/>
  <c r="A76" i="7"/>
  <c r="A78" i="7"/>
  <c r="A38" i="7"/>
  <c r="A39" i="7"/>
  <c r="A41" i="7"/>
  <c r="A43" i="7"/>
  <c r="A16" i="7"/>
  <c r="A17" i="7"/>
  <c r="A19" i="7"/>
  <c r="A21" i="7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69" i="4"/>
  <c r="P73" i="4"/>
  <c r="P77" i="4"/>
  <c r="P81" i="4"/>
  <c r="P70" i="4"/>
  <c r="P71" i="4"/>
  <c r="P72" i="4"/>
  <c r="P74" i="4"/>
  <c r="P75" i="4"/>
  <c r="P76" i="4"/>
  <c r="P78" i="4"/>
  <c r="P79" i="4"/>
  <c r="P80" i="4"/>
  <c r="P38" i="4"/>
  <c r="P26" i="4"/>
  <c r="P27" i="4"/>
  <c r="P28" i="4"/>
  <c r="P29" i="4"/>
  <c r="P30" i="4"/>
  <c r="P31" i="4"/>
  <c r="P32" i="4"/>
  <c r="P33" i="4"/>
  <c r="P34" i="4"/>
  <c r="P35" i="4"/>
  <c r="P36" i="4"/>
  <c r="P37" i="4"/>
  <c r="O127" i="4"/>
  <c r="N127" i="4"/>
  <c r="M127" i="4"/>
  <c r="L127" i="4"/>
  <c r="I127" i="4"/>
  <c r="H127" i="4"/>
  <c r="G127" i="4"/>
  <c r="F127" i="4"/>
  <c r="P112" i="4"/>
  <c r="P111" i="4"/>
  <c r="P110" i="4"/>
  <c r="P109" i="4"/>
  <c r="P108" i="4"/>
  <c r="P107" i="4"/>
  <c r="P106" i="4"/>
  <c r="P105" i="4"/>
  <c r="P104" i="4"/>
  <c r="P103" i="4"/>
  <c r="O83" i="4"/>
  <c r="N83" i="4"/>
  <c r="M83" i="4"/>
  <c r="L83" i="4"/>
  <c r="I83" i="4"/>
  <c r="H83" i="4"/>
  <c r="G83" i="4"/>
  <c r="F83" i="4"/>
  <c r="P68" i="4"/>
  <c r="P67" i="4"/>
  <c r="P66" i="4"/>
  <c r="P65" i="4"/>
  <c r="P64" i="4"/>
  <c r="P63" i="4"/>
  <c r="P62" i="4"/>
  <c r="P61" i="4"/>
  <c r="P60" i="4"/>
  <c r="P59" i="4"/>
  <c r="O40" i="4"/>
  <c r="N40" i="4"/>
  <c r="M40" i="4"/>
  <c r="L40" i="4"/>
  <c r="I40" i="4"/>
  <c r="H40" i="4"/>
  <c r="G40" i="4"/>
  <c r="F40" i="4"/>
  <c r="P25" i="4"/>
  <c r="P24" i="4"/>
  <c r="P23" i="4"/>
  <c r="P22" i="4"/>
  <c r="P21" i="4"/>
  <c r="P20" i="4"/>
  <c r="P19" i="4"/>
  <c r="P18" i="4"/>
  <c r="P17" i="4"/>
  <c r="P16" i="4"/>
  <c r="J127" i="4"/>
  <c r="K40" i="4"/>
  <c r="J83" i="4"/>
  <c r="K83" i="4"/>
  <c r="K127" i="4"/>
  <c r="J40" i="4"/>
  <c r="P83" i="4"/>
  <c r="P127" i="4"/>
  <c r="P40" i="4"/>
  <c r="P129" i="4"/>
  <c r="P85" i="4"/>
  <c r="L17" i="16"/>
  <c r="D17" i="16"/>
  <c r="D21" i="16"/>
  <c r="D39" i="16"/>
  <c r="D43" i="16"/>
  <c r="D18" i="15"/>
  <c r="D42" i="15"/>
  <c r="P42" i="4"/>
  <c r="D46" i="15"/>
  <c r="R17" i="16"/>
  <c r="S17" i="16"/>
  <c r="E17" i="16"/>
  <c r="F17" i="16"/>
  <c r="H17" i="16"/>
  <c r="R19" i="16"/>
  <c r="S19" i="16"/>
  <c r="E19" i="16"/>
  <c r="F19" i="16"/>
  <c r="H19" i="16"/>
  <c r="R15" i="16"/>
  <c r="R39" i="16"/>
  <c r="S39" i="16"/>
  <c r="E39" i="16"/>
  <c r="F39" i="16"/>
  <c r="H39" i="16"/>
  <c r="R41" i="16"/>
  <c r="S41" i="16"/>
  <c r="E41" i="16"/>
  <c r="F41" i="16"/>
  <c r="H41" i="16"/>
  <c r="R37" i="16"/>
  <c r="L39" i="16"/>
  <c r="L18" i="15"/>
  <c r="D22" i="15"/>
  <c r="E44" i="15"/>
  <c r="E40" i="15"/>
  <c r="E42" i="15"/>
  <c r="R21" i="16"/>
  <c r="S15" i="16"/>
  <c r="R43" i="16"/>
  <c r="S37" i="16"/>
  <c r="H44" i="15"/>
  <c r="I44" i="15"/>
  <c r="H42" i="15"/>
  <c r="I42" i="15"/>
  <c r="H40" i="15"/>
  <c r="I40" i="15"/>
  <c r="E46" i="15"/>
  <c r="S22" i="16"/>
  <c r="E15" i="16"/>
  <c r="S44" i="16"/>
  <c r="E37" i="16"/>
  <c r="J42" i="15"/>
  <c r="E18" i="15"/>
  <c r="F18" i="15"/>
  <c r="H18" i="15"/>
  <c r="D66" i="15"/>
  <c r="J44" i="15"/>
  <c r="E20" i="15"/>
  <c r="F20" i="15"/>
  <c r="H20" i="15"/>
  <c r="D68" i="15"/>
  <c r="J40" i="15"/>
  <c r="E16" i="15"/>
  <c r="F15" i="16"/>
  <c r="E21" i="16"/>
  <c r="F37" i="16"/>
  <c r="E43" i="16"/>
  <c r="H15" i="16"/>
  <c r="F21" i="16"/>
  <c r="H37" i="16"/>
  <c r="F43" i="16"/>
  <c r="F16" i="15"/>
  <c r="E22" i="15"/>
  <c r="H21" i="16"/>
  <c r="H43" i="16"/>
  <c r="K37" i="16"/>
  <c r="I37" i="16"/>
  <c r="J37" i="16"/>
  <c r="H16" i="15"/>
  <c r="D64" i="15"/>
  <c r="F22" i="15"/>
  <c r="D70" i="15"/>
  <c r="K17" i="16"/>
  <c r="K19" i="16"/>
  <c r="K15" i="16"/>
  <c r="I15" i="16"/>
  <c r="J15" i="16"/>
  <c r="M37" i="16"/>
  <c r="K39" i="16"/>
  <c r="K41" i="16"/>
  <c r="H22" i="15"/>
  <c r="E68" i="15"/>
  <c r="E66" i="15"/>
  <c r="E64" i="15"/>
  <c r="M41" i="16"/>
  <c r="I41" i="16"/>
  <c r="J41" i="16"/>
  <c r="M39" i="16"/>
  <c r="I39" i="16"/>
  <c r="J39" i="16"/>
  <c r="M19" i="16"/>
  <c r="I19" i="16"/>
  <c r="J19" i="16"/>
  <c r="M17" i="16"/>
  <c r="I17" i="16"/>
  <c r="J17" i="16"/>
  <c r="K16" i="15"/>
  <c r="K43" i="16"/>
  <c r="M15" i="16"/>
  <c r="K21" i="16"/>
  <c r="K18" i="15"/>
  <c r="K20" i="15"/>
  <c r="M43" i="16"/>
  <c r="H64" i="15"/>
  <c r="G64" i="15"/>
  <c r="F64" i="15"/>
  <c r="E70" i="15"/>
  <c r="H66" i="15"/>
  <c r="G66" i="15"/>
  <c r="F66" i="15"/>
  <c r="H68" i="15"/>
  <c r="G68" i="15"/>
  <c r="F68" i="15"/>
  <c r="J21" i="16"/>
  <c r="M21" i="16"/>
  <c r="J43" i="16"/>
  <c r="M20" i="15"/>
  <c r="N19" i="16"/>
  <c r="M18" i="15"/>
  <c r="N17" i="16"/>
  <c r="M16" i="15"/>
  <c r="N15" i="16"/>
  <c r="K22" i="15"/>
  <c r="J66" i="15"/>
  <c r="I18" i="15"/>
  <c r="J64" i="15"/>
  <c r="I16" i="15"/>
  <c r="J16" i="15"/>
  <c r="J68" i="15"/>
  <c r="I20" i="15"/>
  <c r="J20" i="15"/>
  <c r="J46" i="15"/>
  <c r="N21" i="16"/>
  <c r="J18" i="15"/>
  <c r="J22" i="15"/>
  <c r="M22" i="15"/>
  <c r="J70" i="15"/>
</calcChain>
</file>

<file path=xl/sharedStrings.xml><?xml version="1.0" encoding="utf-8"?>
<sst xmlns="http://schemas.openxmlformats.org/spreadsheetml/2006/main" count="1391" uniqueCount="477">
  <si>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</si>
  <si>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</si>
  <si>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</si>
  <si>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</si>
  <si>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</si>
  <si>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</si>
  <si>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</si>
  <si>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</si>
  <si>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</si>
  <si>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</si>
  <si>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</si>
  <si>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</si>
  <si>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</si>
  <si>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</si>
  <si>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</si>
  <si>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</si>
  <si>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</si>
  <si>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</si>
  <si>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</si>
  <si>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</si>
  <si>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</si>
  <si>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</si>
  <si>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</si>
  <si>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</si>
  <si>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</si>
  <si>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</si>
  <si>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</si>
  <si>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</si>
  <si>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</si>
  <si>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</si>
  <si>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</si>
  <si>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</si>
  <si>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</si>
  <si>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</si>
  <si>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</si>
  <si>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</si>
  <si>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</si>
  <si>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</si>
  <si>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</si>
  <si>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</si>
  <si>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</si>
  <si>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</si>
  <si>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</si>
  <si>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</si>
  <si>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</si>
  <si>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</si>
  <si>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Kentucky Utilities_PCB 14483RAN7 Variable due Feb 1, 2032</t>
  </si>
  <si>
    <t xml:space="preserve"> Feb 1, 2032</t>
  </si>
  <si>
    <t>Kentucky Utilities_PCB 14483RAP2 Variable due Oct 1, 2034</t>
  </si>
  <si>
    <t xml:space="preserve"> Oct 1, 2034</t>
  </si>
  <si>
    <t xml:space="preserve"> Feb 1, 2026</t>
  </si>
  <si>
    <t xml:space="preserve"> Mar 1, 2037</t>
  </si>
  <si>
    <t>Kentucky Utilities_PCB PCS 13 Variable due Feb 1, 2032</t>
  </si>
  <si>
    <t>Kentucky Utilities_PCB PCS 14 Variable due Feb 1, 2032</t>
  </si>
  <si>
    <t>Kentucky Utilities_PCB PCS 15 Variable due Feb 1, 2032</t>
  </si>
  <si>
    <t>Kentucky Utilities_PCB PCS 17 Variable due Oct 1, 2034</t>
  </si>
  <si>
    <t>Kentucky Utilities_PCB Variable due Feb 1, 2032</t>
  </si>
  <si>
    <t>Kentucky Utilities_PCB Variable due May 1, 2023</t>
  </si>
  <si>
    <t>May 1, 2023</t>
  </si>
  <si>
    <t>Kentucky Utilities_PCB Variable due Oct 1, 2032</t>
  </si>
  <si>
    <t xml:space="preserve"> Oct 1, 2032</t>
  </si>
  <si>
    <t>Nov. 1, 2015</t>
  </si>
  <si>
    <t>Nov. 1, 2020</t>
  </si>
  <si>
    <t>Nov. 1,  2040</t>
  </si>
  <si>
    <t>Nov. 15, 2043</t>
  </si>
  <si>
    <t>Kentucky Utilities_2015 Project Issuance due 2045</t>
  </si>
  <si>
    <t>Kentucky Utilities_2015 Project Issuance due 2025</t>
  </si>
  <si>
    <t>UNAM EXP-S-3 SHELF REGISTRATION 3/15</t>
  </si>
  <si>
    <t>Revolving Credit Facility</t>
  </si>
  <si>
    <t>New Revolving Credit Facility 3/15 - 2/16</t>
  </si>
  <si>
    <t>L of C Facility</t>
  </si>
  <si>
    <t>Called Bonds</t>
  </si>
  <si>
    <t>Regulatory Liability - Swap Hedging FMB</t>
  </si>
  <si>
    <t>Oct. 1, 2015</t>
  </si>
  <si>
    <t>Oct. 1, 2045</t>
  </si>
  <si>
    <t>Oct. 1, 2025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</si>
  <si>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</si>
  <si>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</si>
  <si>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</si>
  <si>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</si>
  <si>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</si>
  <si>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</si>
  <si>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</si>
  <si>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</si>
  <si>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</si>
  <si>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</si>
  <si>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</si>
  <si>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</si>
  <si>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</si>
  <si>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</si>
  <si>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</si>
  <si>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</si>
  <si>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</si>
  <si>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</si>
  <si>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</si>
  <si>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</si>
  <si>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</si>
  <si>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</si>
  <si>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</si>
  <si>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</si>
  <si>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</si>
  <si>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</si>
  <si>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</si>
  <si>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</si>
  <si>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</si>
  <si>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</si>
  <si>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</si>
  <si>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</si>
  <si>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</si>
  <si>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</si>
  <si>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</si>
  <si>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</si>
  <si>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</si>
  <si>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</si>
  <si>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</si>
  <si>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</si>
  <si>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</si>
  <si>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</si>
  <si>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</si>
  <si>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</si>
  <si>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</si>
  <si>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</si>
  <si>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</si>
  <si>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</si>
  <si>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</si>
  <si>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</si>
  <si>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</si>
  <si>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</si>
  <si>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</si>
  <si>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</si>
  <si>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</si>
  <si>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</si>
  <si>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</si>
  <si>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</si>
  <si>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</si>
  <si>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</si>
  <si>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</si>
  <si>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</si>
  <si>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</si>
  <si>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</si>
  <si>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</si>
  <si>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</si>
  <si>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</si>
  <si>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</si>
  <si>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</si>
  <si>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</si>
  <si>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</si>
  <si>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</si>
  <si>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</si>
  <si>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</si>
  <si>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</si>
  <si>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</si>
  <si>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</si>
  <si>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</si>
  <si>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</si>
  <si>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</si>
  <si>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</si>
  <si>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</si>
  <si>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</si>
  <si>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</si>
  <si>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</si>
  <si>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</si>
  <si>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</si>
  <si>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</si>
  <si>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</si>
  <si>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</si>
  <si>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</si>
  <si>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</si>
  <si>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</si>
  <si>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</si>
  <si>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</si>
  <si>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</si>
  <si>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</si>
  <si>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</si>
  <si>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</si>
  <si>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</si>
  <si>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</si>
  <si>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</si>
  <si>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</si>
  <si>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</si>
  <si>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</si>
  <si>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</si>
  <si>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Kentucky Utilities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</si>
  <si>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</si>
  <si>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</si>
  <si>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</si>
  <si>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</si>
  <si>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</si>
  <si>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</si>
  <si>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</si>
  <si>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106.1 - Completed Const Elec Intangible NC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</si>
  <si>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</si>
  <si>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</si>
  <si>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</si>
  <si>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</si>
  <si>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</si>
  <si>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</si>
  <si>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</si>
  <si>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</si>
  <si>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</si>
  <si>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</si>
  <si>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</si>
  <si>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</si>
  <si>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</si>
  <si>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</si>
  <si>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</si>
  <si>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</si>
  <si>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</si>
  <si>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</si>
  <si>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</si>
  <si>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</si>
  <si>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</si>
  <si>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</si>
  <si>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</si>
  <si>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</si>
  <si>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</si>
  <si>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</si>
  <si>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</si>
  <si>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</si>
  <si>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</si>
  <si>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</si>
  <si>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</si>
  <si>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</si>
  <si>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</si>
  <si>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</si>
  <si>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</si>
  <si>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</si>
  <si>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</si>
  <si>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</si>
  <si>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</si>
  <si>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</si>
  <si>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</si>
  <si>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</si>
  <si>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</si>
  <si>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</si>
  <si>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</si>
  <si>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</si>
  <si>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</si>
  <si>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</si>
  <si>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</si>
  <si>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</si>
  <si>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</si>
  <si>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</si>
  <si>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</si>
  <si>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</si>
  <si>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</si>
  <si>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</si>
  <si>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</si>
  <si>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</si>
  <si>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</si>
  <si>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</si>
  <si>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</si>
  <si>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</si>
  <si>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</si>
  <si>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</si>
  <si>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</si>
  <si>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</si>
  <si>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</si>
  <si>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</si>
  <si>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</si>
  <si>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</si>
  <si>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</si>
  <si>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</si>
  <si>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</si>
  <si>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</si>
  <si>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</si>
  <si>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</si>
  <si>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</si>
  <si>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</si>
  <si>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</si>
  <si>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</si>
  <si>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</si>
  <si>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</si>
  <si>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</si>
  <si>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</si>
  <si>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</si>
  <si>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</si>
  <si>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</si>
  <si>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</si>
  <si>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</si>
  <si>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</si>
  <si>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</si>
  <si>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</si>
  <si>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</si>
  <si>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</si>
  <si>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</si>
  <si>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</si>
  <si>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     219 - Other Comprehensive Income</t>
  </si>
  <si>
    <t xml:space="preserve">          219.1 - OCI Equity Invest EEI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</si>
  <si>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</si>
  <si>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</si>
  <si>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</si>
  <si>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</si>
  <si>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</si>
  <si>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</si>
  <si>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</si>
  <si>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</si>
  <si>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</si>
  <si>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</si>
  <si>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</si>
  <si>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</si>
  <si>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</si>
  <si>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</si>
  <si>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</si>
  <si>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</si>
  <si>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</si>
  <si>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</si>
  <si>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</si>
  <si>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</si>
  <si>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</si>
  <si>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</si>
  <si>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</si>
  <si>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</si>
  <si>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</si>
  <si>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</si>
  <si>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</si>
  <si>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</si>
  <si>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</si>
  <si>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</si>
  <si>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</si>
  <si>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</si>
  <si>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</si>
  <si>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</si>
  <si>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</si>
  <si>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</si>
  <si>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</si>
  <si>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</si>
  <si>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</si>
  <si>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</si>
  <si>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</si>
  <si>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</si>
  <si>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</si>
  <si>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</si>
  <si>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</si>
  <si>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</si>
  <si>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</si>
  <si>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</si>
  <si>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</si>
  <si>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</si>
  <si>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</si>
  <si>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</si>
  <si>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Postretirement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</si>
  <si>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</si>
  <si>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</si>
  <si>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</si>
  <si>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</si>
  <si>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</si>
  <si>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</si>
  <si>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</si>
  <si>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</si>
  <si>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</si>
  <si>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</si>
  <si>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</si>
  <si>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</si>
  <si>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</si>
  <si>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</si>
  <si>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</si>
  <si>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</si>
  <si>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</si>
  <si>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</si>
  <si>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</si>
  <si>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</si>
  <si>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</si>
  <si>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</si>
  <si>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13MOAVG FEB-15</t>
  </si>
  <si>
    <t>13MOAVG JUN-15 TO JUN-16</t>
  </si>
  <si>
    <t>Return on Equity:</t>
  </si>
  <si>
    <t xml:space="preserve">   Base Period</t>
  </si>
  <si>
    <t xml:space="preserve">   Forecast Period</t>
  </si>
  <si>
    <t>KENTUCKY UTILITIES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</si>
  <si>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</si>
  <si>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</si>
  <si>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</si>
  <si>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</si>
  <si>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</si>
  <si>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</si>
  <si>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</si>
  <si>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</si>
  <si>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</si>
  <si>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</si>
  <si>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</si>
  <si>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</si>
  <si>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</si>
  <si>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</si>
  <si>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</si>
  <si>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</si>
  <si>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</si>
  <si>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</si>
  <si>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</si>
  <si>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</si>
  <si>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</si>
  <si>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</si>
  <si>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</si>
  <si>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</si>
  <si>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</si>
  <si>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</si>
  <si>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</si>
  <si>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</si>
  <si>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</si>
  <si>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</si>
  <si>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</si>
  <si>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</si>
  <si>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</si>
  <si>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</si>
  <si>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</si>
  <si>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</si>
  <si>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</si>
  <si>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</si>
  <si>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</si>
  <si>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</si>
  <si>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</si>
  <si>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</si>
  <si>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</si>
  <si>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</si>
  <si>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</si>
  <si>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   Total Deductions</t>
  </si>
  <si>
    <t>5.</t>
  </si>
  <si>
    <t>Remainder (Line 1 - Line 4)</t>
  </si>
  <si>
    <t>6.</t>
  </si>
  <si>
    <t>Cash Working Capital</t>
  </si>
  <si>
    <t>Kentucky Jurisdictional (12 1/2% of Line 5)</t>
  </si>
  <si>
    <t>Other Jurisdictional comprised of FERC, Tennessee,</t>
  </si>
  <si>
    <t>and Virginia Jurisdictional methodologies.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</si>
  <si>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</si>
  <si>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</si>
  <si>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</si>
  <si>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</si>
  <si>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</si>
  <si>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</si>
  <si>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PAGE 1 OF 4</t>
  </si>
  <si>
    <t>ARO Balance Sheet Offset</t>
  </si>
  <si>
    <t>Total Net Original Cost Rate Base for Capital Allocation</t>
  </si>
  <si>
    <t>PAGE 2 OF 4</t>
  </si>
  <si>
    <t>12 months ended February 28, 2015</t>
  </si>
  <si>
    <t>PAGE 3 OF 4</t>
  </si>
  <si>
    <t>PAGE 4 OF 4</t>
  </si>
  <si>
    <t>12 months ended June 30, 2016</t>
  </si>
  <si>
    <t>Oct. 17, 2008</t>
  </si>
  <si>
    <t>Feb. 23, 2007</t>
  </si>
  <si>
    <t>Oct. 20, 2004</t>
  </si>
  <si>
    <t>Oct. 3, 2002</t>
  </si>
  <si>
    <t>Nov. 16, 2010</t>
  </si>
  <si>
    <t>Nov. 14, 2013</t>
  </si>
  <si>
    <t>Kentucky Utilities_PCB due Feb 1, 2026</t>
  </si>
  <si>
    <t>Kentucky Utilities_PCB due Mar 1, 2037</t>
  </si>
  <si>
    <t>Kentucky Utilities_FMB due Nov. 1, 2015</t>
  </si>
  <si>
    <t>Kentucky Utilities_FMB due Nov. 1, 2020</t>
  </si>
  <si>
    <t>Kentucky Utilities_FMB due Nov. 1,  2040</t>
  </si>
  <si>
    <t>Kentucky Utilities_FMB due Nov 1, 2043</t>
  </si>
  <si>
    <t>Net Original Cost Kentucky Jurisdictional Rate Base as of June 30, 2016</t>
  </si>
  <si>
    <t>Thirteen Month Average</t>
  </si>
  <si>
    <t>As of June 30, 2016</t>
  </si>
  <si>
    <t>Net Original Cost Kentucky Jurisdictional Rate Base as of February 28, 2015</t>
  </si>
  <si>
    <t>As of February 28, 2015</t>
  </si>
  <si>
    <t>JURISDICTIONAL ADJUSTMENTS</t>
  </si>
  <si>
    <t>(I=G+H)</t>
  </si>
  <si>
    <t>(L=JxK)</t>
  </si>
  <si>
    <t>JURISDICTIONAL CAPITAL</t>
  </si>
  <si>
    <t>(H=D+E-F-G)</t>
  </si>
  <si>
    <t>CASE NO. 2014-00371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</si>
  <si>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</si>
  <si>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</si>
  <si>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</si>
  <si>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</si>
  <si>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</si>
  <si>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</si>
  <si>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</si>
  <si>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</si>
  <si>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</si>
  <si>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</si>
  <si>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</si>
  <si>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PROFORMA ADJUSTMENT RATE BASE</t>
  </si>
  <si>
    <t>(H=E+F+G)</t>
  </si>
  <si>
    <t>(C=PAGE 1 COL G)</t>
  </si>
  <si>
    <t>WITNESS:   K. W. BLAKE / R. M. CONROY</t>
  </si>
  <si>
    <t>AVERAGE PRINCIPAL AMOUNT</t>
  </si>
  <si>
    <t>KENTUCKY UTILITIES REVISED COST OF 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</si>
</sst>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###0;###0"/>
    <numFmt numFmtId="172" formatCode="_(* #,##0.000000_);_(* \(#,##0.000000\);_(* &quot;-&quot;??_);_(@_)"/>
    <numFmt numFmtId="173" formatCode="0.000%"/>
    <numFmt numFmtId="174" formatCode="[$-409]mmmm\-yy;@"/>
    <numFmt numFmtId="175" formatCode="[$-409]mmm\-yy;@"/>
    <numFmt numFmtId="176" formatCode="[$-409]mmmm\ d\,\ yyyy;@"/>
    <numFmt numFmtId="177" formatCode="&quot;$&quot;#,##0.00"/>
    <numFmt numFmtId="178" formatCode="0\ 00\ 000\ 000"/>
    <numFmt numFmtId="179" formatCode="[$-409]d\-mmm\-yy;@"/>
    <numFmt numFmtId="180" formatCode="&quot;$&quot;#,##0\ ;\(&quot;$&quot;#,##0\)"/>
    <numFmt numFmtId="181" formatCode="_-* #,##0.00\ [$€]_-;\-* #,##0.00\ [$€]_-;_-* &quot;-&quot;??\ [$€]_-;_-@_-"/>
    <numFmt numFmtId="182" formatCode="_([$€-2]* #,##0.00_);_([$€-2]* \(#,##0.00\);_([$€-2]* &quot;-&quot;??_)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0_);\(0\)"/>
    <numFmt numFmtId="191" formatCode="###,000"/>
    <numFmt numFmtId="192" formatCode="#,##0_);[Red]\(#,##0\);&quot; &quot;"/>
    <numFmt numFmtId="193" formatCode="#,##0.00\ &quot;DM&quot;;[Red]\-#,##0.00\ &quot;DM&quot;"/>
    <numFmt numFmtId="194" formatCode="."/>
    <numFmt numFmtId="195" formatCode="_(* #,##0.00000_);_(* \(#,##0.00000\);_(* &quot;-&quot;??_);_(@_)"/>
    <numFmt numFmtId="196" formatCode="mmm\-yyyy"/>
    <numFmt numFmtId="197" formatCode="_(&quot;$&quot;* #,##0_);_(&quot;$&quot;* \(#,##0\);_(&quot;$&quot;* &quot;-&quot;??_);_(@_)"/>
    <numFmt numFmtId="198" formatCode="0.0000%"/>
    <numFmt numFmtId="199" formatCode="_(* #,##0.000_);_(* \(#,##0.000\);_(* &quot;-&quot;???_);_(@_)"/>
  </numFmts>
  <fonts count="1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464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75" fontId="23" fillId="10" borderId="0" applyNumberFormat="0" applyBorder="0" applyAlignment="0" applyProtection="0"/>
    <xf numFmtId="175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4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75" fontId="23" fillId="14" borderId="0" applyNumberFormat="0" applyBorder="0" applyAlignment="0" applyProtection="0"/>
    <xf numFmtId="175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4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5" fontId="23" fillId="18" borderId="0" applyNumberFormat="0" applyBorder="0" applyAlignment="0" applyProtection="0"/>
    <xf numFmtId="175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4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75" fontId="23" fillId="22" borderId="0" applyNumberFormat="0" applyBorder="0" applyAlignment="0" applyProtection="0"/>
    <xf numFmtId="175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75" fontId="23" fillId="26" borderId="0" applyNumberFormat="0" applyBorder="0" applyAlignment="0" applyProtection="0"/>
    <xf numFmtId="175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4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75" fontId="23" fillId="30" borderId="0" applyNumberFormat="0" applyBorder="0" applyAlignment="0" applyProtection="0"/>
    <xf numFmtId="175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4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5" fontId="23" fillId="11" borderId="0" applyNumberFormat="0" applyBorder="0" applyAlignment="0" applyProtection="0"/>
    <xf numFmtId="175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75" fontId="23" fillId="15" borderId="0" applyNumberFormat="0" applyBorder="0" applyAlignment="0" applyProtection="0"/>
    <xf numFmtId="175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4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75" fontId="23" fillId="19" borderId="0" applyNumberFormat="0" applyBorder="0" applyAlignment="0" applyProtection="0"/>
    <xf numFmtId="175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4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75" fontId="23" fillId="23" borderId="0" applyNumberFormat="0" applyBorder="0" applyAlignment="0" applyProtection="0"/>
    <xf numFmtId="175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4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75" fontId="23" fillId="27" borderId="0" applyNumberFormat="0" applyBorder="0" applyAlignment="0" applyProtection="0"/>
    <xf numFmtId="175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4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75" fontId="23" fillId="31" borderId="0" applyNumberFormat="0" applyBorder="0" applyAlignment="0" applyProtection="0"/>
    <xf numFmtId="175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75" fontId="25" fillId="12" borderId="0" applyNumberFormat="0" applyBorder="0" applyAlignment="0" applyProtection="0"/>
    <xf numFmtId="175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6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6" fontId="26" fillId="48" borderId="0" applyNumberFormat="0" applyBorder="0" applyAlignment="0" applyProtection="0"/>
    <xf numFmtId="174" fontId="24" fillId="47" borderId="0" applyNumberFormat="0" applyBorder="0" applyAlignment="0" applyProtection="0"/>
    <xf numFmtId="176" fontId="26" fillId="48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75" fontId="25" fillId="16" borderId="0" applyNumberFormat="0" applyBorder="0" applyAlignment="0" applyProtection="0"/>
    <xf numFmtId="175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6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6" fontId="26" fillId="37" borderId="0" applyNumberFormat="0" applyBorder="0" applyAlignment="0" applyProtection="0"/>
    <xf numFmtId="174" fontId="24" fillId="37" borderId="0" applyNumberFormat="0" applyBorder="0" applyAlignment="0" applyProtection="0"/>
    <xf numFmtId="176" fontId="26" fillId="37" borderId="0" applyNumberFormat="0" applyBorder="0" applyAlignment="0" applyProtection="0"/>
    <xf numFmtId="174" fontId="24" fillId="37" borderId="0" applyNumberFormat="0" applyBorder="0" applyAlignment="0" applyProtection="0"/>
    <xf numFmtId="174" fontId="24" fillId="37" borderId="0" applyNumberFormat="0" applyBorder="0" applyAlignment="0" applyProtection="0"/>
    <xf numFmtId="174" fontId="24" fillId="37" borderId="0" applyNumberFormat="0" applyBorder="0" applyAlignment="0" applyProtection="0"/>
    <xf numFmtId="174" fontId="24" fillId="37" borderId="0" applyNumberFormat="0" applyBorder="0" applyAlignment="0" applyProtection="0"/>
    <xf numFmtId="174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75" fontId="25" fillId="20" borderId="0" applyNumberFormat="0" applyBorder="0" applyAlignment="0" applyProtection="0"/>
    <xf numFmtId="175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6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6" fontId="26" fillId="50" borderId="0" applyNumberFormat="0" applyBorder="0" applyAlignment="0" applyProtection="0"/>
    <xf numFmtId="174" fontId="24" fillId="44" borderId="0" applyNumberFormat="0" applyBorder="0" applyAlignment="0" applyProtection="0"/>
    <xf numFmtId="176" fontId="26" fillId="50" borderId="0" applyNumberFormat="0" applyBorder="0" applyAlignment="0" applyProtection="0"/>
    <xf numFmtId="174" fontId="24" fillId="44" borderId="0" applyNumberFormat="0" applyBorder="0" applyAlignment="0" applyProtection="0"/>
    <xf numFmtId="174" fontId="24" fillId="44" borderId="0" applyNumberFormat="0" applyBorder="0" applyAlignment="0" applyProtection="0"/>
    <xf numFmtId="174" fontId="24" fillId="44" borderId="0" applyNumberFormat="0" applyBorder="0" applyAlignment="0" applyProtection="0"/>
    <xf numFmtId="174" fontId="24" fillId="44" borderId="0" applyNumberFormat="0" applyBorder="0" applyAlignment="0" applyProtection="0"/>
    <xf numFmtId="174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5" fontId="25" fillId="24" borderId="0" applyNumberFormat="0" applyBorder="0" applyAlignment="0" applyProtection="0"/>
    <xf numFmtId="175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6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6" fontId="26" fillId="42" borderId="0" applyNumberFormat="0" applyBorder="0" applyAlignment="0" applyProtection="0"/>
    <xf numFmtId="174" fontId="24" fillId="51" borderId="0" applyNumberFormat="0" applyBorder="0" applyAlignment="0" applyProtection="0"/>
    <xf numFmtId="176" fontId="26" fillId="42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5" fontId="25" fillId="28" borderId="0" applyNumberFormat="0" applyBorder="0" applyAlignment="0" applyProtection="0"/>
    <xf numFmtId="175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6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6" fontId="26" fillId="48" borderId="0" applyNumberFormat="0" applyBorder="0" applyAlignment="0" applyProtection="0"/>
    <xf numFmtId="174" fontId="24" fillId="52" borderId="0" applyNumberFormat="0" applyBorder="0" applyAlignment="0" applyProtection="0"/>
    <xf numFmtId="176" fontId="26" fillId="48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75" fontId="25" fillId="32" borderId="0" applyNumberFormat="0" applyBorder="0" applyAlignment="0" applyProtection="0"/>
    <xf numFmtId="175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6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6" fontId="26" fillId="41" borderId="0" applyNumberFormat="0" applyBorder="0" applyAlignment="0" applyProtection="0"/>
    <xf numFmtId="174" fontId="24" fillId="53" borderId="0" applyNumberFormat="0" applyBorder="0" applyAlignment="0" applyProtection="0"/>
    <xf numFmtId="176" fontId="26" fillId="41" borderId="0" applyNumberFormat="0" applyBorder="0" applyAlignment="0" applyProtection="0"/>
    <xf numFmtId="174" fontId="24" fillId="53" borderId="0" applyNumberFormat="0" applyBorder="0" applyAlignment="0" applyProtection="0"/>
    <xf numFmtId="174" fontId="24" fillId="53" borderId="0" applyNumberFormat="0" applyBorder="0" applyAlignment="0" applyProtection="0"/>
    <xf numFmtId="174" fontId="24" fillId="53" borderId="0" applyNumberFormat="0" applyBorder="0" applyAlignment="0" applyProtection="0"/>
    <xf numFmtId="174" fontId="24" fillId="53" borderId="0" applyNumberFormat="0" applyBorder="0" applyAlignment="0" applyProtection="0"/>
    <xf numFmtId="174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75" fontId="25" fillId="9" borderId="0" applyNumberFormat="0" applyBorder="0" applyAlignment="0" applyProtection="0"/>
    <xf numFmtId="175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6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6" fontId="26" fillId="52" borderId="0" applyNumberFormat="0" applyBorder="0" applyAlignment="0" applyProtection="0"/>
    <xf numFmtId="174" fontId="24" fillId="54" borderId="0" applyNumberFormat="0" applyBorder="0" applyAlignment="0" applyProtection="0"/>
    <xf numFmtId="176" fontId="26" fillId="52" borderId="0" applyNumberFormat="0" applyBorder="0" applyAlignment="0" applyProtection="0"/>
    <xf numFmtId="174" fontId="24" fillId="54" borderId="0" applyNumberFormat="0" applyBorder="0" applyAlignment="0" applyProtection="0"/>
    <xf numFmtId="174" fontId="24" fillId="54" borderId="0" applyNumberFormat="0" applyBorder="0" applyAlignment="0" applyProtection="0"/>
    <xf numFmtId="174" fontId="24" fillId="54" borderId="0" applyNumberFormat="0" applyBorder="0" applyAlignment="0" applyProtection="0"/>
    <xf numFmtId="174" fontId="24" fillId="54" borderId="0" applyNumberFormat="0" applyBorder="0" applyAlignment="0" applyProtection="0"/>
    <xf numFmtId="174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75" fontId="25" fillId="13" borderId="0" applyNumberFormat="0" applyBorder="0" applyAlignment="0" applyProtection="0"/>
    <xf numFmtId="175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6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6" fontId="26" fillId="56" borderId="0" applyNumberFormat="0" applyBorder="0" applyAlignment="0" applyProtection="0"/>
    <xf numFmtId="174" fontId="24" fillId="56" borderId="0" applyNumberFormat="0" applyBorder="0" applyAlignment="0" applyProtection="0"/>
    <xf numFmtId="176" fontId="26" fillId="56" borderId="0" applyNumberFormat="0" applyBorder="0" applyAlignment="0" applyProtection="0"/>
    <xf numFmtId="174" fontId="24" fillId="56" borderId="0" applyNumberFormat="0" applyBorder="0" applyAlignment="0" applyProtection="0"/>
    <xf numFmtId="174" fontId="24" fillId="56" borderId="0" applyNumberFormat="0" applyBorder="0" applyAlignment="0" applyProtection="0"/>
    <xf numFmtId="174" fontId="24" fillId="56" borderId="0" applyNumberFormat="0" applyBorder="0" applyAlignment="0" applyProtection="0"/>
    <xf numFmtId="174" fontId="24" fillId="56" borderId="0" applyNumberFormat="0" applyBorder="0" applyAlignment="0" applyProtection="0"/>
    <xf numFmtId="174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75" fontId="25" fillId="17" borderId="0" applyNumberFormat="0" applyBorder="0" applyAlignment="0" applyProtection="0"/>
    <xf numFmtId="175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6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6" fontId="26" fillId="57" borderId="0" applyNumberFormat="0" applyBorder="0" applyAlignment="0" applyProtection="0"/>
    <xf numFmtId="174" fontId="24" fillId="57" borderId="0" applyNumberFormat="0" applyBorder="0" applyAlignment="0" applyProtection="0"/>
    <xf numFmtId="176" fontId="26" fillId="57" borderId="0" applyNumberFormat="0" applyBorder="0" applyAlignment="0" applyProtection="0"/>
    <xf numFmtId="174" fontId="24" fillId="57" borderId="0" applyNumberFormat="0" applyBorder="0" applyAlignment="0" applyProtection="0"/>
    <xf numFmtId="174" fontId="24" fillId="57" borderId="0" applyNumberFormat="0" applyBorder="0" applyAlignment="0" applyProtection="0"/>
    <xf numFmtId="174" fontId="24" fillId="57" borderId="0" applyNumberFormat="0" applyBorder="0" applyAlignment="0" applyProtection="0"/>
    <xf numFmtId="174" fontId="24" fillId="57" borderId="0" applyNumberFormat="0" applyBorder="0" applyAlignment="0" applyProtection="0"/>
    <xf numFmtId="174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75" fontId="25" fillId="21" borderId="0" applyNumberFormat="0" applyBorder="0" applyAlignment="0" applyProtection="0"/>
    <xf numFmtId="175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6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6" fontId="26" fillId="58" borderId="0" applyNumberFormat="0" applyBorder="0" applyAlignment="0" applyProtection="0"/>
    <xf numFmtId="174" fontId="24" fillId="51" borderId="0" applyNumberFormat="0" applyBorder="0" applyAlignment="0" applyProtection="0"/>
    <xf numFmtId="176" fontId="26" fillId="58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5" fontId="25" fillId="25" borderId="0" applyNumberFormat="0" applyBorder="0" applyAlignment="0" applyProtection="0"/>
    <xf numFmtId="175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6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6" fontId="26" fillId="52" borderId="0" applyNumberFormat="0" applyBorder="0" applyAlignment="0" applyProtection="0"/>
    <xf numFmtId="174" fontId="24" fillId="52" borderId="0" applyNumberFormat="0" applyBorder="0" applyAlignment="0" applyProtection="0"/>
    <xf numFmtId="176" fontId="26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174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5" fontId="25" fillId="29" borderId="0" applyNumberFormat="0" applyBorder="0" applyAlignment="0" applyProtection="0"/>
    <xf numFmtId="175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6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6" fontId="26" fillId="49" borderId="0" applyNumberFormat="0" applyBorder="0" applyAlignment="0" applyProtection="0"/>
    <xf numFmtId="174" fontId="24" fillId="49" borderId="0" applyNumberFormat="0" applyBorder="0" applyAlignment="0" applyProtection="0"/>
    <xf numFmtId="176" fontId="26" fillId="49" borderId="0" applyNumberFormat="0" applyBorder="0" applyAlignment="0" applyProtection="0"/>
    <xf numFmtId="174" fontId="24" fillId="49" borderId="0" applyNumberFormat="0" applyBorder="0" applyAlignment="0" applyProtection="0"/>
    <xf numFmtId="174" fontId="24" fillId="49" borderId="0" applyNumberFormat="0" applyBorder="0" applyAlignment="0" applyProtection="0"/>
    <xf numFmtId="174" fontId="24" fillId="49" borderId="0" applyNumberFormat="0" applyBorder="0" applyAlignment="0" applyProtection="0"/>
    <xf numFmtId="174" fontId="24" fillId="49" borderId="0" applyNumberFormat="0" applyBorder="0" applyAlignment="0" applyProtection="0"/>
    <xf numFmtId="174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5" fontId="29" fillId="3" borderId="0" applyNumberFormat="0" applyBorder="0" applyAlignment="0" applyProtection="0"/>
    <xf numFmtId="175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6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6" fontId="30" fillId="36" borderId="0" applyNumberFormat="0" applyBorder="0" applyAlignment="0" applyProtection="0"/>
    <xf numFmtId="174" fontId="28" fillId="36" borderId="0" applyNumberFormat="0" applyBorder="0" applyAlignment="0" applyProtection="0"/>
    <xf numFmtId="174" fontId="28" fillId="36" borderId="0" applyNumberFormat="0" applyBorder="0" applyAlignment="0" applyProtection="0"/>
    <xf numFmtId="174" fontId="28" fillId="36" borderId="0" applyNumberFormat="0" applyBorder="0" applyAlignment="0" applyProtection="0"/>
    <xf numFmtId="174" fontId="28" fillId="36" borderId="0" applyNumberFormat="0" applyBorder="0" applyAlignment="0" applyProtection="0"/>
    <xf numFmtId="174" fontId="28" fillId="36" borderId="0" applyNumberFormat="0" applyBorder="0" applyAlignment="0" applyProtection="0"/>
    <xf numFmtId="174" fontId="28" fillId="36" borderId="0" applyNumberFormat="0" applyBorder="0" applyAlignment="0" applyProtection="0"/>
    <xf numFmtId="0" fontId="28" fillId="36" borderId="0" applyNumberFormat="0" applyBorder="0" applyAlignment="0" applyProtection="0"/>
    <xf numFmtId="170" fontId="31" fillId="0" borderId="11"/>
    <xf numFmtId="177" fontId="32" fillId="0" borderId="0" applyFill="0"/>
    <xf numFmtId="177" fontId="32" fillId="0" borderId="0">
      <alignment horizontal="center"/>
    </xf>
    <xf numFmtId="0" fontId="32" fillId="0" borderId="0" applyFill="0">
      <alignment horizontal="center"/>
    </xf>
    <xf numFmtId="177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7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7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7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7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7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7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5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176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4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5" fontId="53" fillId="7" borderId="7" applyNumberFormat="0" applyAlignment="0" applyProtection="0"/>
    <xf numFmtId="175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6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6" fontId="54" fillId="61" borderId="17" applyNumberFormat="0" applyAlignment="0" applyProtection="0"/>
    <xf numFmtId="174" fontId="52" fillId="61" borderId="17" applyNumberFormat="0" applyAlignment="0" applyProtection="0"/>
    <xf numFmtId="174" fontId="52" fillId="61" borderId="17" applyNumberFormat="0" applyAlignment="0" applyProtection="0"/>
    <xf numFmtId="174" fontId="52" fillId="61" borderId="17" applyNumberFormat="0" applyAlignment="0" applyProtection="0"/>
    <xf numFmtId="174" fontId="52" fillId="61" borderId="17" applyNumberFormat="0" applyAlignment="0" applyProtection="0"/>
    <xf numFmtId="174" fontId="52" fillId="61" borderId="17" applyNumberFormat="0" applyAlignment="0" applyProtection="0"/>
    <xf numFmtId="174" fontId="52" fillId="61" borderId="17" applyNumberFormat="0" applyAlignment="0" applyProtection="0"/>
    <xf numFmtId="0" fontId="52" fillId="61" borderId="17" applyNumberFormat="0" applyAlignment="0" applyProtection="0"/>
    <xf numFmtId="178" fontId="55" fillId="0" borderId="18" applyBorder="0">
      <alignment horizontal="center" vertical="center"/>
    </xf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176" fontId="54" fillId="62" borderId="0">
      <alignment horizontal="left"/>
    </xf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176" fontId="56" fillId="62" borderId="0">
      <alignment horizontal="right"/>
    </xf>
    <xf numFmtId="179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9" fontId="57" fillId="59" borderId="0">
      <alignment horizontal="center"/>
    </xf>
    <xf numFmtId="176" fontId="57" fillId="59" borderId="0">
      <alignment horizontal="center"/>
    </xf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176" fontId="56" fillId="62" borderId="0">
      <alignment horizontal="right"/>
    </xf>
    <xf numFmtId="179" fontId="58" fillId="59" borderId="0">
      <alignment horizontal="left"/>
    </xf>
    <xf numFmtId="0" fontId="58" fillId="59" borderId="0">
      <alignment horizontal="left"/>
    </xf>
    <xf numFmtId="179" fontId="58" fillId="59" borderId="0">
      <alignment horizontal="left"/>
    </xf>
    <xf numFmtId="176" fontId="58" fillId="59" borderId="0">
      <alignment horizontal="left"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63" fillId="0" borderId="0"/>
    <xf numFmtId="0" fontId="63" fillId="0" borderId="19"/>
    <xf numFmtId="179" fontId="4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5" fillId="0" borderId="0" applyNumberFormat="0" applyFill="0" applyBorder="0" applyAlignment="0" applyProtection="0"/>
    <xf numFmtId="175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6" fontId="66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17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6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75" fontId="67" fillId="0" borderId="0" applyProtection="0"/>
    <xf numFmtId="175" fontId="67" fillId="0" borderId="0" applyProtection="0"/>
    <xf numFmtId="0" fontId="67" fillId="0" borderId="0" applyProtection="0"/>
    <xf numFmtId="0" fontId="68" fillId="0" borderId="0" applyProtection="0"/>
    <xf numFmtId="176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75" fontId="68" fillId="0" borderId="0" applyProtection="0"/>
    <xf numFmtId="175" fontId="68" fillId="0" borderId="0" applyProtection="0"/>
    <xf numFmtId="0" fontId="68" fillId="0" borderId="0" applyProtection="0"/>
    <xf numFmtId="0" fontId="33" fillId="0" borderId="0" applyProtection="0"/>
    <xf numFmtId="176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75" fontId="33" fillId="0" borderId="0" applyProtection="0"/>
    <xf numFmtId="175" fontId="33" fillId="0" borderId="0" applyProtection="0"/>
    <xf numFmtId="0" fontId="33" fillId="0" borderId="0" applyProtection="0"/>
    <xf numFmtId="0" fontId="32" fillId="0" borderId="0" applyProtection="0"/>
    <xf numFmtId="176" fontId="32" fillId="0" borderId="0" applyProtection="0"/>
    <xf numFmtId="0" fontId="32" fillId="0" borderId="0" applyProtection="0"/>
    <xf numFmtId="176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75" fontId="32" fillId="0" borderId="0" applyProtection="0"/>
    <xf numFmtId="175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6" fontId="19" fillId="0" borderId="0" applyProtection="0"/>
    <xf numFmtId="0" fontId="19" fillId="0" borderId="0" applyProtection="0"/>
    <xf numFmtId="176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5" fontId="19" fillId="0" borderId="0" applyProtection="0"/>
    <xf numFmtId="175" fontId="19" fillId="0" borderId="0" applyProtection="0"/>
    <xf numFmtId="0" fontId="19" fillId="0" borderId="0" applyProtection="0"/>
    <xf numFmtId="0" fontId="67" fillId="0" borderId="0" applyProtection="0"/>
    <xf numFmtId="176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75" fontId="67" fillId="0" borderId="0" applyProtection="0"/>
    <xf numFmtId="175" fontId="67" fillId="0" borderId="0" applyProtection="0"/>
    <xf numFmtId="0" fontId="67" fillId="0" borderId="0" applyProtection="0"/>
    <xf numFmtId="0" fontId="69" fillId="0" borderId="0" applyProtection="0"/>
    <xf numFmtId="176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75" fontId="69" fillId="0" borderId="0" applyProtection="0"/>
    <xf numFmtId="175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75" fontId="71" fillId="2" borderId="0" applyNumberFormat="0" applyBorder="0" applyAlignment="0" applyProtection="0"/>
    <xf numFmtId="175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6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6" fontId="55" fillId="38" borderId="0" applyNumberFormat="0" applyBorder="0" applyAlignment="0" applyProtection="0"/>
    <xf numFmtId="174" fontId="70" fillId="38" borderId="0" applyNumberFormat="0" applyBorder="0" applyAlignment="0" applyProtection="0"/>
    <xf numFmtId="174" fontId="70" fillId="38" borderId="0" applyNumberFormat="0" applyBorder="0" applyAlignment="0" applyProtection="0"/>
    <xf numFmtId="174" fontId="70" fillId="38" borderId="0" applyNumberFormat="0" applyBorder="0" applyAlignment="0" applyProtection="0"/>
    <xf numFmtId="174" fontId="70" fillId="38" borderId="0" applyNumberFormat="0" applyBorder="0" applyAlignment="0" applyProtection="0"/>
    <xf numFmtId="174" fontId="70" fillId="38" borderId="0" applyNumberFormat="0" applyBorder="0" applyAlignment="0" applyProtection="0"/>
    <xf numFmtId="174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75" fontId="73" fillId="0" borderId="1" applyNumberFormat="0" applyFill="0" applyAlignment="0" applyProtection="0"/>
    <xf numFmtId="175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6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6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74" fontId="72" fillId="0" borderId="21" applyNumberFormat="0" applyFill="0" applyAlignment="0" applyProtection="0"/>
    <xf numFmtId="174" fontId="72" fillId="0" borderId="21" applyNumberFormat="0" applyFill="0" applyAlignment="0" applyProtection="0"/>
    <xf numFmtId="174" fontId="72" fillId="0" borderId="21" applyNumberFormat="0" applyFill="0" applyAlignment="0" applyProtection="0"/>
    <xf numFmtId="174" fontId="72" fillId="0" borderId="21" applyNumberFormat="0" applyFill="0" applyAlignment="0" applyProtection="0"/>
    <xf numFmtId="174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75" fontId="79" fillId="0" borderId="2" applyNumberFormat="0" applyFill="0" applyAlignment="0" applyProtection="0"/>
    <xf numFmtId="175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6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6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74" fontId="78" fillId="0" borderId="24" applyNumberFormat="0" applyFill="0" applyAlignment="0" applyProtection="0"/>
    <xf numFmtId="174" fontId="78" fillId="0" borderId="24" applyNumberFormat="0" applyFill="0" applyAlignment="0" applyProtection="0"/>
    <xf numFmtId="174" fontId="78" fillId="0" borderId="24" applyNumberFormat="0" applyFill="0" applyAlignment="0" applyProtection="0"/>
    <xf numFmtId="174" fontId="78" fillId="0" borderId="24" applyNumberFormat="0" applyFill="0" applyAlignment="0" applyProtection="0"/>
    <xf numFmtId="174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75" fontId="83" fillId="0" borderId="3" applyNumberFormat="0" applyFill="0" applyAlignment="0" applyProtection="0"/>
    <xf numFmtId="175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6" fontId="85" fillId="0" borderId="29" applyNumberFormat="0" applyFill="0" applyAlignment="0" applyProtection="0"/>
    <xf numFmtId="0" fontId="5" fillId="0" borderId="3" applyNumberFormat="0" applyFill="0" applyAlignment="0" applyProtection="0"/>
    <xf numFmtId="176" fontId="85" fillId="0" borderId="29" applyNumberFormat="0" applyFill="0" applyAlignment="0" applyProtection="0"/>
    <xf numFmtId="0" fontId="5" fillId="0" borderId="3" applyNumberFormat="0" applyFill="0" applyAlignment="0" applyProtection="0"/>
    <xf numFmtId="176" fontId="85" fillId="0" borderId="29" applyNumberFormat="0" applyFill="0" applyAlignment="0" applyProtection="0"/>
    <xf numFmtId="174" fontId="82" fillId="0" borderId="27" applyNumberFormat="0" applyFill="0" applyAlignment="0" applyProtection="0"/>
    <xf numFmtId="176" fontId="85" fillId="0" borderId="29" applyNumberFormat="0" applyFill="0" applyAlignment="0" applyProtection="0"/>
    <xf numFmtId="174" fontId="82" fillId="0" borderId="27" applyNumberFormat="0" applyFill="0" applyAlignment="0" applyProtection="0"/>
    <xf numFmtId="176" fontId="85" fillId="0" borderId="29" applyNumberFormat="0" applyFill="0" applyAlignment="0" applyProtection="0"/>
    <xf numFmtId="174" fontId="82" fillId="0" borderId="27" applyNumberFormat="0" applyFill="0" applyAlignment="0" applyProtection="0"/>
    <xf numFmtId="174" fontId="82" fillId="0" borderId="27" applyNumberFormat="0" applyFill="0" applyAlignment="0" applyProtection="0"/>
    <xf numFmtId="174" fontId="82" fillId="0" borderId="27" applyNumberFormat="0" applyFill="0" applyAlignment="0" applyProtection="0"/>
    <xf numFmtId="174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175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85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174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5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176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4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176" fontId="54" fillId="62" borderId="0">
      <alignment horizontal="left"/>
    </xf>
    <xf numFmtId="179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9" fontId="91" fillId="59" borderId="0">
      <alignment horizontal="left"/>
    </xf>
    <xf numFmtId="0" fontId="91" fillId="59" borderId="0">
      <alignment horizontal="left"/>
    </xf>
    <xf numFmtId="176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75" fontId="93" fillId="0" borderId="6" applyNumberFormat="0" applyFill="0" applyAlignment="0" applyProtection="0"/>
    <xf numFmtId="175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6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6" fontId="95" fillId="0" borderId="30" applyNumberFormat="0" applyFill="0" applyAlignment="0" applyProtection="0"/>
    <xf numFmtId="174" fontId="92" fillId="0" borderId="30" applyNumberFormat="0" applyFill="0" applyAlignment="0" applyProtection="0"/>
    <xf numFmtId="174" fontId="92" fillId="0" borderId="30" applyNumberFormat="0" applyFill="0" applyAlignment="0" applyProtection="0"/>
    <xf numFmtId="174" fontId="92" fillId="0" borderId="30" applyNumberFormat="0" applyFill="0" applyAlignment="0" applyProtection="0"/>
    <xf numFmtId="174" fontId="92" fillId="0" borderId="30" applyNumberFormat="0" applyFill="0" applyAlignment="0" applyProtection="0"/>
    <xf numFmtId="174" fontId="92" fillId="0" borderId="30" applyNumberFormat="0" applyFill="0" applyAlignment="0" applyProtection="0"/>
    <xf numFmtId="174" fontId="92" fillId="0" borderId="30" applyNumberFormat="0" applyFill="0" applyAlignment="0" applyProtection="0"/>
    <xf numFmtId="0" fontId="92" fillId="0" borderId="30" applyNumberFormat="0" applyFill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75" fontId="97" fillId="4" borderId="0" applyNumberFormat="0" applyBorder="0" applyAlignment="0" applyProtection="0"/>
    <xf numFmtId="175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6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6" fontId="99" fillId="45" borderId="0" applyNumberFormat="0" applyBorder="0" applyAlignment="0" applyProtection="0"/>
    <xf numFmtId="174" fontId="96" fillId="45" borderId="0" applyNumberFormat="0" applyBorder="0" applyAlignment="0" applyProtection="0"/>
    <xf numFmtId="174" fontId="96" fillId="45" borderId="0" applyNumberFormat="0" applyBorder="0" applyAlignment="0" applyProtection="0"/>
    <xf numFmtId="174" fontId="96" fillId="45" borderId="0" applyNumberFormat="0" applyBorder="0" applyAlignment="0" applyProtection="0"/>
    <xf numFmtId="174" fontId="96" fillId="45" borderId="0" applyNumberFormat="0" applyBorder="0" applyAlignment="0" applyProtection="0"/>
    <xf numFmtId="174" fontId="96" fillId="45" borderId="0" applyNumberFormat="0" applyBorder="0" applyAlignment="0" applyProtection="0"/>
    <xf numFmtId="174" fontId="96" fillId="45" borderId="0" applyNumberFormat="0" applyBorder="0" applyAlignment="0" applyProtection="0"/>
    <xf numFmtId="0" fontId="96" fillId="45" borderId="0" applyNumberFormat="0" applyBorder="0" applyAlignment="0" applyProtection="0"/>
    <xf numFmtId="187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9" fillId="0" borderId="0"/>
    <xf numFmtId="0" fontId="19" fillId="0" borderId="0"/>
    <xf numFmtId="0" fontId="19" fillId="0" borderId="0"/>
    <xf numFmtId="176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174" fontId="19" fillId="0" borderId="0"/>
    <xf numFmtId="174" fontId="19" fillId="0" borderId="0"/>
    <xf numFmtId="174" fontId="19" fillId="0" borderId="0"/>
    <xf numFmtId="175" fontId="19" fillId="0" borderId="0"/>
    <xf numFmtId="175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9" fontId="19" fillId="0" borderId="0"/>
    <xf numFmtId="0" fontId="62" fillId="0" borderId="0"/>
    <xf numFmtId="167" fontId="61" fillId="0" borderId="0"/>
    <xf numFmtId="0" fontId="19" fillId="0" borderId="0"/>
    <xf numFmtId="0" fontId="19" fillId="0" borderId="0"/>
    <xf numFmtId="0" fontId="19" fillId="0" borderId="0"/>
    <xf numFmtId="176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6" fontId="19" fillId="0" borderId="0"/>
    <xf numFmtId="174" fontId="19" fillId="0" borderId="0"/>
    <xf numFmtId="0" fontId="19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74" fontId="19" fillId="0" borderId="0"/>
    <xf numFmtId="0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4" fontId="19" fillId="0" borderId="0"/>
    <xf numFmtId="188" fontId="19" fillId="0" borderId="0"/>
    <xf numFmtId="174" fontId="19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74" fontId="101" fillId="0" borderId="0"/>
    <xf numFmtId="174" fontId="101" fillId="0" borderId="0"/>
    <xf numFmtId="174" fontId="101" fillId="0" borderId="0"/>
    <xf numFmtId="174" fontId="101" fillId="0" borderId="0"/>
    <xf numFmtId="174" fontId="101" fillId="0" borderId="0"/>
    <xf numFmtId="175" fontId="23" fillId="0" borderId="0"/>
    <xf numFmtId="175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6" fontId="19" fillId="0" borderId="0"/>
    <xf numFmtId="174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4" fontId="19" fillId="0" borderId="0"/>
    <xf numFmtId="174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4" fontId="101" fillId="0" borderId="0"/>
    <xf numFmtId="188" fontId="19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174" fontId="101" fillId="0" borderId="0"/>
    <xf numFmtId="0" fontId="1" fillId="0" borderId="0"/>
    <xf numFmtId="174" fontId="101" fillId="0" borderId="0"/>
    <xf numFmtId="174" fontId="101" fillId="0" borderId="0"/>
    <xf numFmtId="174" fontId="101" fillId="0" borderId="0"/>
    <xf numFmtId="174" fontId="101" fillId="0" borderId="0"/>
    <xf numFmtId="174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8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19" fillId="0" borderId="0"/>
    <xf numFmtId="188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88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74" fontId="19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75" fontId="23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0" fontId="1" fillId="0" borderId="0"/>
    <xf numFmtId="0" fontId="19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174" fontId="19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6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9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5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4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5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5" fontId="23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9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4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75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75" fontId="106" fillId="6" borderId="5" applyNumberFormat="0" applyAlignment="0" applyProtection="0"/>
    <xf numFmtId="175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74" fontId="105" fillId="42" borderId="33" applyNumberFormat="0" applyAlignment="0" applyProtection="0"/>
    <xf numFmtId="174" fontId="105" fillId="42" borderId="33" applyNumberFormat="0" applyAlignment="0" applyProtection="0"/>
    <xf numFmtId="174" fontId="105" fillId="42" borderId="33" applyNumberFormat="0" applyAlignment="0" applyProtection="0"/>
    <xf numFmtId="174" fontId="105" fillId="42" borderId="33" applyNumberFormat="0" applyAlignment="0" applyProtection="0"/>
    <xf numFmtId="174" fontId="105" fillId="42" borderId="33" applyNumberFormat="0" applyAlignment="0" applyProtection="0"/>
    <xf numFmtId="174" fontId="105" fillId="42" borderId="33" applyNumberFormat="0" applyAlignment="0" applyProtection="0"/>
    <xf numFmtId="0" fontId="105" fillId="42" borderId="33" applyNumberFormat="0" applyAlignment="0" applyProtection="0"/>
    <xf numFmtId="189" fontId="107" fillId="59" borderId="0">
      <alignment horizontal="right"/>
    </xf>
    <xf numFmtId="189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9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189" fontId="107" fillId="59" borderId="0">
      <alignment horizontal="right"/>
    </xf>
    <xf numFmtId="40" fontId="108" fillId="65" borderId="0">
      <alignment horizontal="right"/>
    </xf>
    <xf numFmtId="179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9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9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75" fontId="109" fillId="65" borderId="0">
      <alignment horizontal="center" vertical="center"/>
    </xf>
    <xf numFmtId="175" fontId="109" fillId="65" borderId="0">
      <alignment horizontal="center" vertical="center"/>
    </xf>
    <xf numFmtId="0" fontId="110" fillId="65" borderId="0">
      <alignment horizontal="right"/>
    </xf>
    <xf numFmtId="179" fontId="54" fillId="66" borderId="0"/>
    <xf numFmtId="0" fontId="54" fillId="66" borderId="0"/>
    <xf numFmtId="0" fontId="54" fillId="66" borderId="0"/>
    <xf numFmtId="179" fontId="54" fillId="66" borderId="0"/>
    <xf numFmtId="0" fontId="91" fillId="65" borderId="18"/>
    <xf numFmtId="0" fontId="111" fillId="65" borderId="18"/>
    <xf numFmtId="0" fontId="91" fillId="65" borderId="18"/>
    <xf numFmtId="174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74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75" fontId="91" fillId="65" borderId="18"/>
    <xf numFmtId="175" fontId="91" fillId="65" borderId="18"/>
    <xf numFmtId="0" fontId="111" fillId="65" borderId="18"/>
    <xf numFmtId="179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9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9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75" fontId="109" fillId="65" borderId="0" applyBorder="0">
      <alignment horizontal="centerContinuous"/>
    </xf>
    <xf numFmtId="175" fontId="109" fillId="65" borderId="0" applyBorder="0">
      <alignment horizontal="centerContinuous"/>
    </xf>
    <xf numFmtId="0" fontId="111" fillId="0" borderId="0" applyBorder="0">
      <alignment horizontal="centerContinuous"/>
    </xf>
    <xf numFmtId="179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9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9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75" fontId="115" fillId="65" borderId="0" applyBorder="0">
      <alignment horizontal="centerContinuous"/>
    </xf>
    <xf numFmtId="175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0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165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9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9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9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9" fontId="56" fillId="62" borderId="0">
      <alignment horizontal="center"/>
    </xf>
    <xf numFmtId="0" fontId="1" fillId="0" borderId="0"/>
    <xf numFmtId="179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9" fontId="56" fillId="62" borderId="0">
      <alignment horizontal="centerContinuous"/>
    </xf>
    <xf numFmtId="0" fontId="1" fillId="0" borderId="0"/>
    <xf numFmtId="179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9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9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9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9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9" fontId="54" fillId="62" borderId="0">
      <alignment horizontal="centerContinuous"/>
    </xf>
    <xf numFmtId="0" fontId="1" fillId="0" borderId="0"/>
    <xf numFmtId="179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9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9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9" fontId="56" fillId="62" borderId="0">
      <alignment horizontal="right"/>
    </xf>
    <xf numFmtId="0" fontId="1" fillId="0" borderId="0"/>
    <xf numFmtId="179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9" fontId="125" fillId="41" borderId="0">
      <alignment horizontal="center"/>
    </xf>
    <xf numFmtId="0" fontId="1" fillId="0" borderId="0"/>
    <xf numFmtId="179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9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91" fontId="131" fillId="0" borderId="38" applyNumberFormat="0" applyProtection="0">
      <alignment horizontal="right" vertical="center"/>
    </xf>
    <xf numFmtId="191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91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175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74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174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75" fontId="139" fillId="0" borderId="9" applyNumberFormat="0" applyFill="0" applyAlignment="0" applyProtection="0"/>
    <xf numFmtId="175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9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74" fontId="138" fillId="0" borderId="44" applyNumberFormat="0" applyFill="0" applyAlignment="0" applyProtection="0"/>
    <xf numFmtId="179" fontId="40" fillId="0" borderId="45" applyNumberFormat="0" applyFont="0" applyBorder="0" applyAlignment="0" applyProtection="0"/>
    <xf numFmtId="174" fontId="138" fillId="0" borderId="44" applyNumberFormat="0" applyFill="0" applyAlignment="0" applyProtection="0"/>
    <xf numFmtId="174" fontId="138" fillId="0" borderId="44" applyNumberFormat="0" applyFill="0" applyAlignment="0" applyProtection="0"/>
    <xf numFmtId="174" fontId="138" fillId="0" borderId="44" applyNumberFormat="0" applyFill="0" applyAlignment="0" applyProtection="0"/>
    <xf numFmtId="174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9" fontId="140" fillId="59" borderId="0">
      <alignment horizontal="center"/>
    </xf>
    <xf numFmtId="0" fontId="140" fillId="59" borderId="0">
      <alignment horizontal="center"/>
    </xf>
    <xf numFmtId="179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141" fillId="0" borderId="0" applyNumberFormat="0" applyFill="0" applyBorder="0" applyAlignment="0" applyProtection="0"/>
    <xf numFmtId="175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74" fontId="94" fillId="0" borderId="0" applyNumberFormat="0" applyFill="0" applyBorder="0" applyAlignment="0" applyProtection="0"/>
    <xf numFmtId="0" fontId="1" fillId="0" borderId="0"/>
    <xf numFmtId="174" fontId="94" fillId="0" borderId="0" applyNumberFormat="0" applyFill="0" applyBorder="0" applyAlignment="0" applyProtection="0"/>
    <xf numFmtId="174" fontId="94" fillId="0" borderId="0" applyNumberFormat="0" applyFill="0" applyBorder="0" applyAlignment="0" applyProtection="0"/>
    <xf numFmtId="174" fontId="94" fillId="0" borderId="0" applyNumberFormat="0" applyFill="0" applyBorder="0" applyAlignment="0" applyProtection="0"/>
    <xf numFmtId="174" fontId="94" fillId="0" borderId="0" applyNumberFormat="0" applyFill="0" applyBorder="0" applyAlignment="0" applyProtection="0"/>
    <xf numFmtId="174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0" fillId="6" borderId="4" applyNumberFormat="0" applyAlignment="0" applyProtection="0"/>
    <xf numFmtId="179" fontId="54" fillId="62" borderId="0">
      <alignment horizontal="left"/>
    </xf>
    <xf numFmtId="179" fontId="56" fillId="62" borderId="0">
      <alignment horizontal="right"/>
    </xf>
    <xf numFmtId="179" fontId="57" fillId="59" borderId="0">
      <alignment horizontal="center"/>
    </xf>
    <xf numFmtId="179" fontId="56" fillId="62" borderId="0">
      <alignment horizontal="right"/>
    </xf>
    <xf numFmtId="179" fontId="58" fillId="59" borderId="0">
      <alignment horizontal="left"/>
    </xf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02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1" fillId="5" borderId="4" applyNumberFormat="0" applyAlignment="0" applyProtection="0"/>
    <xf numFmtId="179" fontId="54" fillId="62" borderId="0">
      <alignment horizontal="left"/>
    </xf>
    <xf numFmtId="179" fontId="91" fillId="59" borderId="0">
      <alignment horizontal="left"/>
    </xf>
    <xf numFmtId="179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8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9" fontId="91" fillId="45" borderId="0">
      <alignment horizontal="center"/>
    </xf>
    <xf numFmtId="179" fontId="56" fillId="62" borderId="0">
      <alignment horizontal="center"/>
    </xf>
    <xf numFmtId="179" fontId="56" fillId="62" borderId="0">
      <alignment horizontal="centerContinuous"/>
    </xf>
    <xf numFmtId="179" fontId="125" fillId="59" borderId="0">
      <alignment horizontal="left"/>
    </xf>
    <xf numFmtId="179" fontId="54" fillId="62" borderId="0">
      <alignment horizontal="left"/>
    </xf>
    <xf numFmtId="179" fontId="54" fillId="62" borderId="0">
      <alignment horizontal="centerContinuous"/>
    </xf>
    <xf numFmtId="179" fontId="54" fillId="62" borderId="0">
      <alignment horizontal="right"/>
    </xf>
    <xf numFmtId="179" fontId="56" fillId="62" borderId="0">
      <alignment horizontal="right"/>
    </xf>
    <xf numFmtId="179" fontId="125" fillId="41" borderId="0">
      <alignment horizontal="center"/>
    </xf>
    <xf numFmtId="179" fontId="126" fillId="41" borderId="0">
      <alignment horizontal="center"/>
    </xf>
    <xf numFmtId="38" fontId="19" fillId="85" borderId="0" applyNumberFormat="0" applyFont="0" applyBorder="0" applyAlignment="0" applyProtection="0"/>
    <xf numFmtId="179" fontId="140" fillId="59" borderId="0">
      <alignment horizontal="center"/>
    </xf>
    <xf numFmtId="193" fontId="101" fillId="0" borderId="0" applyFont="0" applyFill="0" applyBorder="0" applyAlignment="0" applyProtection="0"/>
    <xf numFmtId="0" fontId="61" fillId="0" borderId="0"/>
    <xf numFmtId="37" fontId="100" fillId="0" borderId="0"/>
    <xf numFmtId="169" fontId="100" fillId="0" borderId="0" applyFont="0" applyFill="0" applyBorder="0" applyAlignment="0" applyProtection="0"/>
    <xf numFmtId="39" fontId="27" fillId="0" borderId="0"/>
    <xf numFmtId="176" fontId="19" fillId="0" borderId="0"/>
    <xf numFmtId="0" fontId="40" fillId="0" borderId="0"/>
    <xf numFmtId="176" fontId="19" fillId="0" borderId="0"/>
    <xf numFmtId="176" fontId="1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6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70" fontId="20" fillId="0" borderId="0" xfId="4" applyNumberFormat="1" applyFont="1" applyFill="1" applyBorder="1" applyAlignment="1">
      <alignment horizontal="center" vertical="center" wrapText="1"/>
    </xf>
    <xf numFmtId="171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70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72" fontId="20" fillId="0" borderId="0" xfId="4" applyNumberFormat="1" applyFont="1" applyFill="1" applyBorder="1" applyAlignment="1">
      <alignment horizontal="right" wrapText="1"/>
    </xf>
    <xf numFmtId="170" fontId="20" fillId="0" borderId="13" xfId="4" applyNumberFormat="1" applyFont="1" applyFill="1" applyBorder="1" applyAlignment="1">
      <alignment horizontal="right" wrapText="1"/>
    </xf>
    <xf numFmtId="0" fontId="19" fillId="0" borderId="0" xfId="6" applyFont="1" applyBorder="1"/>
    <xf numFmtId="173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0" fontId="20" fillId="0" borderId="0" xfId="2" applyNumberFormat="1" applyFont="1" applyFill="1" applyBorder="1" applyAlignment="1">
      <alignment horizontal="center"/>
    </xf>
    <xf numFmtId="170" fontId="20" fillId="0" borderId="0" xfId="1" applyNumberFormat="1" applyFont="1" applyFill="1" applyBorder="1" applyAlignment="1">
      <alignment horizontal="center" vertical="center"/>
    </xf>
    <xf numFmtId="10" fontId="20" fillId="0" borderId="0" xfId="2" applyNumberFormat="1" applyFont="1" applyFill="1" applyBorder="1" applyAlignment="1">
      <alignment horizontal="center" vertical="center" wrapText="1"/>
    </xf>
    <xf numFmtId="10" fontId="20" fillId="0" borderId="0" xfId="2" applyNumberFormat="1" applyFont="1" applyFill="1" applyBorder="1" applyAlignment="1">
      <alignment horizontal="center" vertical="center"/>
    </xf>
    <xf numFmtId="170" fontId="20" fillId="0" borderId="0" xfId="1" applyNumberFormat="1" applyFont="1" applyFill="1" applyBorder="1" applyAlignment="1">
      <alignment horizontal="right" wrapText="1"/>
    </xf>
    <xf numFmtId="170" fontId="20" fillId="0" borderId="0" xfId="1" applyNumberFormat="1" applyFont="1" applyFill="1" applyBorder="1" applyAlignment="1">
      <alignment horizontal="center" vertical="center" wrapText="1"/>
    </xf>
    <xf numFmtId="171" fontId="20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 wrapText="1"/>
    </xf>
    <xf numFmtId="9" fontId="20" fillId="0" borderId="0" xfId="11011" applyFont="1" applyFill="1" applyBorder="1" applyAlignment="1">
      <alignment horizontal="right" wrapText="1"/>
    </xf>
    <xf numFmtId="9" fontId="20" fillId="0" borderId="0" xfId="11011" applyFont="1" applyFill="1" applyBorder="1" applyAlignment="1">
      <alignment horizontal="left" vertical="top"/>
    </xf>
    <xf numFmtId="170" fontId="20" fillId="0" borderId="12" xfId="4" applyNumberFormat="1" applyFont="1" applyFill="1" applyBorder="1" applyAlignment="1">
      <alignment horizontal="right" wrapText="1"/>
    </xf>
    <xf numFmtId="170" fontId="20" fillId="0" borderId="14" xfId="4" applyNumberFormat="1" applyFont="1" applyFill="1" applyBorder="1" applyAlignment="1">
      <alignment horizontal="right" wrapText="1"/>
    </xf>
    <xf numFmtId="10" fontId="20" fillId="0" borderId="14" xfId="11011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4" applyFont="1" applyBorder="1"/>
    <xf numFmtId="170" fontId="20" fillId="0" borderId="0" xfId="5" applyNumberFormat="1" applyFont="1" applyFill="1" applyBorder="1" applyAlignment="1">
      <alignment horizontal="right" wrapText="1"/>
    </xf>
    <xf numFmtId="173" fontId="20" fillId="0" borderId="0" xfId="11011" applyNumberFormat="1" applyFont="1" applyFill="1" applyBorder="1" applyAlignment="1">
      <alignment horizontal="right" wrapText="1"/>
    </xf>
    <xf numFmtId="175" fontId="19" fillId="0" borderId="0" xfId="3" applyNumberFormat="1" applyFont="1" applyFill="1" applyBorder="1" applyAlignment="1">
      <alignment horizontal="left" wrapText="1"/>
    </xf>
    <xf numFmtId="17" fontId="19" fillId="0" borderId="0" xfId="3" applyNumberFormat="1" applyFont="1" applyFill="1" applyBorder="1" applyAlignment="1">
      <alignment horizontal="left" wrapText="1"/>
    </xf>
    <xf numFmtId="173" fontId="20" fillId="0" borderId="14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6" applyFont="1"/>
    <xf numFmtId="0" fontId="32" fillId="0" borderId="0" xfId="9826" applyFont="1"/>
    <xf numFmtId="0" fontId="103" fillId="0" borderId="0" xfId="9826"/>
    <xf numFmtId="0" fontId="19" fillId="0" borderId="0" xfId="9826" applyFont="1" applyAlignment="1">
      <alignment horizontal="center"/>
    </xf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9825" applyNumberFormat="1" applyFont="1" applyFill="1" applyAlignment="1" applyProtection="1">
      <alignment horizontal="left"/>
    </xf>
    <xf numFmtId="0" fontId="19" fillId="0" borderId="0" xfId="9825" applyFont="1" applyFill="1"/>
    <xf numFmtId="0" fontId="143" fillId="0" borderId="0" xfId="9826" applyFont="1"/>
    <xf numFmtId="0" fontId="142" fillId="0" borderId="0" xfId="9826" applyFont="1" applyBorder="1"/>
    <xf numFmtId="0" fontId="144" fillId="0" borderId="0" xfId="9826" applyFont="1" applyBorder="1"/>
    <xf numFmtId="0" fontId="145" fillId="0" borderId="0" xfId="9826" applyFont="1" applyBorder="1"/>
    <xf numFmtId="0" fontId="19" fillId="0" borderId="0" xfId="9826" applyFont="1" applyFill="1"/>
    <xf numFmtId="0" fontId="32" fillId="0" borderId="0" xfId="9826" applyFont="1" applyFill="1"/>
    <xf numFmtId="0" fontId="103" fillId="0" borderId="0" xfId="9826" applyFill="1"/>
    <xf numFmtId="10" fontId="20" fillId="0" borderId="0" xfId="11011" applyNumberFormat="1" applyFont="1" applyFill="1" applyBorder="1" applyAlignment="1">
      <alignment horizontal="left" vertical="top"/>
    </xf>
    <xf numFmtId="10" fontId="20" fillId="0" borderId="12" xfId="11011" applyNumberFormat="1" applyFont="1" applyFill="1" applyBorder="1" applyAlignment="1">
      <alignment horizontal="right" wrapText="1"/>
    </xf>
    <xf numFmtId="49" fontId="102" fillId="0" borderId="0" xfId="8743" applyNumberFormat="1" applyFont="1" applyAlignment="1">
      <alignment horizontal="right" wrapText="1"/>
    </xf>
    <xf numFmtId="192" fontId="102" fillId="0" borderId="0" xfId="8743" applyNumberFormat="1" applyFont="1" applyAlignment="1">
      <alignment horizontal="right"/>
    </xf>
    <xf numFmtId="192" fontId="147" fillId="0" borderId="0" xfId="8743" applyNumberFormat="1" applyFont="1" applyAlignment="1">
      <alignment horizontal="right"/>
    </xf>
    <xf numFmtId="192" fontId="102" fillId="0" borderId="0" xfId="8743" applyNumberFormat="1" applyFont="1" applyAlignment="1">
      <alignment horizontal="left"/>
    </xf>
    <xf numFmtId="49" fontId="102" fillId="84" borderId="0" xfId="8743" applyNumberFormat="1" applyFont="1" applyFill="1" applyAlignment="1">
      <alignment horizontal="right" wrapText="1"/>
    </xf>
    <xf numFmtId="49" fontId="149" fillId="0" borderId="0" xfId="7983" applyNumberFormat="1" applyFont="1" applyAlignment="1">
      <alignment horizontal="right" wrapText="1"/>
    </xf>
    <xf numFmtId="49" fontId="146" fillId="0" borderId="0" xfId="7983" applyNumberFormat="1" applyFont="1" applyAlignment="1">
      <alignment horizontal="left" wrapText="1"/>
    </xf>
    <xf numFmtId="192" fontId="146" fillId="0" borderId="0" xfId="7983" applyNumberFormat="1" applyFont="1" applyAlignment="1">
      <alignment horizontal="left"/>
    </xf>
    <xf numFmtId="192" fontId="149" fillId="0" borderId="0" xfId="7983" applyNumberFormat="1" applyFont="1" applyAlignment="1">
      <alignment horizontal="right"/>
    </xf>
    <xf numFmtId="192" fontId="149" fillId="0" borderId="0" xfId="7983" applyNumberFormat="1" applyFont="1" applyAlignment="1">
      <alignment horizontal="left"/>
    </xf>
    <xf numFmtId="192" fontId="147" fillId="0" borderId="0" xfId="7983" applyNumberFormat="1" applyFont="1" applyAlignment="1">
      <alignment horizontal="right"/>
    </xf>
    <xf numFmtId="192" fontId="149" fillId="0" borderId="35" xfId="7983" applyNumberFormat="1" applyFont="1" applyBorder="1" applyAlignment="1">
      <alignment horizontal="right"/>
    </xf>
    <xf numFmtId="192" fontId="146" fillId="0" borderId="35" xfId="7983" applyNumberFormat="1" applyFont="1" applyBorder="1" applyAlignment="1">
      <alignment horizontal="right"/>
    </xf>
    <xf numFmtId="192" fontId="146" fillId="0" borderId="0" xfId="7983" applyNumberFormat="1" applyFont="1" applyAlignment="1">
      <alignment horizontal="right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94" fontId="152" fillId="0" borderId="0" xfId="14595" applyNumberFormat="1" applyFont="1" applyAlignment="1">
      <alignment horizontal="right"/>
    </xf>
    <xf numFmtId="0" fontId="61" fillId="0" borderId="0" xfId="14595" applyFont="1"/>
    <xf numFmtId="0" fontId="61" fillId="0" borderId="0" xfId="14595" applyFont="1" applyBorder="1"/>
    <xf numFmtId="37" fontId="152" fillId="0" borderId="0" xfId="14596" applyFont="1" applyAlignment="1">
      <alignment horizontal="right"/>
    </xf>
    <xf numFmtId="195" fontId="61" fillId="0" borderId="0" xfId="4410" applyNumberFormat="1" applyFont="1"/>
    <xf numFmtId="37" fontId="152" fillId="0" borderId="0" xfId="14596" quotePrefix="1" applyFont="1" applyAlignment="1">
      <alignment horizontal="right"/>
    </xf>
    <xf numFmtId="37" fontId="152" fillId="0" borderId="0" xfId="14596" quotePrefix="1" applyFont="1" applyFill="1" applyAlignment="1">
      <alignment horizontal="right"/>
    </xf>
    <xf numFmtId="194" fontId="61" fillId="0" borderId="0" xfId="14596" applyNumberFormat="1" applyFont="1" applyAlignment="1">
      <alignment horizontal="right"/>
    </xf>
    <xf numFmtId="37" fontId="61" fillId="0" borderId="0" xfId="14596" applyFont="1" applyAlignment="1">
      <alignment horizontal="centerContinuous"/>
    </xf>
    <xf numFmtId="37" fontId="61" fillId="0" borderId="0" xfId="14596" applyFont="1" applyBorder="1" applyAlignment="1">
      <alignment horizontal="centerContinuous"/>
    </xf>
    <xf numFmtId="0" fontId="154" fillId="0" borderId="0" xfId="14595" applyFont="1" applyAlignment="1">
      <alignment horizontal="center"/>
    </xf>
    <xf numFmtId="196" fontId="152" fillId="0" borderId="0" xfId="14595" quotePrefix="1" applyNumberFormat="1" applyFont="1" applyAlignment="1">
      <alignment horizontal="right"/>
    </xf>
    <xf numFmtId="37" fontId="61" fillId="0" borderId="0" xfId="14596" applyFont="1" applyFill="1" applyAlignment="1">
      <alignment horizontal="center"/>
    </xf>
    <xf numFmtId="37" fontId="61" fillId="0" borderId="0" xfId="14596" applyFont="1" applyAlignment="1">
      <alignment horizontal="center"/>
    </xf>
    <xf numFmtId="37" fontId="61" fillId="0" borderId="0" xfId="14596" quotePrefix="1" applyFont="1" applyAlignment="1">
      <alignment horizontal="center"/>
    </xf>
    <xf numFmtId="37" fontId="61" fillId="0" borderId="12" xfId="14596" applyFont="1" applyBorder="1" applyAlignment="1">
      <alignment horizontal="centerContinuous"/>
    </xf>
    <xf numFmtId="37" fontId="61" fillId="0" borderId="12" xfId="14596" applyFont="1" applyBorder="1" applyAlignment="1">
      <alignment horizontal="center"/>
    </xf>
    <xf numFmtId="196" fontId="61" fillId="0" borderId="0" xfId="14595" applyNumberFormat="1" applyFont="1" applyBorder="1"/>
    <xf numFmtId="194" fontId="61" fillId="0" borderId="0" xfId="14596" applyNumberFormat="1" applyFont="1" applyBorder="1" applyAlignment="1">
      <alignment horizontal="right"/>
    </xf>
    <xf numFmtId="37" fontId="61" fillId="0" borderId="0" xfId="14596" applyFont="1" applyAlignment="1">
      <alignment horizontal="left"/>
    </xf>
    <xf numFmtId="37" fontId="61" fillId="0" borderId="0" xfId="14596" applyFont="1" applyBorder="1" applyAlignment="1">
      <alignment horizontal="left"/>
    </xf>
    <xf numFmtId="197" fontId="61" fillId="0" borderId="0" xfId="5925" applyNumberFormat="1" applyFont="1" applyAlignment="1">
      <alignment horizontal="right"/>
    </xf>
    <xf numFmtId="170" fontId="61" fillId="0" borderId="0" xfId="4410" applyNumberFormat="1" applyFont="1" applyBorder="1" applyAlignment="1">
      <alignment horizontal="right"/>
    </xf>
    <xf numFmtId="197" fontId="61" fillId="0" borderId="0" xfId="14595" applyNumberFormat="1" applyFont="1" applyBorder="1"/>
    <xf numFmtId="170" fontId="61" fillId="0" borderId="0" xfId="4410" applyNumberFormat="1" applyFont="1" applyAlignment="1">
      <alignment horizontal="right"/>
    </xf>
    <xf numFmtId="170" fontId="61" fillId="0" borderId="10" xfId="4410" applyNumberFormat="1" applyFont="1" applyBorder="1" applyAlignment="1">
      <alignment horizontal="right"/>
    </xf>
    <xf numFmtId="195" fontId="117" fillId="0" borderId="0" xfId="4410" applyNumberFormat="1" applyFont="1"/>
    <xf numFmtId="198" fontId="61" fillId="0" borderId="0" xfId="5" applyNumberFormat="1" applyFont="1" applyBorder="1" applyAlignment="1">
      <alignment horizontal="right"/>
    </xf>
    <xf numFmtId="170" fontId="61" fillId="0" borderId="0" xfId="4410" applyNumberFormat="1" applyFont="1" applyFill="1" applyBorder="1" applyAlignment="1">
      <alignment horizontal="right"/>
    </xf>
    <xf numFmtId="170" fontId="61" fillId="0" borderId="0" xfId="4410" applyNumberFormat="1" applyFont="1" applyFill="1" applyAlignment="1">
      <alignment horizontal="right"/>
    </xf>
    <xf numFmtId="37" fontId="61" fillId="0" borderId="0" xfId="14596" quotePrefix="1" applyFont="1" applyAlignment="1">
      <alignment horizontal="left"/>
    </xf>
    <xf numFmtId="37" fontId="61" fillId="0" borderId="0" xfId="14596" quotePrefix="1" applyFont="1" applyFill="1" applyAlignment="1">
      <alignment horizontal="left"/>
    </xf>
    <xf numFmtId="195" fontId="155" fillId="0" borderId="0" xfId="4410" applyNumberFormat="1" applyFont="1"/>
    <xf numFmtId="37" fontId="61" fillId="0" borderId="0" xfId="14596" quotePrefix="1" applyFont="1"/>
    <xf numFmtId="197" fontId="61" fillId="0" borderId="13" xfId="5925" applyNumberFormat="1" applyFont="1" applyBorder="1" applyAlignment="1">
      <alignment horizontal="right"/>
    </xf>
    <xf numFmtId="197" fontId="61" fillId="0" borderId="0" xfId="5925" applyNumberFormat="1" applyFont="1" applyBorder="1" applyAlignment="1">
      <alignment horizontal="right"/>
    </xf>
    <xf numFmtId="194" fontId="61" fillId="0" borderId="0" xfId="14595" applyNumberFormat="1" applyFont="1"/>
    <xf numFmtId="10" fontId="61" fillId="0" borderId="14" xfId="5" applyNumberFormat="1" applyFont="1" applyBorder="1" applyAlignment="1">
      <alignment horizontal="right"/>
    </xf>
    <xf numFmtId="168" fontId="35" fillId="0" borderId="0" xfId="5925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5" applyFont="1" applyAlignment="1">
      <alignment horizontal="center"/>
    </xf>
    <xf numFmtId="170" fontId="61" fillId="0" borderId="0" xfId="14597" applyNumberFormat="1" applyFont="1"/>
    <xf numFmtId="0" fontId="61" fillId="0" borderId="0" xfId="14595" quotePrefix="1" applyFont="1" applyAlignment="1">
      <alignment horizontal="center"/>
    </xf>
    <xf numFmtId="37" fontId="61" fillId="0" borderId="0" xfId="14596" applyFont="1"/>
    <xf numFmtId="168" fontId="156" fillId="0" borderId="0" xfId="5925" applyFont="1" applyFill="1" applyBorder="1"/>
    <xf numFmtId="2" fontId="61" fillId="0" borderId="0" xfId="14595" applyNumberFormat="1" applyFont="1"/>
    <xf numFmtId="49" fontId="61" fillId="0" borderId="0" xfId="14596" applyNumberFormat="1" applyFont="1" applyAlignment="1">
      <alignment horizontal="right"/>
    </xf>
    <xf numFmtId="0" fontId="155" fillId="0" borderId="0" xfId="14595" applyFont="1"/>
    <xf numFmtId="49" fontId="61" fillId="0" borderId="0" xfId="14596" applyNumberFormat="1" applyFont="1" applyBorder="1" applyAlignment="1">
      <alignment horizontal="right"/>
    </xf>
    <xf numFmtId="39" fontId="61" fillId="0" borderId="0" xfId="14598" applyFont="1" applyAlignment="1">
      <alignment horizontal="left"/>
    </xf>
    <xf numFmtId="170" fontId="61" fillId="0" borderId="12" xfId="4410" applyNumberFormat="1" applyFont="1" applyBorder="1" applyAlignment="1">
      <alignment horizontal="right"/>
    </xf>
    <xf numFmtId="37" fontId="61" fillId="0" borderId="0" xfId="14596" quotePrefix="1" applyFont="1" applyBorder="1"/>
    <xf numFmtId="37" fontId="61" fillId="0" borderId="0" xfId="14596" applyFont="1" applyBorder="1"/>
    <xf numFmtId="0" fontId="61" fillId="0" borderId="12" xfId="14595" applyFont="1" applyBorder="1"/>
    <xf numFmtId="197" fontId="61" fillId="0" borderId="14" xfId="5925" applyNumberFormat="1" applyFont="1" applyBorder="1"/>
    <xf numFmtId="197" fontId="61" fillId="0" borderId="0" xfId="5925" applyNumberFormat="1" applyFont="1" applyBorder="1"/>
    <xf numFmtId="197" fontId="61" fillId="0" borderId="0" xfId="14595" applyNumberFormat="1" applyFont="1"/>
    <xf numFmtId="199" fontId="61" fillId="0" borderId="0" xfId="14595" applyNumberFormat="1" applyFont="1"/>
    <xf numFmtId="0" fontId="19" fillId="0" borderId="0" xfId="7424"/>
    <xf numFmtId="170" fontId="20" fillId="0" borderId="0" xfId="3" applyNumberFormat="1" applyFont="1" applyFill="1" applyBorder="1" applyAlignment="1">
      <alignment horizontal="left"/>
    </xf>
    <xf numFmtId="169" fontId="20" fillId="0" borderId="12" xfId="4" applyNumberFormat="1" applyFont="1" applyFill="1" applyBorder="1" applyAlignment="1">
      <alignment horizontal="right" wrapText="1"/>
    </xf>
    <xf numFmtId="37" fontId="61" fillId="0" borderId="0" xfId="14596" applyFont="1" applyFill="1"/>
    <xf numFmtId="14" fontId="19" fillId="0" borderId="0" xfId="3" applyNumberFormat="1" applyFont="1" applyFill="1" applyBorder="1" applyAlignment="1">
      <alignment horizontal="center"/>
    </xf>
    <xf numFmtId="176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73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10" fontId="20" fillId="0" borderId="0" xfId="2" applyNumberFormat="1" applyFont="1" applyFill="1" applyBorder="1" applyAlignment="1">
      <alignment horizontal="center" wrapText="1"/>
    </xf>
    <xf numFmtId="173" fontId="20" fillId="0" borderId="0" xfId="2" applyNumberFormat="1" applyFont="1" applyFill="1" applyBorder="1" applyAlignment="1">
      <alignment horizontal="center" wrapText="1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10" fontId="20" fillId="0" borderId="14" xfId="5" applyNumberFormat="1" applyFont="1" applyFill="1" applyBorder="1" applyAlignment="1">
      <alignment horizontal="right" wrapText="1"/>
    </xf>
    <xf numFmtId="49" fontId="148" fillId="0" borderId="0" xfId="8743" applyNumberFormat="1" applyFont="1" applyFill="1" applyAlignment="1">
      <alignment horizontal="left"/>
    </xf>
    <xf numFmtId="49" fontId="102" fillId="0" borderId="0" xfId="8743" applyNumberFormat="1" applyFont="1" applyFill="1" applyAlignment="1">
      <alignment horizontal="right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194" fontId="153" fillId="0" borderId="0" xfId="14596" applyNumberFormat="1" applyFont="1" applyAlignment="1">
      <alignment horizontal="center"/>
    </xf>
    <xf numFmtId="37" fontId="153" fillId="0" borderId="0" xfId="14596" applyFont="1" applyAlignment="1">
      <alignment horizontal="center"/>
    </xf>
    <xf numFmtId="37" fontId="152" fillId="0" borderId="0" xfId="14596" applyFont="1" applyAlignment="1">
      <alignment horizontal="center"/>
    </xf>
    <xf numFmtId="194" fontId="152" fillId="0" borderId="0" xfId="14596" applyNumberFormat="1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6" applyFont="1" applyAlignment="1">
      <alignment horizontal="center"/>
    </xf>
    <xf numFmtId="49" fontId="19" fillId="0" borderId="0" xfId="9668" applyNumberFormat="1" applyFont="1" applyAlignment="1" applyProtection="1">
      <alignment horizontal="center"/>
    </xf>
    <xf numFmtId="0" fontId="19" fillId="0" borderId="0" xfId="9668" applyFont="1" applyAlignment="1" applyProtection="1">
      <alignment horizontal="center"/>
    </xf>
    <xf numFmtId="49" fontId="19" fillId="0" borderId="0" xfId="9668" applyNumberFormat="1" applyFont="1" applyFill="1" applyAlignment="1" applyProtection="1">
      <alignment horizontal="center"/>
    </xf>
    <xf numFmtId="0" fontId="19" fillId="0" borderId="0" xfId="9668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  <xf numFmtId="0" fontId="67" fillId="0" borderId="0" xfId="3" applyFont="1" applyFill="1" applyBorder="1" applyAlignment="1">
      <alignment horizontal="centerContinuous"/>
    </xf>
    <xf numFmtId="0" fontId="20" fillId="0" borderId="0" xfId="3" applyFont="1" applyFill="1" applyBorder="1" applyAlignment="1">
      <alignment horizontal="centerContinuous"/>
    </xf>
  </cellXfs>
  <cellStyles count="14643"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%" xfId="7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1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2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3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3" xfId="194"/>
    <cellStyle name="20% - Accent1 4 2 2 3" xfId="195"/>
    <cellStyle name="20% - Accent1 4 2 2 3 2" xfId="196"/>
    <cellStyle name="20% - Accent1 4 2 2 4" xfId="197"/>
    <cellStyle name="20% - Accent1 4 2 3" xfId="198"/>
    <cellStyle name="20% - Accent1 4 2 3 2" xfId="199"/>
    <cellStyle name="20% - Accent1 4 2 3 2 2" xfId="200"/>
    <cellStyle name="20% - Accent1 4 2 3 3" xfId="201"/>
    <cellStyle name="20% - Accent1 4 2 4" xfId="202"/>
    <cellStyle name="20% - Accent1 4 2 4 2" xfId="203"/>
    <cellStyle name="20% - Accent1 4 2 5" xfId="204"/>
    <cellStyle name="20% - Accent1 4 2 6" xfId="205"/>
    <cellStyle name="20% - Accent1 4 3" xfId="206"/>
    <cellStyle name="20% - Accent1 4 3 2" xfId="207"/>
    <cellStyle name="20% - Accent1 4 3 2 2" xfId="208"/>
    <cellStyle name="20% - Accent1 4 3 2 2 2" xfId="209"/>
    <cellStyle name="20% - Accent1 4 3 2 3" xfId="210"/>
    <cellStyle name="20% - Accent1 4 3 3" xfId="211"/>
    <cellStyle name="20% - Accent1 4 3 3 2" xfId="212"/>
    <cellStyle name="20% - Accent1 4 3 4" xfId="213"/>
    <cellStyle name="20% - Accent1 4 3 5" xfId="214"/>
    <cellStyle name="20% - Accent1 4 4" xfId="215"/>
    <cellStyle name="20% - Accent1 4 4 2" xfId="216"/>
    <cellStyle name="20% - Accent1 4 4 2 2" xfId="217"/>
    <cellStyle name="20% - Accent1 4 4 3" xfId="218"/>
    <cellStyle name="20% - Accent1 4 5" xfId="219"/>
    <cellStyle name="20% - Accent1 4 5 2" xfId="220"/>
    <cellStyle name="20% - Accent1 4 6" xfId="221"/>
    <cellStyle name="20% - Accent1 4 7" xfId="22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4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5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6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3" xfId="449"/>
    <cellStyle name="20% - Accent2 4 2 2 3" xfId="450"/>
    <cellStyle name="20% - Accent2 4 2 2 3 2" xfId="451"/>
    <cellStyle name="20% - Accent2 4 2 2 4" xfId="452"/>
    <cellStyle name="20% - Accent2 4 2 3" xfId="453"/>
    <cellStyle name="20% - Accent2 4 2 3 2" xfId="454"/>
    <cellStyle name="20% - Accent2 4 2 3 2 2" xfId="455"/>
    <cellStyle name="20% - Accent2 4 2 3 3" xfId="456"/>
    <cellStyle name="20% - Accent2 4 2 4" xfId="457"/>
    <cellStyle name="20% - Accent2 4 2 4 2" xfId="458"/>
    <cellStyle name="20% - Accent2 4 2 5" xfId="459"/>
    <cellStyle name="20% - Accent2 4 2 6" xfId="460"/>
    <cellStyle name="20% - Accent2 4 3" xfId="461"/>
    <cellStyle name="20% - Accent2 4 3 2" xfId="462"/>
    <cellStyle name="20% - Accent2 4 3 2 2" xfId="463"/>
    <cellStyle name="20% - Accent2 4 3 2 2 2" xfId="464"/>
    <cellStyle name="20% - Accent2 4 3 2 3" xfId="465"/>
    <cellStyle name="20% - Accent2 4 3 3" xfId="466"/>
    <cellStyle name="20% - Accent2 4 3 3 2" xfId="467"/>
    <cellStyle name="20% - Accent2 4 3 4" xfId="468"/>
    <cellStyle name="20% - Accent2 4 3 5" xfId="469"/>
    <cellStyle name="20% - Accent2 4 4" xfId="470"/>
    <cellStyle name="20% - Accent2 4 4 2" xfId="471"/>
    <cellStyle name="20% - Accent2 4 4 2 2" xfId="472"/>
    <cellStyle name="20% - Accent2 4 4 3" xfId="473"/>
    <cellStyle name="20% - Accent2 4 5" xfId="474"/>
    <cellStyle name="20% - Accent2 4 5 2" xfId="475"/>
    <cellStyle name="20% - Accent2 4 6" xfId="476"/>
    <cellStyle name="20% - Accent2 4 7" xfId="477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7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8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9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3" xfId="704"/>
    <cellStyle name="20% - Accent3 4 2 2 3" xfId="705"/>
    <cellStyle name="20% - Accent3 4 2 2 3 2" xfId="706"/>
    <cellStyle name="20% - Accent3 4 2 2 4" xfId="707"/>
    <cellStyle name="20% - Accent3 4 2 3" xfId="708"/>
    <cellStyle name="20% - Accent3 4 2 3 2" xfId="709"/>
    <cellStyle name="20% - Accent3 4 2 3 2 2" xfId="710"/>
    <cellStyle name="20% - Accent3 4 2 3 3" xfId="711"/>
    <cellStyle name="20% - Accent3 4 2 4" xfId="712"/>
    <cellStyle name="20% - Accent3 4 2 4 2" xfId="713"/>
    <cellStyle name="20% - Accent3 4 2 5" xfId="714"/>
    <cellStyle name="20% - Accent3 4 2 6" xfId="715"/>
    <cellStyle name="20% - Accent3 4 3" xfId="716"/>
    <cellStyle name="20% - Accent3 4 3 2" xfId="717"/>
    <cellStyle name="20% - Accent3 4 3 2 2" xfId="718"/>
    <cellStyle name="20% - Accent3 4 3 2 2 2" xfId="719"/>
    <cellStyle name="20% - Accent3 4 3 2 3" xfId="720"/>
    <cellStyle name="20% - Accent3 4 3 3" xfId="721"/>
    <cellStyle name="20% - Accent3 4 3 3 2" xfId="722"/>
    <cellStyle name="20% - Accent3 4 3 4" xfId="723"/>
    <cellStyle name="20% - Accent3 4 3 5" xfId="724"/>
    <cellStyle name="20% - Accent3 4 4" xfId="725"/>
    <cellStyle name="20% - Accent3 4 4 2" xfId="726"/>
    <cellStyle name="20% - Accent3 4 4 2 2" xfId="727"/>
    <cellStyle name="20% - Accent3 4 4 3" xfId="728"/>
    <cellStyle name="20% - Accent3 4 5" xfId="729"/>
    <cellStyle name="20% - Accent3 4 5 2" xfId="730"/>
    <cellStyle name="20% - Accent3 4 6" xfId="731"/>
    <cellStyle name="20% - Accent3 4 7" xfId="732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20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1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2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3"/>
    <cellStyle name="20% - Accent4 2 3 2 2 3" xfId="866"/>
    <cellStyle name="20% - Accent4 2 3 2 2 4" xfId="867"/>
    <cellStyle name="20% - Accent4 2 3 2 2 5" xfId="14424"/>
    <cellStyle name="20% - Accent4 2 3 2 3" xfId="868"/>
    <cellStyle name="20% - Accent4 2 3 2 3 2" xfId="869"/>
    <cellStyle name="20% - Accent4 2 3 2 3 3" xfId="14425"/>
    <cellStyle name="20% - Accent4 2 3 2 4" xfId="870"/>
    <cellStyle name="20% - Accent4 2 3 2 5" xfId="871"/>
    <cellStyle name="20% - Accent4 2 3 2 6" xfId="14426"/>
    <cellStyle name="20% - Accent4 2 3 3" xfId="872"/>
    <cellStyle name="20% - Accent4 2 3 3 2" xfId="873"/>
    <cellStyle name="20% - Accent4 2 3 3 2 2" xfId="874"/>
    <cellStyle name="20% - Accent4 2 3 3 2 3" xfId="14427"/>
    <cellStyle name="20% - Accent4 2 3 3 3" xfId="875"/>
    <cellStyle name="20% - Accent4 2 3 3 4" xfId="876"/>
    <cellStyle name="20% - Accent4 2 3 3 5" xfId="14428"/>
    <cellStyle name="20% - Accent4 2 3 4" xfId="877"/>
    <cellStyle name="20% - Accent4 2 3 4 2" xfId="878"/>
    <cellStyle name="20% - Accent4 2 3 4 3" xfId="14429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30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1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2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3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4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5"/>
    <cellStyle name="20% - Accent4 3 3 2 2 3" xfId="977"/>
    <cellStyle name="20% - Accent4 3 3 2 2 4" xfId="978"/>
    <cellStyle name="20% - Accent4 3 3 2 2 5" xfId="14436"/>
    <cellStyle name="20% - Accent4 3 3 2 3" xfId="979"/>
    <cellStyle name="20% - Accent4 3 3 2 3 2" xfId="980"/>
    <cellStyle name="20% - Accent4 3 3 2 3 3" xfId="14437"/>
    <cellStyle name="20% - Accent4 3 3 2 4" xfId="981"/>
    <cellStyle name="20% - Accent4 3 3 2 5" xfId="982"/>
    <cellStyle name="20% - Accent4 3 3 2 6" xfId="14438"/>
    <cellStyle name="20% - Accent4 3 3 3" xfId="983"/>
    <cellStyle name="20% - Accent4 3 3 3 2" xfId="984"/>
    <cellStyle name="20% - Accent4 3 3 3 2 2" xfId="985"/>
    <cellStyle name="20% - Accent4 3 3 3 2 3" xfId="14439"/>
    <cellStyle name="20% - Accent4 3 3 3 3" xfId="986"/>
    <cellStyle name="20% - Accent4 3 3 3 4" xfId="987"/>
    <cellStyle name="20% - Accent4 3 3 3 5" xfId="14440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3" xfId="1052"/>
    <cellStyle name="20% - Accent4 4 2 2 2 2 4" xfId="14441"/>
    <cellStyle name="20% - Accent4 4 2 2 2 3" xfId="1053"/>
    <cellStyle name="20% - Accent4 4 2 2 2 3 2" xfId="1054"/>
    <cellStyle name="20% - Accent4 4 2 2 2 4" xfId="1055"/>
    <cellStyle name="20% - Accent4 4 2 2 2 5" xfId="1056"/>
    <cellStyle name="20% - Accent4 4 2 2 2 6" xfId="14442"/>
    <cellStyle name="20% - Accent4 4 2 2 3" xfId="1057"/>
    <cellStyle name="20% - Accent4 4 2 2 3 2" xfId="1058"/>
    <cellStyle name="20% - Accent4 4 2 2 3 2 2" xfId="1059"/>
    <cellStyle name="20% - Accent4 4 2 2 3 3" xfId="1060"/>
    <cellStyle name="20% - Accent4 4 2 2 3 4" xfId="14443"/>
    <cellStyle name="20% - Accent4 4 2 2 4" xfId="1061"/>
    <cellStyle name="20% - Accent4 4 2 2 4 2" xfId="1062"/>
    <cellStyle name="20% - Accent4 4 2 2 5" xfId="1063"/>
    <cellStyle name="20% - Accent4 4 2 2 6" xfId="1064"/>
    <cellStyle name="20% - Accent4 4 2 2 7" xfId="14444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3" xfId="1069"/>
    <cellStyle name="20% - Accent4 4 2 3 2 4" xfId="14445"/>
    <cellStyle name="20% - Accent4 4 2 3 3" xfId="1070"/>
    <cellStyle name="20% - Accent4 4 2 3 3 2" xfId="1071"/>
    <cellStyle name="20% - Accent4 4 2 3 4" xfId="1072"/>
    <cellStyle name="20% - Accent4 4 2 3 5" xfId="1073"/>
    <cellStyle name="20% - Accent4 4 2 3 6" xfId="14446"/>
    <cellStyle name="20% - Accent4 4 2 4" xfId="1074"/>
    <cellStyle name="20% - Accent4 4 2 4 2" xfId="1075"/>
    <cellStyle name="20% - Accent4 4 2 4 2 2" xfId="1076"/>
    <cellStyle name="20% - Accent4 4 2 4 3" xfId="1077"/>
    <cellStyle name="20% - Accent4 4 2 4 4" xfId="1078"/>
    <cellStyle name="20% - Accent4 4 2 5" xfId="1079"/>
    <cellStyle name="20% - Accent4 4 2 5 2" xfId="1080"/>
    <cellStyle name="20% - Accent4 4 2 6" xfId="1081"/>
    <cellStyle name="20% - Accent4 4 2 7" xfId="1082"/>
    <cellStyle name="20% - Accent4 4 2 8" xfId="1083"/>
    <cellStyle name="20% - Accent4 4 2 9" xfId="1084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7"/>
    <cellStyle name="20% - Accent4 4 3 2 2 3" xfId="1090"/>
    <cellStyle name="20% - Accent4 4 3 2 2 4" xfId="1091"/>
    <cellStyle name="20% - Accent4 4 3 2 2 5" xfId="14448"/>
    <cellStyle name="20% - Accent4 4 3 2 3" xfId="1092"/>
    <cellStyle name="20% - Accent4 4 3 2 3 2" xfId="1093"/>
    <cellStyle name="20% - Accent4 4 3 2 3 3" xfId="14449"/>
    <cellStyle name="20% - Accent4 4 3 2 4" xfId="1094"/>
    <cellStyle name="20% - Accent4 4 3 2 5" xfId="1095"/>
    <cellStyle name="20% - Accent4 4 3 2 6" xfId="14450"/>
    <cellStyle name="20% - Accent4 4 3 3" xfId="1096"/>
    <cellStyle name="20% - Accent4 4 3 3 2" xfId="1097"/>
    <cellStyle name="20% - Accent4 4 3 3 2 2" xfId="1098"/>
    <cellStyle name="20% - Accent4 4 3 3 2 3" xfId="14451"/>
    <cellStyle name="20% - Accent4 4 3 3 3" xfId="1099"/>
    <cellStyle name="20% - Accent4 4 3 3 4" xfId="1100"/>
    <cellStyle name="20% - Accent4 4 3 3 5" xfId="14452"/>
    <cellStyle name="20% - Accent4 4 3 4" xfId="1101"/>
    <cellStyle name="20% - Accent4 4 3 4 2" xfId="1102"/>
    <cellStyle name="20% - Accent4 4 3 4 3" xfId="1103"/>
    <cellStyle name="20% - Accent4 4 3 4 4" xfId="1104"/>
    <cellStyle name="20% - Accent4 4 3 5" xfId="1105"/>
    <cellStyle name="20% - Accent4 4 3 5 2" xfId="1106"/>
    <cellStyle name="20% - Accent4 4 3 6" xfId="1107"/>
    <cellStyle name="20% - Accent4 4 3 7" xfId="1108"/>
    <cellStyle name="20% - Accent4 4 3 8" xfId="1109"/>
    <cellStyle name="20% - Accent4 4 3 9" xfId="1110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3" xfId="1116"/>
    <cellStyle name="20% - Accent4 4 4 2 2 4" xfId="1117"/>
    <cellStyle name="20% - Accent4 4 4 2 3" xfId="1118"/>
    <cellStyle name="20% - Accent4 4 4 2 3 2" xfId="1119"/>
    <cellStyle name="20% - Accent4 4 4 2 4" xfId="1120"/>
    <cellStyle name="20% - Accent4 4 4 2 5" xfId="1121"/>
    <cellStyle name="20% - Accent4 4 4 3" xfId="1122"/>
    <cellStyle name="20% - Accent4 4 4 3 2" xfId="1123"/>
    <cellStyle name="20% - Accent4 4 4 3 2 2" xfId="1124"/>
    <cellStyle name="20% - Accent4 4 4 3 3" xfId="1125"/>
    <cellStyle name="20% - Accent4 4 4 3 4" xfId="1126"/>
    <cellStyle name="20% - Accent4 4 4 4" xfId="1127"/>
    <cellStyle name="20% - Accent4 4 4 4 2" xfId="1128"/>
    <cellStyle name="20% - Accent4 4 4 5" xfId="1129"/>
    <cellStyle name="20% - Accent4 4 4 6" xfId="1130"/>
    <cellStyle name="20% - Accent4 4 5" xfId="1131"/>
    <cellStyle name="20% - Accent4 4 5 2" xfId="1132"/>
    <cellStyle name="20% - Accent4 4 5 2 2" xfId="1133"/>
    <cellStyle name="20% - Accent4 4 5 2 2 2" xfId="1134"/>
    <cellStyle name="20% - Accent4 4 5 2 3" xfId="1135"/>
    <cellStyle name="20% - Accent4 4 5 2 4" xfId="1136"/>
    <cellStyle name="20% - Accent4 4 5 3" xfId="1137"/>
    <cellStyle name="20% - Accent4 4 5 3 2" xfId="1138"/>
    <cellStyle name="20% - Accent4 4 5 4" xfId="1139"/>
    <cellStyle name="20% - Accent4 4 5 5" xfId="1140"/>
    <cellStyle name="20% - Accent4 4 6" xfId="1141"/>
    <cellStyle name="20% - Accent4 4 6 2" xfId="1142"/>
    <cellStyle name="20% - Accent4 4 6 2 2" xfId="1143"/>
    <cellStyle name="20% - Accent4 4 6 3" xfId="1144"/>
    <cellStyle name="20% - Accent4 4 6 4" xfId="1145"/>
    <cellStyle name="20% - Accent4 4 7" xfId="1146"/>
    <cellStyle name="20% - Accent4 4 7 2" xfId="1147"/>
    <cellStyle name="20% - Accent4 4 7 3" xfId="1148"/>
    <cellStyle name="20% - Accent4 4 7 4" xfId="1149"/>
    <cellStyle name="20% - Accent4 4 8" xfId="1150"/>
    <cellStyle name="20% - Accent4 4 9" xfId="115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3"/>
    <cellStyle name="20% - Accent4 6 2 2 3" xfId="1192"/>
    <cellStyle name="20% - Accent4 6 2 2 4" xfId="14454"/>
    <cellStyle name="20% - Accent4 6 2 3" xfId="1193"/>
    <cellStyle name="20% - Accent4 6 2 3 2" xfId="1194"/>
    <cellStyle name="20% - Accent4 6 2 3 3" xfId="14455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6"/>
    <cellStyle name="20% - Accent4 6 3 3" xfId="1200"/>
    <cellStyle name="20% - Accent4 6 3 4" xfId="14457"/>
    <cellStyle name="20% - Accent4 6 4" xfId="1201"/>
    <cellStyle name="20% - Accent4 6 4 2" xfId="1202"/>
    <cellStyle name="20% - Accent4 6 4 3" xfId="14458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9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60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1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3" xfId="1405"/>
    <cellStyle name="20% - Accent5 4 2 2 3" xfId="1406"/>
    <cellStyle name="20% - Accent5 4 2 2 3 2" xfId="1407"/>
    <cellStyle name="20% - Accent5 4 2 2 4" xfId="1408"/>
    <cellStyle name="20% - Accent5 4 2 3" xfId="1409"/>
    <cellStyle name="20% - Accent5 4 2 3 2" xfId="1410"/>
    <cellStyle name="20% - Accent5 4 2 3 2 2" xfId="1411"/>
    <cellStyle name="20% - Accent5 4 2 3 3" xfId="1412"/>
    <cellStyle name="20% - Accent5 4 2 4" xfId="1413"/>
    <cellStyle name="20% - Accent5 4 2 4 2" xfId="1414"/>
    <cellStyle name="20% - Accent5 4 2 5" xfId="1415"/>
    <cellStyle name="20% - Accent5 4 2 6" xfId="1416"/>
    <cellStyle name="20% - Accent5 4 3" xfId="1417"/>
    <cellStyle name="20% - Accent5 4 3 2" xfId="1418"/>
    <cellStyle name="20% - Accent5 4 3 2 2" xfId="1419"/>
    <cellStyle name="20% - Accent5 4 3 2 2 2" xfId="1420"/>
    <cellStyle name="20% - Accent5 4 3 2 3" xfId="1421"/>
    <cellStyle name="20% - Accent5 4 3 3" xfId="1422"/>
    <cellStyle name="20% - Accent5 4 3 3 2" xfId="1423"/>
    <cellStyle name="20% - Accent5 4 3 4" xfId="1424"/>
    <cellStyle name="20% - Accent5 4 3 5" xfId="1425"/>
    <cellStyle name="20% - Accent5 4 4" xfId="1426"/>
    <cellStyle name="20% - Accent5 4 4 2" xfId="1427"/>
    <cellStyle name="20% - Accent5 4 4 2 2" xfId="1428"/>
    <cellStyle name="20% - Accent5 4 4 3" xfId="1429"/>
    <cellStyle name="20% - Accent5 4 5" xfId="1430"/>
    <cellStyle name="20% - Accent5 4 5 2" xfId="1431"/>
    <cellStyle name="20% - Accent5 4 6" xfId="1432"/>
    <cellStyle name="20% - Accent5 4 7" xfId="1433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2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3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4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3" xfId="1660"/>
    <cellStyle name="20% - Accent6 4 2 2 3" xfId="1661"/>
    <cellStyle name="20% - Accent6 4 2 2 3 2" xfId="1662"/>
    <cellStyle name="20% - Accent6 4 2 2 4" xfId="1663"/>
    <cellStyle name="20% - Accent6 4 2 3" xfId="1664"/>
    <cellStyle name="20% - Accent6 4 2 3 2" xfId="1665"/>
    <cellStyle name="20% - Accent6 4 2 3 2 2" xfId="1666"/>
    <cellStyle name="20% - Accent6 4 2 3 3" xfId="1667"/>
    <cellStyle name="20% - Accent6 4 2 4" xfId="1668"/>
    <cellStyle name="20% - Accent6 4 2 4 2" xfId="1669"/>
    <cellStyle name="20% - Accent6 4 2 5" xfId="1670"/>
    <cellStyle name="20% - Accent6 4 2 6" xfId="1671"/>
    <cellStyle name="20% - Accent6 4 3" xfId="1672"/>
    <cellStyle name="20% - Accent6 4 3 2" xfId="1673"/>
    <cellStyle name="20% - Accent6 4 3 2 2" xfId="1674"/>
    <cellStyle name="20% - Accent6 4 3 2 2 2" xfId="1675"/>
    <cellStyle name="20% - Accent6 4 3 2 3" xfId="1676"/>
    <cellStyle name="20% - Accent6 4 3 3" xfId="1677"/>
    <cellStyle name="20% - Accent6 4 3 3 2" xfId="1678"/>
    <cellStyle name="20% - Accent6 4 3 4" xfId="1679"/>
    <cellStyle name="20% - Accent6 4 3 5" xfId="1680"/>
    <cellStyle name="20% - Accent6 4 4" xfId="1681"/>
    <cellStyle name="20% - Accent6 4 4 2" xfId="1682"/>
    <cellStyle name="20% - Accent6 4 4 2 2" xfId="1683"/>
    <cellStyle name="20% - Accent6 4 4 3" xfId="1684"/>
    <cellStyle name="20% - Accent6 4 5" xfId="1685"/>
    <cellStyle name="20% - Accent6 4 5 2" xfId="1686"/>
    <cellStyle name="20% - Accent6 4 6" xfId="1687"/>
    <cellStyle name="20% - Accent6 4 7" xfId="1688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5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6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7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3" xfId="1915"/>
    <cellStyle name="40% - Accent1 4 2 2 3" xfId="1916"/>
    <cellStyle name="40% - Accent1 4 2 2 3 2" xfId="1917"/>
    <cellStyle name="40% - Accent1 4 2 2 4" xfId="1918"/>
    <cellStyle name="40% - Accent1 4 2 3" xfId="1919"/>
    <cellStyle name="40% - Accent1 4 2 3 2" xfId="1920"/>
    <cellStyle name="40% - Accent1 4 2 3 2 2" xfId="1921"/>
    <cellStyle name="40% - Accent1 4 2 3 3" xfId="1922"/>
    <cellStyle name="40% - Accent1 4 2 4" xfId="1923"/>
    <cellStyle name="40% - Accent1 4 2 4 2" xfId="1924"/>
    <cellStyle name="40% - Accent1 4 2 5" xfId="1925"/>
    <cellStyle name="40% - Accent1 4 2 6" xfId="1926"/>
    <cellStyle name="40% - Accent1 4 3" xfId="1927"/>
    <cellStyle name="40% - Accent1 4 3 2" xfId="1928"/>
    <cellStyle name="40% - Accent1 4 3 2 2" xfId="1929"/>
    <cellStyle name="40% - Accent1 4 3 2 2 2" xfId="1930"/>
    <cellStyle name="40% - Accent1 4 3 2 3" xfId="1931"/>
    <cellStyle name="40% - Accent1 4 3 3" xfId="1932"/>
    <cellStyle name="40% - Accent1 4 3 3 2" xfId="1933"/>
    <cellStyle name="40% - Accent1 4 3 4" xfId="1934"/>
    <cellStyle name="40% - Accent1 4 3 5" xfId="1935"/>
    <cellStyle name="40% - Accent1 4 4" xfId="1936"/>
    <cellStyle name="40% - Accent1 4 4 2" xfId="1937"/>
    <cellStyle name="40% - Accent1 4 4 2 2" xfId="1938"/>
    <cellStyle name="40% - Accent1 4 4 3" xfId="1939"/>
    <cellStyle name="40% - Accent1 4 5" xfId="1940"/>
    <cellStyle name="40% - Accent1 4 5 2" xfId="1941"/>
    <cellStyle name="40% - Accent1 4 6" xfId="1942"/>
    <cellStyle name="40% - Accent1 4 7" xfId="1943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8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9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70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3" xfId="2169"/>
    <cellStyle name="40% - Accent2 4 2 2 3" xfId="2170"/>
    <cellStyle name="40% - Accent2 4 2 2 3 2" xfId="2171"/>
    <cellStyle name="40% - Accent2 4 2 2 4" xfId="2172"/>
    <cellStyle name="40% - Accent2 4 2 3" xfId="2173"/>
    <cellStyle name="40% - Accent2 4 2 3 2" xfId="2174"/>
    <cellStyle name="40% - Accent2 4 2 3 2 2" xfId="2175"/>
    <cellStyle name="40% - Accent2 4 2 3 3" xfId="2176"/>
    <cellStyle name="40% - Accent2 4 2 4" xfId="2177"/>
    <cellStyle name="40% - Accent2 4 2 4 2" xfId="2178"/>
    <cellStyle name="40% - Accent2 4 2 5" xfId="2179"/>
    <cellStyle name="40% - Accent2 4 2 6" xfId="2180"/>
    <cellStyle name="40% - Accent2 4 3" xfId="2181"/>
    <cellStyle name="40% - Accent2 4 3 2" xfId="2182"/>
    <cellStyle name="40% - Accent2 4 3 2 2" xfId="2183"/>
    <cellStyle name="40% - Accent2 4 3 2 2 2" xfId="2184"/>
    <cellStyle name="40% - Accent2 4 3 2 3" xfId="2185"/>
    <cellStyle name="40% - Accent2 4 3 3" xfId="2186"/>
    <cellStyle name="40% - Accent2 4 3 3 2" xfId="2187"/>
    <cellStyle name="40% - Accent2 4 3 4" xfId="2188"/>
    <cellStyle name="40% - Accent2 4 3 5" xfId="2189"/>
    <cellStyle name="40% - Accent2 4 4" xfId="2190"/>
    <cellStyle name="40% - Accent2 4 4 2" xfId="2191"/>
    <cellStyle name="40% - Accent2 4 4 2 2" xfId="2192"/>
    <cellStyle name="40% - Accent2 4 4 3" xfId="2193"/>
    <cellStyle name="40% - Accent2 4 5" xfId="2194"/>
    <cellStyle name="40% - Accent2 4 5 2" xfId="2195"/>
    <cellStyle name="40% - Accent2 4 6" xfId="2196"/>
    <cellStyle name="40% - Accent2 4 7" xfId="2197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1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2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3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3" xfId="2424"/>
    <cellStyle name="40% - Accent3 4 2 2 3" xfId="2425"/>
    <cellStyle name="40% - Accent3 4 2 2 3 2" xfId="2426"/>
    <cellStyle name="40% - Accent3 4 2 2 4" xfId="2427"/>
    <cellStyle name="40% - Accent3 4 2 3" xfId="2428"/>
    <cellStyle name="40% - Accent3 4 2 3 2" xfId="2429"/>
    <cellStyle name="40% - Accent3 4 2 3 2 2" xfId="2430"/>
    <cellStyle name="40% - Accent3 4 2 3 3" xfId="2431"/>
    <cellStyle name="40% - Accent3 4 2 4" xfId="2432"/>
    <cellStyle name="40% - Accent3 4 2 4 2" xfId="2433"/>
    <cellStyle name="40% - Accent3 4 2 5" xfId="2434"/>
    <cellStyle name="40% - Accent3 4 2 6" xfId="2435"/>
    <cellStyle name="40% - Accent3 4 3" xfId="2436"/>
    <cellStyle name="40% - Accent3 4 3 2" xfId="2437"/>
    <cellStyle name="40% - Accent3 4 3 2 2" xfId="2438"/>
    <cellStyle name="40% - Accent3 4 3 2 2 2" xfId="2439"/>
    <cellStyle name="40% - Accent3 4 3 2 3" xfId="2440"/>
    <cellStyle name="40% - Accent3 4 3 3" xfId="2441"/>
    <cellStyle name="40% - Accent3 4 3 3 2" xfId="2442"/>
    <cellStyle name="40% - Accent3 4 3 4" xfId="2443"/>
    <cellStyle name="40% - Accent3 4 3 5" xfId="2444"/>
    <cellStyle name="40% - Accent3 4 4" xfId="2445"/>
    <cellStyle name="40% - Accent3 4 4 2" xfId="2446"/>
    <cellStyle name="40% - Accent3 4 4 2 2" xfId="2447"/>
    <cellStyle name="40% - Accent3 4 4 3" xfId="2448"/>
    <cellStyle name="40% - Accent3 4 5" xfId="2449"/>
    <cellStyle name="40% - Accent3 4 5 2" xfId="2450"/>
    <cellStyle name="40% - Accent3 4 6" xfId="2451"/>
    <cellStyle name="40% - Accent3 4 7" xfId="2452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4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5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6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3" xfId="2679"/>
    <cellStyle name="40% - Accent4 4 2 2 3" xfId="2680"/>
    <cellStyle name="40% - Accent4 4 2 2 3 2" xfId="2681"/>
    <cellStyle name="40% - Accent4 4 2 2 4" xfId="2682"/>
    <cellStyle name="40% - Accent4 4 2 3" xfId="2683"/>
    <cellStyle name="40% - Accent4 4 2 3 2" xfId="2684"/>
    <cellStyle name="40% - Accent4 4 2 3 2 2" xfId="2685"/>
    <cellStyle name="40% - Accent4 4 2 3 3" xfId="2686"/>
    <cellStyle name="40% - Accent4 4 2 4" xfId="2687"/>
    <cellStyle name="40% - Accent4 4 2 4 2" xfId="2688"/>
    <cellStyle name="40% - Accent4 4 2 5" xfId="2689"/>
    <cellStyle name="40% - Accent4 4 2 6" xfId="2690"/>
    <cellStyle name="40% - Accent4 4 3" xfId="2691"/>
    <cellStyle name="40% - Accent4 4 3 2" xfId="2692"/>
    <cellStyle name="40% - Accent4 4 3 2 2" xfId="2693"/>
    <cellStyle name="40% - Accent4 4 3 2 2 2" xfId="2694"/>
    <cellStyle name="40% - Accent4 4 3 2 3" xfId="2695"/>
    <cellStyle name="40% - Accent4 4 3 3" xfId="2696"/>
    <cellStyle name="40% - Accent4 4 3 3 2" xfId="2697"/>
    <cellStyle name="40% - Accent4 4 3 4" xfId="2698"/>
    <cellStyle name="40% - Accent4 4 3 5" xfId="2699"/>
    <cellStyle name="40% - Accent4 4 4" xfId="2700"/>
    <cellStyle name="40% - Accent4 4 4 2" xfId="2701"/>
    <cellStyle name="40% - Accent4 4 4 2 2" xfId="2702"/>
    <cellStyle name="40% - Accent4 4 4 3" xfId="2703"/>
    <cellStyle name="40% - Accent4 4 5" xfId="2704"/>
    <cellStyle name="40% - Accent4 4 5 2" xfId="2705"/>
    <cellStyle name="40% - Accent4 4 6" xfId="2706"/>
    <cellStyle name="40% - Accent4 4 7" xfId="270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7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8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9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3" xfId="2934"/>
    <cellStyle name="40% - Accent5 4 2 2 3" xfId="2935"/>
    <cellStyle name="40% - Accent5 4 2 2 3 2" xfId="2936"/>
    <cellStyle name="40% - Accent5 4 2 2 4" xfId="2937"/>
    <cellStyle name="40% - Accent5 4 2 3" xfId="2938"/>
    <cellStyle name="40% - Accent5 4 2 3 2" xfId="2939"/>
    <cellStyle name="40% - Accent5 4 2 3 2 2" xfId="2940"/>
    <cellStyle name="40% - Accent5 4 2 3 3" xfId="2941"/>
    <cellStyle name="40% - Accent5 4 2 4" xfId="2942"/>
    <cellStyle name="40% - Accent5 4 2 4 2" xfId="2943"/>
    <cellStyle name="40% - Accent5 4 2 5" xfId="2944"/>
    <cellStyle name="40% - Accent5 4 2 6" xfId="2945"/>
    <cellStyle name="40% - Accent5 4 3" xfId="2946"/>
    <cellStyle name="40% - Accent5 4 3 2" xfId="2947"/>
    <cellStyle name="40% - Accent5 4 3 2 2" xfId="2948"/>
    <cellStyle name="40% - Accent5 4 3 2 2 2" xfId="2949"/>
    <cellStyle name="40% - Accent5 4 3 2 3" xfId="2950"/>
    <cellStyle name="40% - Accent5 4 3 3" xfId="2951"/>
    <cellStyle name="40% - Accent5 4 3 3 2" xfId="2952"/>
    <cellStyle name="40% - Accent5 4 3 4" xfId="2953"/>
    <cellStyle name="40% - Accent5 4 3 5" xfId="2954"/>
    <cellStyle name="40% - Accent5 4 4" xfId="2955"/>
    <cellStyle name="40% - Accent5 4 4 2" xfId="2956"/>
    <cellStyle name="40% - Accent5 4 4 2 2" xfId="2957"/>
    <cellStyle name="40% - Accent5 4 4 3" xfId="2958"/>
    <cellStyle name="40% - Accent5 4 5" xfId="2959"/>
    <cellStyle name="40% - Accent5 4 5 2" xfId="2960"/>
    <cellStyle name="40% - Accent5 4 6" xfId="2961"/>
    <cellStyle name="40% - Accent5 4 7" xfId="2962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80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1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2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3" xfId="3189"/>
    <cellStyle name="40% - Accent6 4 2 2 3" xfId="3190"/>
    <cellStyle name="40% - Accent6 4 2 2 3 2" xfId="3191"/>
    <cellStyle name="40% - Accent6 4 2 2 4" xfId="3192"/>
    <cellStyle name="40% - Accent6 4 2 3" xfId="3193"/>
    <cellStyle name="40% - Accent6 4 2 3 2" xfId="3194"/>
    <cellStyle name="40% - Accent6 4 2 3 2 2" xfId="3195"/>
    <cellStyle name="40% - Accent6 4 2 3 3" xfId="3196"/>
    <cellStyle name="40% - Accent6 4 2 4" xfId="3197"/>
    <cellStyle name="40% - Accent6 4 2 4 2" xfId="3198"/>
    <cellStyle name="40% - Accent6 4 2 5" xfId="3199"/>
    <cellStyle name="40% - Accent6 4 2 6" xfId="3200"/>
    <cellStyle name="40% - Accent6 4 3" xfId="3201"/>
    <cellStyle name="40% - Accent6 4 3 2" xfId="3202"/>
    <cellStyle name="40% - Accent6 4 3 2 2" xfId="3203"/>
    <cellStyle name="40% - Accent6 4 3 2 2 2" xfId="3204"/>
    <cellStyle name="40% - Accent6 4 3 2 3" xfId="3205"/>
    <cellStyle name="40% - Accent6 4 3 3" xfId="3206"/>
    <cellStyle name="40% - Accent6 4 3 3 2" xfId="3207"/>
    <cellStyle name="40% - Accent6 4 3 4" xfId="3208"/>
    <cellStyle name="40% - Accent6 4 3 5" xfId="3209"/>
    <cellStyle name="40% - Accent6 4 4" xfId="3210"/>
    <cellStyle name="40% - Accent6 4 4 2" xfId="3211"/>
    <cellStyle name="40% - Accent6 4 4 2 2" xfId="3212"/>
    <cellStyle name="40% - Accent6 4 4 3" xfId="3213"/>
    <cellStyle name="40% - Accent6 4 5" xfId="3214"/>
    <cellStyle name="40% - Accent6 4 5 2" xfId="3215"/>
    <cellStyle name="40% - Accent6 4 6" xfId="3216"/>
    <cellStyle name="40% - Accent6 4 7" xfId="3217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3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3" xfId="4285"/>
    <cellStyle name="Check Cell 3 2" xfId="4286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4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5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6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7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8"/>
    <cellStyle name="Comma" xfId="1" builtinId="3"/>
    <cellStyle name="Comma [0] 2" xfId="4318"/>
    <cellStyle name="Comma [0] 2 2" xfId="4319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9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3" xfId="4349"/>
    <cellStyle name="Comma 10 2 2 2 3" xfId="4350"/>
    <cellStyle name="Comma 10 2 2 2 3 2" xfId="4351"/>
    <cellStyle name="Comma 10 2 2 2 4" xfId="4352"/>
    <cellStyle name="Comma 10 2 2 3" xfId="4353"/>
    <cellStyle name="Comma 10 2 2 3 2" xfId="4354"/>
    <cellStyle name="Comma 10 2 2 3 2 2" xfId="4355"/>
    <cellStyle name="Comma 10 2 2 3 3" xfId="4356"/>
    <cellStyle name="Comma 10 2 2 4" xfId="4357"/>
    <cellStyle name="Comma 10 2 2 4 2" xfId="4358"/>
    <cellStyle name="Comma 10 2 2 5" xfId="4359"/>
    <cellStyle name="Comma 10 2 2 6" xfId="4360"/>
    <cellStyle name="Comma 10 2 3" xfId="4361"/>
    <cellStyle name="Comma 10 2 3 2" xfId="4362"/>
    <cellStyle name="Comma 10 2 3 2 2" xfId="4363"/>
    <cellStyle name="Comma 10 2 3 2 2 2" xfId="4364"/>
    <cellStyle name="Comma 10 2 3 2 3" xfId="4365"/>
    <cellStyle name="Comma 10 2 3 3" xfId="4366"/>
    <cellStyle name="Comma 10 2 3 3 2" xfId="4367"/>
    <cellStyle name="Comma 10 2 3 4" xfId="4368"/>
    <cellStyle name="Comma 10 2 4" xfId="4369"/>
    <cellStyle name="Comma 10 2 4 2" xfId="4370"/>
    <cellStyle name="Comma 10 2 4 2 2" xfId="4371"/>
    <cellStyle name="Comma 10 2 4 3" xfId="4372"/>
    <cellStyle name="Comma 10 2 5" xfId="4373"/>
    <cellStyle name="Comma 10 2 5 2" xfId="4374"/>
    <cellStyle name="Comma 10 2 6" xfId="4375"/>
    <cellStyle name="Comma 10 2 7" xfId="4376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3" xfId="4382"/>
    <cellStyle name="Comma 10 3 2 3" xfId="4383"/>
    <cellStyle name="Comma 10 3 2 3 2" xfId="4384"/>
    <cellStyle name="Comma 10 3 2 4" xfId="4385"/>
    <cellStyle name="Comma 10 3 3" xfId="4386"/>
    <cellStyle name="Comma 10 3 3 2" xfId="4387"/>
    <cellStyle name="Comma 10 3 3 2 2" xfId="4388"/>
    <cellStyle name="Comma 10 3 3 3" xfId="4389"/>
    <cellStyle name="Comma 10 3 4" xfId="4390"/>
    <cellStyle name="Comma 10 3 4 2" xfId="4391"/>
    <cellStyle name="Comma 10 3 5" xfId="4392"/>
    <cellStyle name="Comma 10 3 6" xfId="4393"/>
    <cellStyle name="Comma 10 4" xfId="4394"/>
    <cellStyle name="Comma 10 4 2" xfId="4395"/>
    <cellStyle name="Comma 10 4 2 2" xfId="4396"/>
    <cellStyle name="Comma 10 4 2 2 2" xfId="4397"/>
    <cellStyle name="Comma 10 4 2 3" xfId="4398"/>
    <cellStyle name="Comma 10 4 3" xfId="4399"/>
    <cellStyle name="Comma 10 4 3 2" xfId="4400"/>
    <cellStyle name="Comma 10 4 4" xfId="4401"/>
    <cellStyle name="Comma 10 5" xfId="4402"/>
    <cellStyle name="Comma 10 5 2" xfId="4403"/>
    <cellStyle name="Comma 10 5 2 2" xfId="4404"/>
    <cellStyle name="Comma 10 5 3" xfId="4405"/>
    <cellStyle name="Comma 10 6" xfId="4406"/>
    <cellStyle name="Comma 10 6 2" xfId="4407"/>
    <cellStyle name="Comma 10 7" xfId="4408"/>
    <cellStyle name="Comma 10 8" xfId="4409"/>
    <cellStyle name="Comma 10 9" xfId="4410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8"/>
    <cellStyle name="Comma 108" xfId="14609"/>
    <cellStyle name="Comma 109" xfId="14610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3" xfId="4425"/>
    <cellStyle name="Comma 11 2 2 3 2" xfId="4426"/>
    <cellStyle name="Comma 11 2 2 4" xfId="4427"/>
    <cellStyle name="Comma 11 2 2 5" xfId="4428"/>
    <cellStyle name="Comma 11 2 3" xfId="4429"/>
    <cellStyle name="Comma 11 2 3 2" xfId="4430"/>
    <cellStyle name="Comma 11 2 3 3" xfId="4431"/>
    <cellStyle name="Comma 11 2 4" xfId="4432"/>
    <cellStyle name="Comma 11 2 4 2" xfId="4433"/>
    <cellStyle name="Comma 11 2 5" xfId="4434"/>
    <cellStyle name="Comma 11 2 6" xfId="4435"/>
    <cellStyle name="Comma 11 3" xfId="4436"/>
    <cellStyle name="Comma 11 3 2" xfId="4437"/>
    <cellStyle name="Comma 11 3 2 2" xfId="4438"/>
    <cellStyle name="Comma 11 3 2 2 2" xfId="4439"/>
    <cellStyle name="Comma 11 3 2 3" xfId="4440"/>
    <cellStyle name="Comma 11 3 2 4" xfId="4441"/>
    <cellStyle name="Comma 11 3 2 5" xfId="4442"/>
    <cellStyle name="Comma 11 3 3" xfId="4443"/>
    <cellStyle name="Comma 11 3 3 2" xfId="4444"/>
    <cellStyle name="Comma 11 3 4" xfId="4445"/>
    <cellStyle name="Comma 11 3 5" xfId="4446"/>
    <cellStyle name="Comma 11 3 6" xfId="4447"/>
    <cellStyle name="Comma 11 4" xfId="4448"/>
    <cellStyle name="Comma 11 4 2" xfId="4449"/>
    <cellStyle name="Comma 11 4 2 2" xfId="4450"/>
    <cellStyle name="Comma 11 4 3" xfId="4451"/>
    <cellStyle name="Comma 11 4 4" xfId="4452"/>
    <cellStyle name="Comma 11 4 5" xfId="4453"/>
    <cellStyle name="Comma 11 5" xfId="4454"/>
    <cellStyle name="Comma 11 5 2" xfId="4455"/>
    <cellStyle name="Comma 11 5 2 2" xfId="4456"/>
    <cellStyle name="Comma 11 5 3" xfId="4457"/>
    <cellStyle name="Comma 11 5 4" xfId="4458"/>
    <cellStyle name="Comma 11 5 5" xfId="4459"/>
    <cellStyle name="Comma 11 6" xfId="4460"/>
    <cellStyle name="Comma 11 6 2" xfId="4461"/>
    <cellStyle name="Comma 11 6 3" xfId="4462"/>
    <cellStyle name="Comma 11 7" xfId="4463"/>
    <cellStyle name="Comma 11 7 2" xfId="4464"/>
    <cellStyle name="Comma 11 8" xfId="4465"/>
    <cellStyle name="Comma 11 9" xfId="4466"/>
    <cellStyle name="Comma 110" xfId="14611"/>
    <cellStyle name="Comma 111" xfId="14612"/>
    <cellStyle name="Comma 112" xfId="14613"/>
    <cellStyle name="Comma 113" xfId="14614"/>
    <cellStyle name="Comma 114" xfId="14615"/>
    <cellStyle name="Comma 115" xfId="14616"/>
    <cellStyle name="Comma 116" xfId="14617"/>
    <cellStyle name="Comma 12" xfId="4467"/>
    <cellStyle name="Comma 12 2" xfId="4468"/>
    <cellStyle name="Comma 12 2 2" xfId="4469"/>
    <cellStyle name="Comma 12 2 3" xfId="4470"/>
    <cellStyle name="Comma 12 3" xfId="4471"/>
    <cellStyle name="Comma 12 3 2" xfId="4472"/>
    <cellStyle name="Comma 12 4" xfId="4473"/>
    <cellStyle name="Comma 12 5" xfId="4474"/>
    <cellStyle name="Comma 12 6" xfId="4475"/>
    <cellStyle name="Comma 13" xfId="4476"/>
    <cellStyle name="Comma 13 2" xfId="4477"/>
    <cellStyle name="Comma 13 2 2" xfId="4478"/>
    <cellStyle name="Comma 13 2 3" xfId="4479"/>
    <cellStyle name="Comma 13 2 4" xfId="4480"/>
    <cellStyle name="Comma 13 3" xfId="4481"/>
    <cellStyle name="Comma 13 3 2" xfId="4482"/>
    <cellStyle name="Comma 13 4" xfId="4483"/>
    <cellStyle name="Comma 13 5" xfId="4484"/>
    <cellStyle name="Comma 13 6" xfId="4485"/>
    <cellStyle name="Comma 14" xfId="4486"/>
    <cellStyle name="Comma 14 2" xfId="4487"/>
    <cellStyle name="Comma 14 2 2" xfId="4488"/>
    <cellStyle name="Comma 14 3" xfId="4489"/>
    <cellStyle name="Comma 14 4" xfId="4490"/>
    <cellStyle name="Comma 14 5" xfId="4491"/>
    <cellStyle name="Comma 15" xfId="4492"/>
    <cellStyle name="Comma 15 2" xfId="4493"/>
    <cellStyle name="Comma 15 2 2" xfId="4494"/>
    <cellStyle name="Comma 15 3" xfId="4495"/>
    <cellStyle name="Comma 15 4" xfId="4496"/>
    <cellStyle name="Comma 15 5" xfId="4497"/>
    <cellStyle name="Comma 16" xfId="4498"/>
    <cellStyle name="Comma 16 2" xfId="4499"/>
    <cellStyle name="Comma 16 2 2" xfId="4500"/>
    <cellStyle name="Comma 16 3" xfId="4501"/>
    <cellStyle name="Comma 16 4" xfId="4502"/>
    <cellStyle name="Comma 16 5" xfId="4503"/>
    <cellStyle name="Comma 17" xfId="4504"/>
    <cellStyle name="Comma 17 2" xfId="4505"/>
    <cellStyle name="Comma 17 2 2" xfId="4506"/>
    <cellStyle name="Comma 17 3" xfId="4507"/>
    <cellStyle name="Comma 17 4" xfId="4508"/>
    <cellStyle name="Comma 17 5" xfId="4509"/>
    <cellStyle name="Comma 18" xfId="4510"/>
    <cellStyle name="Comma 18 2" xfId="4511"/>
    <cellStyle name="Comma 18 2 2" xfId="4512"/>
    <cellStyle name="Comma 18 3" xfId="4513"/>
    <cellStyle name="Comma 18 4" xfId="4514"/>
    <cellStyle name="Comma 18 5" xfId="4515"/>
    <cellStyle name="Comma 19" xfId="4516"/>
    <cellStyle name="Comma 19 2" xfId="4517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3" xfId="4578"/>
    <cellStyle name="Comma 2 2 4" xfId="4579"/>
    <cellStyle name="Comma 2 2 5" xfId="4580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0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1" xfId="5176"/>
    <cellStyle name="Comma 21 2" xfId="5177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3" xfId="5187"/>
    <cellStyle name="Comma 3 10" xfId="5188"/>
    <cellStyle name="Comma 3 11" xfId="5189"/>
    <cellStyle name="Comma 3 12" xfId="14491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492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493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494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495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496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497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498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499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0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1"/>
    <cellStyle name="Comma 3 4 2 2 3" xfId="5321"/>
    <cellStyle name="Comma 3 4 2 2 4" xfId="5322"/>
    <cellStyle name="Comma 3 4 2 2 5" xfId="14502"/>
    <cellStyle name="Comma 3 4 2 3" xfId="5323"/>
    <cellStyle name="Comma 3 4 2 3 2" xfId="5324"/>
    <cellStyle name="Comma 3 4 2 3 3" xfId="14503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04"/>
    <cellStyle name="Comma 3 4 3 3" xfId="5331"/>
    <cellStyle name="Comma 3 4 3 4" xfId="5332"/>
    <cellStyle name="Comma 3 4 3 5" xfId="14505"/>
    <cellStyle name="Comma 3 4 4" xfId="5333"/>
    <cellStyle name="Comma 3 4 4 2" xfId="5334"/>
    <cellStyle name="Comma 3 4 4 3" xfId="14506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07"/>
    <cellStyle name="Comma 3 5 2 3" xfId="5346"/>
    <cellStyle name="Comma 3 5 2 3 2" xfId="5347"/>
    <cellStyle name="Comma 3 5 2 4" xfId="5348"/>
    <cellStyle name="Comma 3 5 2 5" xfId="5349"/>
    <cellStyle name="Comma 3 5 2 6" xfId="14508"/>
    <cellStyle name="Comma 3 5 3" xfId="5350"/>
    <cellStyle name="Comma 3 5 3 2" xfId="5351"/>
    <cellStyle name="Comma 3 5 3 2 2" xfId="5352"/>
    <cellStyle name="Comma 3 5 3 3" xfId="5353"/>
    <cellStyle name="Comma 3 5 3 4" xfId="14509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0"/>
    <cellStyle name="Comma 3 6 3" xfId="5365"/>
    <cellStyle name="Comma 3 6 3 2" xfId="5366"/>
    <cellStyle name="Comma 3 6 4" xfId="5367"/>
    <cellStyle name="Comma 3 6 5" xfId="5368"/>
    <cellStyle name="Comma 3 6 6" xfId="14511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12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99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3" xfId="5550"/>
    <cellStyle name="Comma 6 2 3 2" xfId="5551"/>
    <cellStyle name="Comma 6 2 3 3" xfId="5552"/>
    <cellStyle name="Comma 6 2 3 4" xfId="5553"/>
    <cellStyle name="Comma 6 2 4" xfId="5554"/>
    <cellStyle name="Comma 6 2 4 2" xfId="5555"/>
    <cellStyle name="Comma 6 2 5" xfId="5556"/>
    <cellStyle name="Comma 6 2 6" xfId="5557"/>
    <cellStyle name="Comma 6 2 7" xfId="5558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3" xfId="5565"/>
    <cellStyle name="Comma 6 3 2 2 3 2" xfId="5566"/>
    <cellStyle name="Comma 6 3 2 2 4" xfId="5567"/>
    <cellStyle name="Comma 6 3 2 2 5" xfId="5568"/>
    <cellStyle name="Comma 6 3 2 3" xfId="5569"/>
    <cellStyle name="Comma 6 3 2 3 2" xfId="5570"/>
    <cellStyle name="Comma 6 3 2 3 3" xfId="5571"/>
    <cellStyle name="Comma 6 3 2 4" xfId="5572"/>
    <cellStyle name="Comma 6 3 2 4 2" xfId="5573"/>
    <cellStyle name="Comma 6 3 2 5" xfId="5574"/>
    <cellStyle name="Comma 6 3 2 6" xfId="5575"/>
    <cellStyle name="Comma 6 3 3" xfId="5576"/>
    <cellStyle name="Comma 6 3 3 2" xfId="5577"/>
    <cellStyle name="Comma 6 3 3 2 2" xfId="5578"/>
    <cellStyle name="Comma 6 3 3 2 2 2" xfId="5579"/>
    <cellStyle name="Comma 6 3 3 2 3" xfId="5580"/>
    <cellStyle name="Comma 6 3 3 2 4" xfId="5581"/>
    <cellStyle name="Comma 6 3 3 2 5" xfId="5582"/>
    <cellStyle name="Comma 6 3 3 3" xfId="5583"/>
    <cellStyle name="Comma 6 3 3 3 2" xfId="5584"/>
    <cellStyle name="Comma 6 3 3 4" xfId="5585"/>
    <cellStyle name="Comma 6 3 3 5" xfId="5586"/>
    <cellStyle name="Comma 6 3 3 6" xfId="5587"/>
    <cellStyle name="Comma 6 3 4" xfId="5588"/>
    <cellStyle name="Comma 6 3 4 2" xfId="5589"/>
    <cellStyle name="Comma 6 3 4 2 2" xfId="5590"/>
    <cellStyle name="Comma 6 3 4 3" xfId="5591"/>
    <cellStyle name="Comma 6 3 4 4" xfId="5592"/>
    <cellStyle name="Comma 6 3 4 5" xfId="5593"/>
    <cellStyle name="Comma 6 3 5" xfId="5594"/>
    <cellStyle name="Comma 6 3 5 2" xfId="5595"/>
    <cellStyle name="Comma 6 3 5 2 2" xfId="5596"/>
    <cellStyle name="Comma 6 3 5 3" xfId="5597"/>
    <cellStyle name="Comma 6 3 5 4" xfId="5598"/>
    <cellStyle name="Comma 6 3 5 5" xfId="5599"/>
    <cellStyle name="Comma 6 3 6" xfId="5600"/>
    <cellStyle name="Comma 6 3 6 2" xfId="5601"/>
    <cellStyle name="Comma 6 3 6 3" xfId="5602"/>
    <cellStyle name="Comma 6 3 7" xfId="5603"/>
    <cellStyle name="Comma 6 3 8" xfId="5604"/>
    <cellStyle name="Comma 6 3 9" xfId="5605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3" xfId="5611"/>
    <cellStyle name="Comma 6 4 2 3 2" xfId="5612"/>
    <cellStyle name="Comma 6 4 2 4" xfId="5613"/>
    <cellStyle name="Comma 6 4 2 5" xfId="5614"/>
    <cellStyle name="Comma 6 4 3" xfId="5615"/>
    <cellStyle name="Comma 6 4 3 2" xfId="5616"/>
    <cellStyle name="Comma 6 4 3 3" xfId="5617"/>
    <cellStyle name="Comma 6 4 4" xfId="5618"/>
    <cellStyle name="Comma 6 4 4 2" xfId="5619"/>
    <cellStyle name="Comma 6 4 5" xfId="5620"/>
    <cellStyle name="Comma 6 4 6" xfId="5621"/>
    <cellStyle name="Comma 6 5" xfId="5622"/>
    <cellStyle name="Comma 6 5 2" xfId="5623"/>
    <cellStyle name="Comma 6 5 2 2" xfId="5624"/>
    <cellStyle name="Comma 6 5 2 2 2" xfId="5625"/>
    <cellStyle name="Comma 6 5 2 3" xfId="5626"/>
    <cellStyle name="Comma 6 5 2 4" xfId="5627"/>
    <cellStyle name="Comma 6 5 2 5" xfId="5628"/>
    <cellStyle name="Comma 6 5 3" xfId="5629"/>
    <cellStyle name="Comma 6 5 3 2" xfId="5630"/>
    <cellStyle name="Comma 6 5 4" xfId="5631"/>
    <cellStyle name="Comma 6 5 5" xfId="5632"/>
    <cellStyle name="Comma 6 5 6" xfId="5633"/>
    <cellStyle name="Comma 6 6" xfId="5634"/>
    <cellStyle name="Comma 6 6 2" xfId="5635"/>
    <cellStyle name="Comma 6 6 2 2" xfId="5636"/>
    <cellStyle name="Comma 6 6 3" xfId="5637"/>
    <cellStyle name="Comma 6 6 4" xfId="5638"/>
    <cellStyle name="Comma 6 6 5" xfId="5639"/>
    <cellStyle name="Comma 6 7" xfId="5640"/>
    <cellStyle name="Comma 6 7 2" xfId="5641"/>
    <cellStyle name="Comma 6 7 2 2" xfId="5642"/>
    <cellStyle name="Comma 6 7 3" xfId="5643"/>
    <cellStyle name="Comma 6 7 4" xfId="5644"/>
    <cellStyle name="Comma 6 7 5" xfId="5645"/>
    <cellStyle name="Comma 6 8" xfId="5646"/>
    <cellStyle name="Comma 6 8 2" xfId="5647"/>
    <cellStyle name="Comma 6 8 2 2" xfId="5648"/>
    <cellStyle name="Comma 6 8 3" xfId="5649"/>
    <cellStyle name="Comma 6 8 4" xfId="5650"/>
    <cellStyle name="Comma 6 8 5" xfId="5651"/>
    <cellStyle name="Comma 6 9" xfId="5652"/>
    <cellStyle name="Comma 6 9 2" xfId="5653"/>
    <cellStyle name="Comma 6 9 3" xfId="5654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13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3" xfId="5682"/>
    <cellStyle name="Comma 7 2 2 2 4" xfId="5683"/>
    <cellStyle name="Comma 7 2 2 2 5" xfId="5684"/>
    <cellStyle name="Comma 7 2 2 3" xfId="5685"/>
    <cellStyle name="Comma 7 2 2 3 2" xfId="5686"/>
    <cellStyle name="Comma 7 2 2 4" xfId="5687"/>
    <cellStyle name="Comma 7 2 2 4 2" xfId="5688"/>
    <cellStyle name="Comma 7 2 2 5" xfId="5689"/>
    <cellStyle name="Comma 7 2 2 6" xfId="5690"/>
    <cellStyle name="Comma 7 2 3" xfId="5691"/>
    <cellStyle name="Comma 7 2 3 2" xfId="5692"/>
    <cellStyle name="Comma 7 2 3 2 2" xfId="5693"/>
    <cellStyle name="Comma 7 2 3 3" xfId="5694"/>
    <cellStyle name="Comma 7 2 3 4" xfId="5695"/>
    <cellStyle name="Comma 7 2 3 5" xfId="5696"/>
    <cellStyle name="Comma 7 2 4" xfId="5697"/>
    <cellStyle name="Comma 7 2 4 2" xfId="5698"/>
    <cellStyle name="Comma 7 2 5" xfId="5699"/>
    <cellStyle name="Comma 7 2 5 2" xfId="5700"/>
    <cellStyle name="Comma 7 2 6" xfId="5701"/>
    <cellStyle name="Comma 7 2 7" xfId="5702"/>
    <cellStyle name="Comma 7 3" xfId="5703"/>
    <cellStyle name="Comma 7 3 2" xfId="5704"/>
    <cellStyle name="Comma 7 3 2 2" xfId="5705"/>
    <cellStyle name="Comma 7 3 2 2 2" xfId="5706"/>
    <cellStyle name="Comma 7 3 2 3" xfId="5707"/>
    <cellStyle name="Comma 7 3 2 4" xfId="5708"/>
    <cellStyle name="Comma 7 3 3" xfId="5709"/>
    <cellStyle name="Comma 7 3 3 2" xfId="5710"/>
    <cellStyle name="Comma 7 3 4" xfId="5711"/>
    <cellStyle name="Comma 7 3 5" xfId="5712"/>
    <cellStyle name="Comma 7 3 6" xfId="5713"/>
    <cellStyle name="Comma 7 4" xfId="5714"/>
    <cellStyle name="Comma 7 4 2" xfId="5715"/>
    <cellStyle name="Comma 7 4 2 2" xfId="5716"/>
    <cellStyle name="Comma 7 4 2 2 2" xfId="5717"/>
    <cellStyle name="Comma 7 4 2 3" xfId="5718"/>
    <cellStyle name="Comma 7 4 2 4" xfId="5719"/>
    <cellStyle name="Comma 7 4 3" xfId="5720"/>
    <cellStyle name="Comma 7 4 3 2" xfId="5721"/>
    <cellStyle name="Comma 7 4 4" xfId="5722"/>
    <cellStyle name="Comma 7 4 5" xfId="5723"/>
    <cellStyle name="Comma 7 5" xfId="5724"/>
    <cellStyle name="Comma 7 5 2" xfId="5725"/>
    <cellStyle name="Comma 7 5 2 2" xfId="5726"/>
    <cellStyle name="Comma 7 5 2 2 2" xfId="5727"/>
    <cellStyle name="Comma 7 5 2 3" xfId="5728"/>
    <cellStyle name="Comma 7 5 2 4" xfId="5729"/>
    <cellStyle name="Comma 7 5 3" xfId="5730"/>
    <cellStyle name="Comma 7 5 3 2" xfId="5731"/>
    <cellStyle name="Comma 7 5 4" xfId="5732"/>
    <cellStyle name="Comma 7 5 5" xfId="5733"/>
    <cellStyle name="Comma 7 6" xfId="5734"/>
    <cellStyle name="Comma 7 6 2" xfId="5735"/>
    <cellStyle name="Comma 7 6 2 2" xfId="5736"/>
    <cellStyle name="Comma 7 6 2 2 2" xfId="5737"/>
    <cellStyle name="Comma 7 6 2 3" xfId="5738"/>
    <cellStyle name="Comma 7 6 2 4" xfId="5739"/>
    <cellStyle name="Comma 7 6 3" xfId="5740"/>
    <cellStyle name="Comma 7 6 3 2" xfId="5741"/>
    <cellStyle name="Comma 7 6 4" xfId="5742"/>
    <cellStyle name="Comma 7 6 5" xfId="5743"/>
    <cellStyle name="Comma 7 7" xfId="5744"/>
    <cellStyle name="Comma 7 7 2" xfId="5745"/>
    <cellStyle name="Comma 7 7 2 2" xfId="5746"/>
    <cellStyle name="Comma 7 7 3" xfId="5747"/>
    <cellStyle name="Comma 7 7 4" xfId="5748"/>
    <cellStyle name="Comma 7 8" xfId="5749"/>
    <cellStyle name="Comma 7 8 2" xfId="14514"/>
    <cellStyle name="Comma 7 8 3" xfId="14515"/>
    <cellStyle name="Comma 7 9" xfId="14516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3" xfId="5770"/>
    <cellStyle name="Comma 8 2 2 3 2" xfId="5771"/>
    <cellStyle name="Comma 8 2 2 4" xfId="5772"/>
    <cellStyle name="Comma 8 2 2 5" xfId="5773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4" xfId="5779"/>
    <cellStyle name="Comma 8 2 4 2" xfId="5780"/>
    <cellStyle name="Comma 8 2 5" xfId="5781"/>
    <cellStyle name="Comma 8 2 6" xfId="5782"/>
    <cellStyle name="Comma 8 2 7" xfId="5783"/>
    <cellStyle name="Comma 8 2 8" xfId="5784"/>
    <cellStyle name="Comma 8 3" xfId="5785"/>
    <cellStyle name="Comma 8 3 2" xfId="5786"/>
    <cellStyle name="Comma 8 3 2 2" xfId="5787"/>
    <cellStyle name="Comma 8 3 3" xfId="5788"/>
    <cellStyle name="Comma 8 3 3 2" xfId="5789"/>
    <cellStyle name="Comma 8 3 4" xfId="5790"/>
    <cellStyle name="Comma 8 3 5" xfId="5791"/>
    <cellStyle name="Comma 8 4" xfId="5792"/>
    <cellStyle name="Comma 8 4 2" xfId="5793"/>
    <cellStyle name="Comma 8 4 3" xfId="5794"/>
    <cellStyle name="Comma 8 4 3 2" xfId="5795"/>
    <cellStyle name="Comma 8 4 4" xfId="5796"/>
    <cellStyle name="Comma 8 4 5" xfId="5797"/>
    <cellStyle name="Comma 8 5" xfId="5798"/>
    <cellStyle name="Comma 8 5 2" xfId="5799"/>
    <cellStyle name="Comma 8 6" xfId="5800"/>
    <cellStyle name="Comma 8 7" xfId="5801"/>
    <cellStyle name="Comma 8 8" xfId="5802"/>
    <cellStyle name="Comma 8 9" xfId="5803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7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3" xfId="5820"/>
    <cellStyle name="Comma 9 2 2 2 3" xfId="5821"/>
    <cellStyle name="Comma 9 2 2 2 3 2" xfId="5822"/>
    <cellStyle name="Comma 9 2 2 2 4" xfId="5823"/>
    <cellStyle name="Comma 9 2 2 3" xfId="5824"/>
    <cellStyle name="Comma 9 2 2 3 2" xfId="5825"/>
    <cellStyle name="Comma 9 2 2 3 2 2" xfId="5826"/>
    <cellStyle name="Comma 9 2 2 3 3" xfId="5827"/>
    <cellStyle name="Comma 9 2 2 4" xfId="5828"/>
    <cellStyle name="Comma 9 2 2 4 2" xfId="5829"/>
    <cellStyle name="Comma 9 2 2 5" xfId="5830"/>
    <cellStyle name="Comma 9 2 2 6" xfId="5831"/>
    <cellStyle name="Comma 9 2 3" xfId="5832"/>
    <cellStyle name="Comma 9 2 3 2" xfId="5833"/>
    <cellStyle name="Comma 9 2 3 2 2" xfId="5834"/>
    <cellStyle name="Comma 9 2 3 2 2 2" xfId="5835"/>
    <cellStyle name="Comma 9 2 3 2 3" xfId="5836"/>
    <cellStyle name="Comma 9 2 3 3" xfId="5837"/>
    <cellStyle name="Comma 9 2 3 3 2" xfId="5838"/>
    <cellStyle name="Comma 9 2 3 4" xfId="5839"/>
    <cellStyle name="Comma 9 2 4" xfId="5840"/>
    <cellStyle name="Comma 9 2 4 2" xfId="5841"/>
    <cellStyle name="Comma 9 2 4 2 2" xfId="5842"/>
    <cellStyle name="Comma 9 2 4 3" xfId="5843"/>
    <cellStyle name="Comma 9 2 5" xfId="5844"/>
    <cellStyle name="Comma 9 2 5 2" xfId="5845"/>
    <cellStyle name="Comma 9 2 6" xfId="5846"/>
    <cellStyle name="Comma 9 2 7" xfId="5847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3" xfId="5853"/>
    <cellStyle name="Comma 9 3 2 3" xfId="5854"/>
    <cellStyle name="Comma 9 3 2 3 2" xfId="5855"/>
    <cellStyle name="Comma 9 3 2 4" xfId="5856"/>
    <cellStyle name="Comma 9 3 3" xfId="5857"/>
    <cellStyle name="Comma 9 3 3 2" xfId="5858"/>
    <cellStyle name="Comma 9 3 3 2 2" xfId="5859"/>
    <cellStyle name="Comma 9 3 3 3" xfId="5860"/>
    <cellStyle name="Comma 9 3 4" xfId="5861"/>
    <cellStyle name="Comma 9 3 4 2" xfId="5862"/>
    <cellStyle name="Comma 9 3 5" xfId="5863"/>
    <cellStyle name="Comma 9 3 6" xfId="5864"/>
    <cellStyle name="Comma 9 4" xfId="5865"/>
    <cellStyle name="Comma 9 4 2" xfId="5866"/>
    <cellStyle name="Comma 9 4 2 2" xfId="5867"/>
    <cellStyle name="Comma 9 4 2 2 2" xfId="5868"/>
    <cellStyle name="Comma 9 4 2 3" xfId="5869"/>
    <cellStyle name="Comma 9 4 3" xfId="5870"/>
    <cellStyle name="Comma 9 4 3 2" xfId="5871"/>
    <cellStyle name="Comma 9 4 4" xfId="5872"/>
    <cellStyle name="Comma 9 5" xfId="5873"/>
    <cellStyle name="Comma 9 5 2" xfId="5874"/>
    <cellStyle name="Comma 9 5 2 2" xfId="5875"/>
    <cellStyle name="Comma 9 5 3" xfId="5876"/>
    <cellStyle name="Comma 9 6" xfId="5877"/>
    <cellStyle name="Comma 9 6 2" xfId="5878"/>
    <cellStyle name="Comma 9 7" xfId="5879"/>
    <cellStyle name="Comma 9 8" xfId="5880"/>
    <cellStyle name="Comma 9 9" xfId="5881"/>
    <cellStyle name="Comma 90" xfId="1451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7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19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618"/>
    <cellStyle name="Currency 165" xfId="14619"/>
    <cellStyle name="Currency 166" xfId="14620"/>
    <cellStyle name="Currency 167" xfId="14621"/>
    <cellStyle name="Currency 168" xfId="14622"/>
    <cellStyle name="Currency 169" xfId="14623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624"/>
    <cellStyle name="Currency 171" xfId="14625"/>
    <cellStyle name="Currency 172" xfId="14626"/>
    <cellStyle name="Currency 173" xfId="14627"/>
    <cellStyle name="Currency 174" xfId="14628"/>
    <cellStyle name="Currency 175" xfId="14629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2" xfId="6070"/>
    <cellStyle name="Currency 2 2 2" xfId="6071"/>
    <cellStyle name="Currency 2 2 2 2" xfId="6072"/>
    <cellStyle name="Currency 2 2 3" xfId="6073"/>
    <cellStyle name="Currency 2 3" xfId="6074"/>
    <cellStyle name="Currency 2 3 2" xfId="6075"/>
    <cellStyle name="Currency 2 3 2 2" xfId="6076"/>
    <cellStyle name="Currency 2 3 3" xfId="6077"/>
    <cellStyle name="Currency 2 4" xfId="6078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2" xfId="6214"/>
    <cellStyle name="Currency 4 2 2" xfId="6215"/>
    <cellStyle name="Currency 4 2 2 2" xfId="6216"/>
    <cellStyle name="Currency 4 2 2 2 2" xfId="6217"/>
    <cellStyle name="Currency 4 2 2 3" xfId="6218"/>
    <cellStyle name="Currency 4 2 2 4" xfId="6219"/>
    <cellStyle name="Currency 4 2 3" xfId="6220"/>
    <cellStyle name="Currency 4 2 3 2" xfId="6221"/>
    <cellStyle name="Currency 4 2 3 2 2" xfId="6222"/>
    <cellStyle name="Currency 4 2 3 3" xfId="6223"/>
    <cellStyle name="Currency 4 2 3 4" xfId="6224"/>
    <cellStyle name="Currency 4 2 4" xfId="6225"/>
    <cellStyle name="Currency 4 2 4 2" xfId="6226"/>
    <cellStyle name="Currency 4 2 4 3" xfId="6227"/>
    <cellStyle name="Currency 4 2 4 4" xfId="6228"/>
    <cellStyle name="Currency 4 2 5" xfId="6229"/>
    <cellStyle name="Currency 4 2 6" xfId="6230"/>
    <cellStyle name="Currency 4 3" xfId="6231"/>
    <cellStyle name="Currency 4 3 2" xfId="6232"/>
    <cellStyle name="Currency 4 3 2 2" xfId="6233"/>
    <cellStyle name="Currency 4 3 3" xfId="6234"/>
    <cellStyle name="Currency 4 3 4" xfId="6235"/>
    <cellStyle name="Currency 4 3 5" xfId="6236"/>
    <cellStyle name="Currency 4 4" xfId="6237"/>
    <cellStyle name="Currency 4 4 2" xfId="6238"/>
    <cellStyle name="Currency 4 4 2 2" xfId="6239"/>
    <cellStyle name="Currency 4 4 3" xfId="6240"/>
    <cellStyle name="Currency 4 4 4" xfId="6241"/>
    <cellStyle name="Currency 4 5" xfId="6242"/>
    <cellStyle name="Currency 4 6" xfId="14520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21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3" xfId="6454"/>
    <cellStyle name="Explanatory Text 3 2" xfId="6455"/>
    <cellStyle name="Explanatory Text 4" xfId="6456"/>
    <cellStyle name="Explanatory Text 5" xfId="6457"/>
    <cellStyle name="Explanatory Text 6" xfId="6458"/>
    <cellStyle name="Explanatory Text 7" xfId="6459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3" xfId="6570"/>
    <cellStyle name="Good 3 2" xfId="6571"/>
    <cellStyle name="Good 4" xfId="6572"/>
    <cellStyle name="Good 5" xfId="6573"/>
    <cellStyle name="Good 6" xfId="6574"/>
    <cellStyle name="Good 7" xfId="6575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3" xfId="6592"/>
    <cellStyle name="Heading 1 3 2" xfId="6593"/>
    <cellStyle name="Heading 1 3 2 2" xfId="6594"/>
    <cellStyle name="Heading 1 4" xfId="6595"/>
    <cellStyle name="Heading 1 5" xfId="6596"/>
    <cellStyle name="Heading 1 6" xfId="6597"/>
    <cellStyle name="Heading 1 7" xfId="6598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3" xfId="6615"/>
    <cellStyle name="Heading 2 3 2" xfId="6616"/>
    <cellStyle name="Heading 2 3 2 2" xfId="6617"/>
    <cellStyle name="Heading 2 4" xfId="6618"/>
    <cellStyle name="Heading 2 5" xfId="6619"/>
    <cellStyle name="Heading 2 6" xfId="6620"/>
    <cellStyle name="Heading 2 7" xfId="6621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3" xfId="6638"/>
    <cellStyle name="Heading 3 3 2" xfId="6639"/>
    <cellStyle name="Heading 3 4" xfId="6640"/>
    <cellStyle name="Heading 3 4 2" xfId="6641"/>
    <cellStyle name="Heading 3 5" xfId="6642"/>
    <cellStyle name="Heading 3 5 2" xfId="6643"/>
    <cellStyle name="Heading 3 6" xfId="6644"/>
    <cellStyle name="Heading 3 7" xfId="6645"/>
    <cellStyle name="Heading 3 8" xfId="6646"/>
    <cellStyle name="Heading 3 9" xfId="6647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3" xfId="6661"/>
    <cellStyle name="Heading 4 3 2" xfId="6662"/>
    <cellStyle name="Heading 4 4" xfId="6663"/>
    <cellStyle name="Heading 4 5" xfId="6664"/>
    <cellStyle name="Heading 4 6" xfId="6665"/>
    <cellStyle name="Heading 4 7" xfId="6666"/>
    <cellStyle name="Heading 4 8" xfId="6667"/>
    <cellStyle name="Heading 4 9" xfId="6668"/>
    <cellStyle name="Hyperlink 2" xfId="6669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22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23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24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3" xfId="7381"/>
    <cellStyle name="Linked Cell 3 2" xfId="7382"/>
    <cellStyle name="Linked Cell 4" xfId="7383"/>
    <cellStyle name="Linked Cell 5" xfId="7384"/>
    <cellStyle name="Linked Cell 6" xfId="7385"/>
    <cellStyle name="Linked Cell 7" xfId="7386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3" xfId="7406"/>
    <cellStyle name="Neutral 3 2" xfId="7407"/>
    <cellStyle name="Neutral 4" xfId="7408"/>
    <cellStyle name="Neutral 5" xfId="7409"/>
    <cellStyle name="Neutral 6" xfId="7410"/>
    <cellStyle name="Neutral 7" xfId="741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4" xfId="14525"/>
    <cellStyle name="Normal 11" xfId="7427"/>
    <cellStyle name="Normal 11 2" xfId="7428"/>
    <cellStyle name="Normal 11 2 2" xfId="7429"/>
    <cellStyle name="Normal 11 3" xfId="743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2" xfId="7502"/>
    <cellStyle name="Normal 13 2 2" xfId="7503"/>
    <cellStyle name="Normal 13 2 2 2" xfId="14526"/>
    <cellStyle name="Normal 13 2 3" xfId="7504"/>
    <cellStyle name="Normal 13 2 4" xfId="14527"/>
    <cellStyle name="Normal 13 3" xfId="7505"/>
    <cellStyle name="Normal 13 3 2" xfId="14528"/>
    <cellStyle name="Normal 13 4" xfId="14529"/>
    <cellStyle name="Normal 13 5" xfId="14530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5" xfId="7530"/>
    <cellStyle name="Normal 15 2" xfId="7531"/>
    <cellStyle name="Normal 15 2 10" xfId="7532"/>
    <cellStyle name="Normal 15 2 11" xfId="7533"/>
    <cellStyle name="Normal 15 2 2" xfId="7534"/>
    <cellStyle name="Normal 15 2 2 2" xfId="7535"/>
    <cellStyle name="Normal 15 2 2 2 2" xfId="7536"/>
    <cellStyle name="Normal 15 2 2 2 2 2" xfId="7537"/>
    <cellStyle name="Normal 15 2 2 2 2 3" xfId="7538"/>
    <cellStyle name="Normal 15 2 2 2 3" xfId="7539"/>
    <cellStyle name="Normal 15 2 2 2 3 2" xfId="7540"/>
    <cellStyle name="Normal 15 2 2 2 4" xfId="7541"/>
    <cellStyle name="Normal 15 2 2 2 5" xfId="7542"/>
    <cellStyle name="Normal 15 2 2 2 6" xfId="7543"/>
    <cellStyle name="Normal 15 2 2 3" xfId="7544"/>
    <cellStyle name="Normal 15 2 2 3 2" xfId="7545"/>
    <cellStyle name="Normal 15 2 2 3 3" xfId="7546"/>
    <cellStyle name="Normal 15 2 2 4" xfId="7547"/>
    <cellStyle name="Normal 15 2 2 4 2" xfId="7548"/>
    <cellStyle name="Normal 15 2 2 5" xfId="7549"/>
    <cellStyle name="Normal 15 2 2 6" xfId="7550"/>
    <cellStyle name="Normal 15 2 2 7" xfId="7551"/>
    <cellStyle name="Normal 15 2 3" xfId="7552"/>
    <cellStyle name="Normal 15 2 3 2" xfId="7553"/>
    <cellStyle name="Normal 15 2 3 2 2" xfId="7554"/>
    <cellStyle name="Normal 15 2 3 2 2 2" xfId="7555"/>
    <cellStyle name="Normal 15 2 3 2 3" xfId="7556"/>
    <cellStyle name="Normal 15 2 3 2 4" xfId="7557"/>
    <cellStyle name="Normal 15 2 3 2 5" xfId="7558"/>
    <cellStyle name="Normal 15 2 3 2 6" xfId="7559"/>
    <cellStyle name="Normal 15 2 3 3" xfId="7560"/>
    <cellStyle name="Normal 15 2 3 3 2" xfId="7561"/>
    <cellStyle name="Normal 15 2 3 4" xfId="7562"/>
    <cellStyle name="Normal 15 2 3 5" xfId="7563"/>
    <cellStyle name="Normal 15 2 3 6" xfId="7564"/>
    <cellStyle name="Normal 15 2 3 7" xfId="7565"/>
    <cellStyle name="Normal 15 2 4" xfId="7566"/>
    <cellStyle name="Normal 15 2 4 2" xfId="7567"/>
    <cellStyle name="Normal 15 2 4 2 2" xfId="7568"/>
    <cellStyle name="Normal 15 2 4 3" xfId="7569"/>
    <cellStyle name="Normal 15 2 4 4" xfId="7570"/>
    <cellStyle name="Normal 15 2 4 5" xfId="7571"/>
    <cellStyle name="Normal 15 2 4 6" xfId="7572"/>
    <cellStyle name="Normal 15 2 5" xfId="7573"/>
    <cellStyle name="Normal 15 2 5 2" xfId="7574"/>
    <cellStyle name="Normal 15 2 5 2 2" xfId="7575"/>
    <cellStyle name="Normal 15 2 5 3" xfId="7576"/>
    <cellStyle name="Normal 15 2 5 4" xfId="7577"/>
    <cellStyle name="Normal 15 2 5 5" xfId="7578"/>
    <cellStyle name="Normal 15 2 6" xfId="7579"/>
    <cellStyle name="Normal 15 2 6 2" xfId="7580"/>
    <cellStyle name="Normal 15 2 7" xfId="7581"/>
    <cellStyle name="Normal 15 2 8" xfId="7582"/>
    <cellStyle name="Normal 15 2 9" xfId="7583"/>
    <cellStyle name="Normal 15 3" xfId="7584"/>
    <cellStyle name="Normal 15 3 2" xfId="7585"/>
    <cellStyle name="Normal 15 3 2 2" xfId="7586"/>
    <cellStyle name="Normal 15 3 2 2 2" xfId="7587"/>
    <cellStyle name="Normal 15 3 2 2 3" xfId="7588"/>
    <cellStyle name="Normal 15 3 2 3" xfId="7589"/>
    <cellStyle name="Normal 15 3 2 3 2" xfId="7590"/>
    <cellStyle name="Normal 15 3 2 4" xfId="7591"/>
    <cellStyle name="Normal 15 3 2 5" xfId="7592"/>
    <cellStyle name="Normal 15 3 2 6" xfId="7593"/>
    <cellStyle name="Normal 15 3 3" xfId="7594"/>
    <cellStyle name="Normal 15 3 3 2" xfId="7595"/>
    <cellStyle name="Normal 15 3 3 3" xfId="7596"/>
    <cellStyle name="Normal 15 3 4" xfId="7597"/>
    <cellStyle name="Normal 15 3 4 2" xfId="7598"/>
    <cellStyle name="Normal 15 3 5" xfId="7599"/>
    <cellStyle name="Normal 15 3 6" xfId="7600"/>
    <cellStyle name="Normal 15 3 7" xfId="7601"/>
    <cellStyle name="Normal 15 4" xfId="7602"/>
    <cellStyle name="Normal 15 4 2" xfId="7603"/>
    <cellStyle name="Normal 15 4 2 2" xfId="7604"/>
    <cellStyle name="Normal 15 4 2 2 2" xfId="7605"/>
    <cellStyle name="Normal 15 4 2 3" xfId="7606"/>
    <cellStyle name="Normal 15 4 2 4" xfId="7607"/>
    <cellStyle name="Normal 15 4 2 5" xfId="7608"/>
    <cellStyle name="Normal 15 4 2 6" xfId="7609"/>
    <cellStyle name="Normal 15 4 3" xfId="7610"/>
    <cellStyle name="Normal 15 4 3 2" xfId="7611"/>
    <cellStyle name="Normal 15 4 4" xfId="7612"/>
    <cellStyle name="Normal 15 4 5" xfId="7613"/>
    <cellStyle name="Normal 15 4 6" xfId="7614"/>
    <cellStyle name="Normal 15 4 7" xfId="7615"/>
    <cellStyle name="Normal 15 5" xfId="7616"/>
    <cellStyle name="Normal 15 5 2" xfId="7617"/>
    <cellStyle name="Normal 15 5 2 2" xfId="7618"/>
    <cellStyle name="Normal 15 5 2 3" xfId="7619"/>
    <cellStyle name="Normal 15 5 3" xfId="7620"/>
    <cellStyle name="Normal 15 5 4" xfId="7621"/>
    <cellStyle name="Normal 15 5 5" xfId="7622"/>
    <cellStyle name="Normal 15 6" xfId="7623"/>
    <cellStyle name="Normal 15 6 2" xfId="7624"/>
    <cellStyle name="Normal 15 6 2 2" xfId="7625"/>
    <cellStyle name="Normal 15 6 3" xfId="7626"/>
    <cellStyle name="Normal 15 6 4" xfId="7627"/>
    <cellStyle name="Normal 15 6 5" xfId="7628"/>
    <cellStyle name="Normal 15 7" xfId="7629"/>
    <cellStyle name="Normal 15 7 2" xfId="7630"/>
    <cellStyle name="Normal 15 7 2 2" xfId="7631"/>
    <cellStyle name="Normal 15 7 3" xfId="7632"/>
    <cellStyle name="Normal 15 7 4" xfId="7633"/>
    <cellStyle name="Normal 15 7 5" xfId="7634"/>
    <cellStyle name="Normal 15 8" xfId="14600"/>
    <cellStyle name="Normal 16" xfId="7635"/>
    <cellStyle name="Normal 16 2" xfId="7636"/>
    <cellStyle name="Normal 16 2 2" xfId="7637"/>
    <cellStyle name="Normal 16 2 2 2" xfId="14531"/>
    <cellStyle name="Normal 16 2 3" xfId="14532"/>
    <cellStyle name="Normal 16 2 4" xfId="14533"/>
    <cellStyle name="Normal 16 3" xfId="14534"/>
    <cellStyle name="Normal 16 3 2" xfId="14535"/>
    <cellStyle name="Normal 16 4" xfId="14536"/>
    <cellStyle name="Normal 16 5" xfId="14537"/>
    <cellStyle name="Normal 17" xfId="7638"/>
    <cellStyle name="Normal 17 2" xfId="7639"/>
    <cellStyle name="Normal 17 2 2" xfId="7640"/>
    <cellStyle name="Normal 17 2 2 2" xfId="7641"/>
    <cellStyle name="Normal 17 2 2 2 2" xfId="7642"/>
    <cellStyle name="Normal 17 2 2 2 3" xfId="7643"/>
    <cellStyle name="Normal 17 2 2 3" xfId="7644"/>
    <cellStyle name="Normal 17 2 2 3 2" xfId="7645"/>
    <cellStyle name="Normal 17 2 2 4" xfId="7646"/>
    <cellStyle name="Normal 17 2 2 5" xfId="7647"/>
    <cellStyle name="Normal 17 2 2 6" xfId="7648"/>
    <cellStyle name="Normal 17 2 3" xfId="7649"/>
    <cellStyle name="Normal 17 2 3 2" xfId="7650"/>
    <cellStyle name="Normal 17 2 3 3" xfId="7651"/>
    <cellStyle name="Normal 17 2 4" xfId="7652"/>
    <cellStyle name="Normal 17 2 4 2" xfId="7653"/>
    <cellStyle name="Normal 17 2 5" xfId="7654"/>
    <cellStyle name="Normal 17 2 6" xfId="7655"/>
    <cellStyle name="Normal 17 2 7" xfId="7656"/>
    <cellStyle name="Normal 17 2 8" xfId="7657"/>
    <cellStyle name="Normal 17 3" xfId="7658"/>
    <cellStyle name="Normal 17 3 2" xfId="7659"/>
    <cellStyle name="Normal 17 3 2 2" xfId="7660"/>
    <cellStyle name="Normal 17 3 2 2 2" xfId="7661"/>
    <cellStyle name="Normal 17 3 2 3" xfId="7662"/>
    <cellStyle name="Normal 17 3 2 4" xfId="7663"/>
    <cellStyle name="Normal 17 3 2 5" xfId="7664"/>
    <cellStyle name="Normal 17 3 3" xfId="7665"/>
    <cellStyle name="Normal 17 3 3 2" xfId="7666"/>
    <cellStyle name="Normal 17 3 4" xfId="7667"/>
    <cellStyle name="Normal 17 3 5" xfId="7668"/>
    <cellStyle name="Normal 17 3 6" xfId="7669"/>
    <cellStyle name="Normal 17 3 7" xfId="7670"/>
    <cellStyle name="Normal 17 4" xfId="7671"/>
    <cellStyle name="Normal 17 4 2" xfId="7672"/>
    <cellStyle name="Normal 17 4 2 2" xfId="7673"/>
    <cellStyle name="Normal 17 4 3" xfId="7674"/>
    <cellStyle name="Normal 17 4 4" xfId="7675"/>
    <cellStyle name="Normal 17 4 5" xfId="7676"/>
    <cellStyle name="Normal 17 5" xfId="7677"/>
    <cellStyle name="Normal 17 5 2" xfId="7678"/>
    <cellStyle name="Normal 17 5 2 2" xfId="7679"/>
    <cellStyle name="Normal 17 5 3" xfId="7680"/>
    <cellStyle name="Normal 17 5 4" xfId="7681"/>
    <cellStyle name="Normal 17 5 5" xfId="7682"/>
    <cellStyle name="Normal 17 6" xfId="7683"/>
    <cellStyle name="Normal 17 6 2" xfId="7684"/>
    <cellStyle name="Normal 17 6 2 2" xfId="7685"/>
    <cellStyle name="Normal 17 6 3" xfId="7686"/>
    <cellStyle name="Normal 17 6 4" xfId="7687"/>
    <cellStyle name="Normal 17 6 5" xfId="7688"/>
    <cellStyle name="Normal 17 7" xfId="7689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9" xfId="7708"/>
    <cellStyle name="Normal 19 2" xfId="7709"/>
    <cellStyle name="Normal 19 2 2" xfId="7710"/>
    <cellStyle name="Normal 19 2 2 2" xfId="14538"/>
    <cellStyle name="Normal 19 2 3" xfId="14539"/>
    <cellStyle name="Normal 19 2 4" xfId="14540"/>
    <cellStyle name="Normal 19 3" xfId="14541"/>
    <cellStyle name="Normal 19 3 2" xfId="14542"/>
    <cellStyle name="Normal 19 4" xfId="14543"/>
    <cellStyle name="Normal 19 5" xfId="14544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3" xfId="7737"/>
    <cellStyle name="Normal 2 2 2 3 2" xfId="7738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3" xfId="779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3" xfId="7813"/>
    <cellStyle name="Normal 2 4 3" xfId="7814"/>
    <cellStyle name="Normal 2 4 3 2" xfId="7815"/>
    <cellStyle name="Normal 2 4 4" xfId="7816"/>
    <cellStyle name="Normal 2 4 4 2" xfId="7817"/>
    <cellStyle name="Normal 2 4 5" xfId="7818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45"/>
    <cellStyle name="Normal 2 6 3" xfId="7852"/>
    <cellStyle name="Normal 2 6 4" xfId="14546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60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1" xfId="7909"/>
    <cellStyle name="Normal 21 2" xfId="7910"/>
    <cellStyle name="Normal 21 2 2" xfId="14547"/>
    <cellStyle name="Normal 21 3" xfId="14548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4" xfId="14549"/>
    <cellStyle name="Normal 23" xfId="7918"/>
    <cellStyle name="Normal 23 2" xfId="7919"/>
    <cellStyle name="Normal 23 2 2" xfId="7920"/>
    <cellStyle name="Normal 23 2 2 2" xfId="14550"/>
    <cellStyle name="Normal 23 2 3" xfId="7921"/>
    <cellStyle name="Normal 23 2 4" xfId="7922"/>
    <cellStyle name="Normal 23 2 5" xfId="7923"/>
    <cellStyle name="Normal 23 3" xfId="7924"/>
    <cellStyle name="Normal 23 3 2" xfId="14551"/>
    <cellStyle name="Normal 23 3 3" xfId="14552"/>
    <cellStyle name="Normal 23 4" xfId="14553"/>
    <cellStyle name="Normal 23 5" xfId="14554"/>
    <cellStyle name="Normal 24" xfId="7925"/>
    <cellStyle name="Normal 24 2" xfId="7926"/>
    <cellStyle name="Normal 24 2 2" xfId="14555"/>
    <cellStyle name="Normal 24 3" xfId="7927"/>
    <cellStyle name="Normal 24 4" xfId="14556"/>
    <cellStyle name="Normal 25" xfId="7928"/>
    <cellStyle name="Normal 25 2" xfId="792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57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602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603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96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58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3" xfId="9141"/>
    <cellStyle name="Normal 5 4 2 4 3" xfId="9142"/>
    <cellStyle name="Normal 5 4 2 4 3 2" xfId="9143"/>
    <cellStyle name="Normal 5 4 2 4 4" xfId="9144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3" xfId="9243"/>
    <cellStyle name="Normal 5 5 2 3 2" xfId="9244"/>
    <cellStyle name="Normal 5 5 2 3 2 2" xfId="9245"/>
    <cellStyle name="Normal 5 5 2 3 3" xfId="9246"/>
    <cellStyle name="Normal 5 5 2 4" xfId="9247"/>
    <cellStyle name="Normal 5 5 2 4 2" xfId="9248"/>
    <cellStyle name="Normal 5 5 2 5" xfId="9249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604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605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606"/>
    <cellStyle name="Normal 70" xfId="9666"/>
    <cellStyle name="Normal 71" xfId="9667"/>
    <cellStyle name="Normal 72" xfId="9668"/>
    <cellStyle name="Normal 73" xfId="14630"/>
    <cellStyle name="Normal 74" xfId="14631"/>
    <cellStyle name="Normal 75" xfId="14632"/>
    <cellStyle name="Normal 76" xfId="14633"/>
    <cellStyle name="Normal 77" xfId="14634"/>
    <cellStyle name="Normal 78" xfId="14635"/>
    <cellStyle name="Normal 79" xfId="1463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607"/>
    <cellStyle name="Normal 80" xfId="14637"/>
    <cellStyle name="Normal 81" xfId="14638"/>
    <cellStyle name="Normal 82" xfId="14639"/>
    <cellStyle name="Normal 83" xfId="14640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559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560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561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562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563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Index-I" xfId="9825"/>
    <cellStyle name="Normal_KU ESM Forms 2001(Final Order 10-16-02)" xfId="14595"/>
    <cellStyle name="Normal_Report (2)" xfId="14598"/>
    <cellStyle name="Normal_Schedule J" xfId="9826"/>
    <cellStyle name="Note 10" xfId="9827"/>
    <cellStyle name="Note 10 10" xfId="9828"/>
    <cellStyle name="Note 10 10 2" xfId="9829"/>
    <cellStyle name="Note 10 11" xfId="9830"/>
    <cellStyle name="Note 10 12" xfId="9831"/>
    <cellStyle name="Note 10 13" xfId="9832"/>
    <cellStyle name="Note 10 2" xfId="9833"/>
    <cellStyle name="Note 10 2 10" xfId="9834"/>
    <cellStyle name="Note 10 2 2" xfId="9835"/>
    <cellStyle name="Note 10 2 2 2" xfId="9836"/>
    <cellStyle name="Note 10 2 3" xfId="9837"/>
    <cellStyle name="Note 10 2 3 2" xfId="9838"/>
    <cellStyle name="Note 10 2 4" xfId="9839"/>
    <cellStyle name="Note 10 2 4 2" xfId="9840"/>
    <cellStyle name="Note 10 2 5" xfId="9841"/>
    <cellStyle name="Note 10 2 5 2" xfId="9842"/>
    <cellStyle name="Note 10 2 6" xfId="9843"/>
    <cellStyle name="Note 10 2 6 2" xfId="9844"/>
    <cellStyle name="Note 10 2 7" xfId="9845"/>
    <cellStyle name="Note 10 2 7 2" xfId="9846"/>
    <cellStyle name="Note 10 2 8" xfId="9847"/>
    <cellStyle name="Note 10 2 8 2" xfId="9848"/>
    <cellStyle name="Note 10 2 9" xfId="9849"/>
    <cellStyle name="Note 10 2 9 2" xfId="9850"/>
    <cellStyle name="Note 10 3" xfId="9851"/>
    <cellStyle name="Note 10 3 2" xfId="9852"/>
    <cellStyle name="Note 10 4" xfId="9853"/>
    <cellStyle name="Note 10 4 2" xfId="9854"/>
    <cellStyle name="Note 10 5" xfId="9855"/>
    <cellStyle name="Note 10 5 2" xfId="9856"/>
    <cellStyle name="Note 10 6" xfId="9857"/>
    <cellStyle name="Note 10 6 2" xfId="9858"/>
    <cellStyle name="Note 10 7" xfId="9859"/>
    <cellStyle name="Note 10 7 2" xfId="9860"/>
    <cellStyle name="Note 10 8" xfId="9861"/>
    <cellStyle name="Note 10 8 2" xfId="9862"/>
    <cellStyle name="Note 10 9" xfId="9863"/>
    <cellStyle name="Note 10 9 2" xfId="9864"/>
    <cellStyle name="Note 11" xfId="9865"/>
    <cellStyle name="Note 11 10" xfId="9866"/>
    <cellStyle name="Note 11 10 2" xfId="9867"/>
    <cellStyle name="Note 11 11" xfId="9868"/>
    <cellStyle name="Note 11 12" xfId="9869"/>
    <cellStyle name="Note 11 13" xfId="9870"/>
    <cellStyle name="Note 11 2" xfId="9871"/>
    <cellStyle name="Note 11 2 10" xfId="9872"/>
    <cellStyle name="Note 11 2 2" xfId="9873"/>
    <cellStyle name="Note 11 2 2 2" xfId="9874"/>
    <cellStyle name="Note 11 2 3" xfId="9875"/>
    <cellStyle name="Note 11 2 3 2" xfId="9876"/>
    <cellStyle name="Note 11 2 4" xfId="9877"/>
    <cellStyle name="Note 11 2 4 2" xfId="9878"/>
    <cellStyle name="Note 11 2 5" xfId="9879"/>
    <cellStyle name="Note 11 2 5 2" xfId="9880"/>
    <cellStyle name="Note 11 2 6" xfId="9881"/>
    <cellStyle name="Note 11 2 6 2" xfId="9882"/>
    <cellStyle name="Note 11 2 7" xfId="9883"/>
    <cellStyle name="Note 11 2 7 2" xfId="9884"/>
    <cellStyle name="Note 11 2 8" xfId="9885"/>
    <cellStyle name="Note 11 2 8 2" xfId="9886"/>
    <cellStyle name="Note 11 2 9" xfId="9887"/>
    <cellStyle name="Note 11 2 9 2" xfId="9888"/>
    <cellStyle name="Note 11 3" xfId="9889"/>
    <cellStyle name="Note 11 3 2" xfId="9890"/>
    <cellStyle name="Note 11 4" xfId="9891"/>
    <cellStyle name="Note 11 4 2" xfId="9892"/>
    <cellStyle name="Note 11 5" xfId="9893"/>
    <cellStyle name="Note 11 5 2" xfId="9894"/>
    <cellStyle name="Note 11 6" xfId="9895"/>
    <cellStyle name="Note 11 6 2" xfId="9896"/>
    <cellStyle name="Note 11 7" xfId="9897"/>
    <cellStyle name="Note 11 7 2" xfId="9898"/>
    <cellStyle name="Note 11 8" xfId="9899"/>
    <cellStyle name="Note 11 8 2" xfId="9900"/>
    <cellStyle name="Note 11 9" xfId="9901"/>
    <cellStyle name="Note 11 9 2" xfId="9902"/>
    <cellStyle name="Note 12" xfId="9903"/>
    <cellStyle name="Note 12 10" xfId="9904"/>
    <cellStyle name="Note 12 10 2" xfId="9905"/>
    <cellStyle name="Note 12 11" xfId="9906"/>
    <cellStyle name="Note 12 12" xfId="9907"/>
    <cellStyle name="Note 12 13" xfId="9908"/>
    <cellStyle name="Note 12 2" xfId="9909"/>
    <cellStyle name="Note 12 2 10" xfId="9910"/>
    <cellStyle name="Note 12 2 2" xfId="9911"/>
    <cellStyle name="Note 12 2 2 2" xfId="9912"/>
    <cellStyle name="Note 12 2 3" xfId="9913"/>
    <cellStyle name="Note 12 2 3 2" xfId="9914"/>
    <cellStyle name="Note 12 2 4" xfId="9915"/>
    <cellStyle name="Note 12 2 4 2" xfId="9916"/>
    <cellStyle name="Note 12 2 5" xfId="9917"/>
    <cellStyle name="Note 12 2 5 2" xfId="9918"/>
    <cellStyle name="Note 12 2 6" xfId="9919"/>
    <cellStyle name="Note 12 2 6 2" xfId="9920"/>
    <cellStyle name="Note 12 2 7" xfId="9921"/>
    <cellStyle name="Note 12 2 7 2" xfId="9922"/>
    <cellStyle name="Note 12 2 8" xfId="9923"/>
    <cellStyle name="Note 12 2 8 2" xfId="9924"/>
    <cellStyle name="Note 12 2 9" xfId="9925"/>
    <cellStyle name="Note 12 2 9 2" xfId="9926"/>
    <cellStyle name="Note 12 3" xfId="9927"/>
    <cellStyle name="Note 12 3 2" xfId="9928"/>
    <cellStyle name="Note 12 4" xfId="9929"/>
    <cellStyle name="Note 12 4 2" xfId="9930"/>
    <cellStyle name="Note 12 5" xfId="9931"/>
    <cellStyle name="Note 12 5 2" xfId="9932"/>
    <cellStyle name="Note 12 6" xfId="9933"/>
    <cellStyle name="Note 12 6 2" xfId="9934"/>
    <cellStyle name="Note 12 7" xfId="9935"/>
    <cellStyle name="Note 12 7 2" xfId="9936"/>
    <cellStyle name="Note 12 8" xfId="9937"/>
    <cellStyle name="Note 12 8 2" xfId="9938"/>
    <cellStyle name="Note 12 9" xfId="9939"/>
    <cellStyle name="Note 12 9 2" xfId="9940"/>
    <cellStyle name="Note 13" xfId="9941"/>
    <cellStyle name="Note 13 10" xfId="9942"/>
    <cellStyle name="Note 13 10 2" xfId="9943"/>
    <cellStyle name="Note 13 11" xfId="9944"/>
    <cellStyle name="Note 13 12" xfId="9945"/>
    <cellStyle name="Note 13 13" xfId="9946"/>
    <cellStyle name="Note 13 2" xfId="9947"/>
    <cellStyle name="Note 13 2 10" xfId="9948"/>
    <cellStyle name="Note 13 2 2" xfId="9949"/>
    <cellStyle name="Note 13 2 2 2" xfId="9950"/>
    <cellStyle name="Note 13 2 3" xfId="9951"/>
    <cellStyle name="Note 13 2 3 2" xfId="9952"/>
    <cellStyle name="Note 13 2 4" xfId="9953"/>
    <cellStyle name="Note 13 2 4 2" xfId="9954"/>
    <cellStyle name="Note 13 2 5" xfId="9955"/>
    <cellStyle name="Note 13 2 5 2" xfId="9956"/>
    <cellStyle name="Note 13 2 6" xfId="9957"/>
    <cellStyle name="Note 13 2 6 2" xfId="9958"/>
    <cellStyle name="Note 13 2 7" xfId="9959"/>
    <cellStyle name="Note 13 2 7 2" xfId="9960"/>
    <cellStyle name="Note 13 2 8" xfId="9961"/>
    <cellStyle name="Note 13 2 8 2" xfId="9962"/>
    <cellStyle name="Note 13 2 9" xfId="9963"/>
    <cellStyle name="Note 13 2 9 2" xfId="9964"/>
    <cellStyle name="Note 13 3" xfId="9965"/>
    <cellStyle name="Note 13 3 2" xfId="9966"/>
    <cellStyle name="Note 13 4" xfId="9967"/>
    <cellStyle name="Note 13 4 2" xfId="9968"/>
    <cellStyle name="Note 13 5" xfId="9969"/>
    <cellStyle name="Note 13 5 2" xfId="9970"/>
    <cellStyle name="Note 13 6" xfId="9971"/>
    <cellStyle name="Note 13 6 2" xfId="9972"/>
    <cellStyle name="Note 13 7" xfId="9973"/>
    <cellStyle name="Note 13 7 2" xfId="9974"/>
    <cellStyle name="Note 13 8" xfId="9975"/>
    <cellStyle name="Note 13 8 2" xfId="9976"/>
    <cellStyle name="Note 13 9" xfId="9977"/>
    <cellStyle name="Note 13 9 2" xfId="9978"/>
    <cellStyle name="Note 14" xfId="9979"/>
    <cellStyle name="Note 14 10" xfId="9980"/>
    <cellStyle name="Note 14 10 2" xfId="9981"/>
    <cellStyle name="Note 14 11" xfId="9982"/>
    <cellStyle name="Note 14 12" xfId="9983"/>
    <cellStyle name="Note 14 13" xfId="9984"/>
    <cellStyle name="Note 14 2" xfId="9985"/>
    <cellStyle name="Note 14 2 10" xfId="9986"/>
    <cellStyle name="Note 14 2 2" xfId="9987"/>
    <cellStyle name="Note 14 2 2 2" xfId="9988"/>
    <cellStyle name="Note 14 2 3" xfId="9989"/>
    <cellStyle name="Note 14 2 3 2" xfId="9990"/>
    <cellStyle name="Note 14 2 4" xfId="9991"/>
    <cellStyle name="Note 14 2 4 2" xfId="9992"/>
    <cellStyle name="Note 14 2 5" xfId="9993"/>
    <cellStyle name="Note 14 2 5 2" xfId="9994"/>
    <cellStyle name="Note 14 2 6" xfId="9995"/>
    <cellStyle name="Note 14 2 6 2" xfId="9996"/>
    <cellStyle name="Note 14 2 7" xfId="9997"/>
    <cellStyle name="Note 14 2 7 2" xfId="9998"/>
    <cellStyle name="Note 14 2 8" xfId="9999"/>
    <cellStyle name="Note 14 2 8 2" xfId="10000"/>
    <cellStyle name="Note 14 2 9" xfId="10001"/>
    <cellStyle name="Note 14 2 9 2" xfId="10002"/>
    <cellStyle name="Note 14 3" xfId="10003"/>
    <cellStyle name="Note 14 3 2" xfId="10004"/>
    <cellStyle name="Note 14 4" xfId="10005"/>
    <cellStyle name="Note 14 4 2" xfId="10006"/>
    <cellStyle name="Note 14 5" xfId="10007"/>
    <cellStyle name="Note 14 5 2" xfId="10008"/>
    <cellStyle name="Note 14 6" xfId="10009"/>
    <cellStyle name="Note 14 6 2" xfId="10010"/>
    <cellStyle name="Note 14 7" xfId="10011"/>
    <cellStyle name="Note 14 7 2" xfId="10012"/>
    <cellStyle name="Note 14 8" xfId="10013"/>
    <cellStyle name="Note 14 8 2" xfId="10014"/>
    <cellStyle name="Note 14 9" xfId="10015"/>
    <cellStyle name="Note 14 9 2" xfId="10016"/>
    <cellStyle name="Note 15" xfId="10017"/>
    <cellStyle name="Note 15 10" xfId="10018"/>
    <cellStyle name="Note 15 10 2" xfId="10019"/>
    <cellStyle name="Note 15 11" xfId="10020"/>
    <cellStyle name="Note 15 12" xfId="10021"/>
    <cellStyle name="Note 15 2" xfId="10022"/>
    <cellStyle name="Note 15 2 10" xfId="10023"/>
    <cellStyle name="Note 15 2 2" xfId="10024"/>
    <cellStyle name="Note 15 2 2 2" xfId="10025"/>
    <cellStyle name="Note 15 2 3" xfId="10026"/>
    <cellStyle name="Note 15 2 3 2" xfId="10027"/>
    <cellStyle name="Note 15 2 4" xfId="10028"/>
    <cellStyle name="Note 15 2 4 2" xfId="10029"/>
    <cellStyle name="Note 15 2 5" xfId="10030"/>
    <cellStyle name="Note 15 2 5 2" xfId="10031"/>
    <cellStyle name="Note 15 2 6" xfId="10032"/>
    <cellStyle name="Note 15 2 6 2" xfId="10033"/>
    <cellStyle name="Note 15 2 7" xfId="10034"/>
    <cellStyle name="Note 15 2 7 2" xfId="10035"/>
    <cellStyle name="Note 15 2 8" xfId="10036"/>
    <cellStyle name="Note 15 2 8 2" xfId="10037"/>
    <cellStyle name="Note 15 2 9" xfId="10038"/>
    <cellStyle name="Note 15 2 9 2" xfId="10039"/>
    <cellStyle name="Note 15 3" xfId="10040"/>
    <cellStyle name="Note 15 3 2" xfId="10041"/>
    <cellStyle name="Note 15 4" xfId="10042"/>
    <cellStyle name="Note 15 4 2" xfId="10043"/>
    <cellStyle name="Note 15 5" xfId="10044"/>
    <cellStyle name="Note 15 5 2" xfId="10045"/>
    <cellStyle name="Note 15 6" xfId="10046"/>
    <cellStyle name="Note 15 6 2" xfId="10047"/>
    <cellStyle name="Note 15 7" xfId="10048"/>
    <cellStyle name="Note 15 7 2" xfId="10049"/>
    <cellStyle name="Note 15 8" xfId="10050"/>
    <cellStyle name="Note 15 8 2" xfId="10051"/>
    <cellStyle name="Note 15 9" xfId="10052"/>
    <cellStyle name="Note 15 9 2" xfId="10053"/>
    <cellStyle name="Note 16" xfId="10054"/>
    <cellStyle name="Note 16 10" xfId="10055"/>
    <cellStyle name="Note 16 10 2" xfId="10056"/>
    <cellStyle name="Note 16 11" xfId="10057"/>
    <cellStyle name="Note 16 2" xfId="10058"/>
    <cellStyle name="Note 16 2 10" xfId="10059"/>
    <cellStyle name="Note 16 2 2" xfId="10060"/>
    <cellStyle name="Note 16 2 2 2" xfId="10061"/>
    <cellStyle name="Note 16 2 3" xfId="10062"/>
    <cellStyle name="Note 16 2 3 2" xfId="10063"/>
    <cellStyle name="Note 16 2 4" xfId="10064"/>
    <cellStyle name="Note 16 2 4 2" xfId="10065"/>
    <cellStyle name="Note 16 2 5" xfId="10066"/>
    <cellStyle name="Note 16 2 5 2" xfId="10067"/>
    <cellStyle name="Note 16 2 6" xfId="10068"/>
    <cellStyle name="Note 16 2 6 2" xfId="10069"/>
    <cellStyle name="Note 16 2 7" xfId="10070"/>
    <cellStyle name="Note 16 2 7 2" xfId="10071"/>
    <cellStyle name="Note 16 2 8" xfId="10072"/>
    <cellStyle name="Note 16 2 8 2" xfId="10073"/>
    <cellStyle name="Note 16 2 9" xfId="10074"/>
    <cellStyle name="Note 16 2 9 2" xfId="10075"/>
    <cellStyle name="Note 16 3" xfId="10076"/>
    <cellStyle name="Note 16 3 2" xfId="10077"/>
    <cellStyle name="Note 16 4" xfId="10078"/>
    <cellStyle name="Note 16 4 2" xfId="10079"/>
    <cellStyle name="Note 16 5" xfId="10080"/>
    <cellStyle name="Note 16 5 2" xfId="10081"/>
    <cellStyle name="Note 16 6" xfId="10082"/>
    <cellStyle name="Note 16 6 2" xfId="10083"/>
    <cellStyle name="Note 16 7" xfId="10084"/>
    <cellStyle name="Note 16 7 2" xfId="10085"/>
    <cellStyle name="Note 16 8" xfId="10086"/>
    <cellStyle name="Note 16 8 2" xfId="10087"/>
    <cellStyle name="Note 16 9" xfId="10088"/>
    <cellStyle name="Note 16 9 2" xfId="10089"/>
    <cellStyle name="Note 17" xfId="10090"/>
    <cellStyle name="Note 17 10" xfId="10091"/>
    <cellStyle name="Note 17 10 2" xfId="10092"/>
    <cellStyle name="Note 17 11" xfId="10093"/>
    <cellStyle name="Note 17 2" xfId="10094"/>
    <cellStyle name="Note 17 2 10" xfId="10095"/>
    <cellStyle name="Note 17 2 2" xfId="10096"/>
    <cellStyle name="Note 17 2 2 2" xfId="10097"/>
    <cellStyle name="Note 17 2 3" xfId="10098"/>
    <cellStyle name="Note 17 2 3 2" xfId="10099"/>
    <cellStyle name="Note 17 2 4" xfId="10100"/>
    <cellStyle name="Note 17 2 4 2" xfId="10101"/>
    <cellStyle name="Note 17 2 5" xfId="10102"/>
    <cellStyle name="Note 17 2 5 2" xfId="10103"/>
    <cellStyle name="Note 17 2 6" xfId="10104"/>
    <cellStyle name="Note 17 2 6 2" xfId="10105"/>
    <cellStyle name="Note 17 2 7" xfId="10106"/>
    <cellStyle name="Note 17 2 7 2" xfId="10107"/>
    <cellStyle name="Note 17 2 8" xfId="10108"/>
    <cellStyle name="Note 17 2 8 2" xfId="10109"/>
    <cellStyle name="Note 17 2 9" xfId="10110"/>
    <cellStyle name="Note 17 2 9 2" xfId="10111"/>
    <cellStyle name="Note 17 3" xfId="10112"/>
    <cellStyle name="Note 17 3 2" xfId="10113"/>
    <cellStyle name="Note 17 4" xfId="10114"/>
    <cellStyle name="Note 17 4 2" xfId="10115"/>
    <cellStyle name="Note 17 5" xfId="10116"/>
    <cellStyle name="Note 17 5 2" xfId="10117"/>
    <cellStyle name="Note 17 6" xfId="10118"/>
    <cellStyle name="Note 17 6 2" xfId="10119"/>
    <cellStyle name="Note 17 7" xfId="10120"/>
    <cellStyle name="Note 17 7 2" xfId="10121"/>
    <cellStyle name="Note 17 8" xfId="10122"/>
    <cellStyle name="Note 17 8 2" xfId="10123"/>
    <cellStyle name="Note 17 9" xfId="10124"/>
    <cellStyle name="Note 17 9 2" xfId="10125"/>
    <cellStyle name="Note 18" xfId="10126"/>
    <cellStyle name="Note 18 10" xfId="10127"/>
    <cellStyle name="Note 18 10 2" xfId="10128"/>
    <cellStyle name="Note 18 11" xfId="10129"/>
    <cellStyle name="Note 18 2" xfId="10130"/>
    <cellStyle name="Note 18 2 10" xfId="10131"/>
    <cellStyle name="Note 18 2 2" xfId="10132"/>
    <cellStyle name="Note 18 2 2 2" xfId="10133"/>
    <cellStyle name="Note 18 2 3" xfId="10134"/>
    <cellStyle name="Note 18 2 3 2" xfId="10135"/>
    <cellStyle name="Note 18 2 4" xfId="10136"/>
    <cellStyle name="Note 18 2 4 2" xfId="10137"/>
    <cellStyle name="Note 18 2 5" xfId="10138"/>
    <cellStyle name="Note 18 2 5 2" xfId="10139"/>
    <cellStyle name="Note 18 2 6" xfId="10140"/>
    <cellStyle name="Note 18 2 6 2" xfId="10141"/>
    <cellStyle name="Note 18 2 7" xfId="10142"/>
    <cellStyle name="Note 18 2 7 2" xfId="10143"/>
    <cellStyle name="Note 18 2 8" xfId="10144"/>
    <cellStyle name="Note 18 2 8 2" xfId="10145"/>
    <cellStyle name="Note 18 2 9" xfId="10146"/>
    <cellStyle name="Note 18 2 9 2" xfId="10147"/>
    <cellStyle name="Note 18 3" xfId="10148"/>
    <cellStyle name="Note 18 3 2" xfId="10149"/>
    <cellStyle name="Note 18 4" xfId="10150"/>
    <cellStyle name="Note 18 4 2" xfId="10151"/>
    <cellStyle name="Note 18 5" xfId="10152"/>
    <cellStyle name="Note 18 5 2" xfId="10153"/>
    <cellStyle name="Note 18 6" xfId="10154"/>
    <cellStyle name="Note 18 6 2" xfId="10155"/>
    <cellStyle name="Note 18 7" xfId="10156"/>
    <cellStyle name="Note 18 7 2" xfId="10157"/>
    <cellStyle name="Note 18 8" xfId="10158"/>
    <cellStyle name="Note 18 8 2" xfId="10159"/>
    <cellStyle name="Note 18 9" xfId="10160"/>
    <cellStyle name="Note 18 9 2" xfId="10161"/>
    <cellStyle name="Note 19" xfId="10162"/>
    <cellStyle name="Note 19 10" xfId="10163"/>
    <cellStyle name="Note 19 10 2" xfId="10164"/>
    <cellStyle name="Note 19 11" xfId="10165"/>
    <cellStyle name="Note 19 2" xfId="10166"/>
    <cellStyle name="Note 19 2 10" xfId="10167"/>
    <cellStyle name="Note 19 2 2" xfId="10168"/>
    <cellStyle name="Note 19 2 2 2" xfId="10169"/>
    <cellStyle name="Note 19 2 3" xfId="10170"/>
    <cellStyle name="Note 19 2 3 2" xfId="10171"/>
    <cellStyle name="Note 19 2 4" xfId="10172"/>
    <cellStyle name="Note 19 2 4 2" xfId="10173"/>
    <cellStyle name="Note 19 2 5" xfId="10174"/>
    <cellStyle name="Note 19 2 5 2" xfId="10175"/>
    <cellStyle name="Note 19 2 6" xfId="10176"/>
    <cellStyle name="Note 19 2 6 2" xfId="10177"/>
    <cellStyle name="Note 19 2 7" xfId="10178"/>
    <cellStyle name="Note 19 2 7 2" xfId="10179"/>
    <cellStyle name="Note 19 2 8" xfId="10180"/>
    <cellStyle name="Note 19 2 8 2" xfId="10181"/>
    <cellStyle name="Note 19 2 9" xfId="10182"/>
    <cellStyle name="Note 19 2 9 2" xfId="10183"/>
    <cellStyle name="Note 19 3" xfId="10184"/>
    <cellStyle name="Note 19 3 2" xfId="10185"/>
    <cellStyle name="Note 19 4" xfId="10186"/>
    <cellStyle name="Note 19 4 2" xfId="10187"/>
    <cellStyle name="Note 19 5" xfId="10188"/>
    <cellStyle name="Note 19 5 2" xfId="10189"/>
    <cellStyle name="Note 19 6" xfId="10190"/>
    <cellStyle name="Note 19 6 2" xfId="10191"/>
    <cellStyle name="Note 19 7" xfId="10192"/>
    <cellStyle name="Note 19 7 2" xfId="10193"/>
    <cellStyle name="Note 19 8" xfId="10194"/>
    <cellStyle name="Note 19 8 2" xfId="10195"/>
    <cellStyle name="Note 19 9" xfId="10196"/>
    <cellStyle name="Note 19 9 2" xfId="10197"/>
    <cellStyle name="Note 2" xfId="10198"/>
    <cellStyle name="Note 2 10" xfId="10199"/>
    <cellStyle name="Note 2 10 2" xfId="10200"/>
    <cellStyle name="Note 2 11" xfId="10201"/>
    <cellStyle name="Note 2 12" xfId="10202"/>
    <cellStyle name="Note 2 12 2" xfId="10203"/>
    <cellStyle name="Note 2 12 3" xfId="10204"/>
    <cellStyle name="Note 2 12 4" xfId="10205"/>
    <cellStyle name="Note 2 13" xfId="10206"/>
    <cellStyle name="Note 2 14" xfId="10207"/>
    <cellStyle name="Note 2 15" xfId="10208"/>
    <cellStyle name="Note 2 16" xfId="10209"/>
    <cellStyle name="Note 2 2" xfId="10210"/>
    <cellStyle name="Note 2 2 10" xfId="10211"/>
    <cellStyle name="Note 2 2 11" xfId="10212"/>
    <cellStyle name="Note 2 2 12" xfId="10213"/>
    <cellStyle name="Note 2 2 2" xfId="10214"/>
    <cellStyle name="Note 2 2 2 2" xfId="10215"/>
    <cellStyle name="Note 2 2 2 2 2" xfId="10216"/>
    <cellStyle name="Note 2 2 2 2 2 2" xfId="10217"/>
    <cellStyle name="Note 2 2 2 2 2 2 2" xfId="10218"/>
    <cellStyle name="Note 2 2 2 2 2 3" xfId="10219"/>
    <cellStyle name="Note 2 2 2 2 2 4" xfId="14564"/>
    <cellStyle name="Note 2 2 2 2 3" xfId="10220"/>
    <cellStyle name="Note 2 2 2 2 3 2" xfId="10221"/>
    <cellStyle name="Note 2 2 2 2 4" xfId="10222"/>
    <cellStyle name="Note 2 2 2 2 5" xfId="10223"/>
    <cellStyle name="Note 2 2 2 3" xfId="10224"/>
    <cellStyle name="Note 2 2 2 3 2" xfId="10225"/>
    <cellStyle name="Note 2 2 2 3 2 2" xfId="10226"/>
    <cellStyle name="Note 2 2 2 3 3" xfId="10227"/>
    <cellStyle name="Note 2 2 2 3 4" xfId="10228"/>
    <cellStyle name="Note 2 2 2 4" xfId="10229"/>
    <cellStyle name="Note 2 2 2 4 2" xfId="10230"/>
    <cellStyle name="Note 2 2 2 5" xfId="10231"/>
    <cellStyle name="Note 2 2 2 6" xfId="10232"/>
    <cellStyle name="Note 2 2 2 7" xfId="10233"/>
    <cellStyle name="Note 2 2 3" xfId="10234"/>
    <cellStyle name="Note 2 2 3 2" xfId="10235"/>
    <cellStyle name="Note 2 2 3 2 2" xfId="10236"/>
    <cellStyle name="Note 2 2 3 2 2 2" xfId="10237"/>
    <cellStyle name="Note 2 2 3 2 3" xfId="10238"/>
    <cellStyle name="Note 2 2 3 2 4" xfId="10239"/>
    <cellStyle name="Note 2 2 3 2 5" xfId="10240"/>
    <cellStyle name="Note 2 2 3 3" xfId="10241"/>
    <cellStyle name="Note 2 2 3 3 2" xfId="10242"/>
    <cellStyle name="Note 2 2 3 4" xfId="10243"/>
    <cellStyle name="Note 2 2 3 5" xfId="10244"/>
    <cellStyle name="Note 2 2 3 6" xfId="10245"/>
    <cellStyle name="Note 2 2 4" xfId="10246"/>
    <cellStyle name="Note 2 2 4 2" xfId="10247"/>
    <cellStyle name="Note 2 2 4 2 2" xfId="10248"/>
    <cellStyle name="Note 2 2 4 2 3" xfId="10249"/>
    <cellStyle name="Note 2 2 4 2 4" xfId="10250"/>
    <cellStyle name="Note 2 2 4 3" xfId="10251"/>
    <cellStyle name="Note 2 2 4 4" xfId="10252"/>
    <cellStyle name="Note 2 2 4 5" xfId="10253"/>
    <cellStyle name="Note 2 2 5" xfId="10254"/>
    <cellStyle name="Note 2 2 5 2" xfId="10255"/>
    <cellStyle name="Note 2 2 5 3" xfId="10256"/>
    <cellStyle name="Note 2 2 6" xfId="10257"/>
    <cellStyle name="Note 2 2 6 2" xfId="10258"/>
    <cellStyle name="Note 2 2 7" xfId="10259"/>
    <cellStyle name="Note 2 2 7 2" xfId="10260"/>
    <cellStyle name="Note 2 2 8" xfId="10261"/>
    <cellStyle name="Note 2 2 8 2" xfId="10262"/>
    <cellStyle name="Note 2 2 9" xfId="10263"/>
    <cellStyle name="Note 2 2 9 2" xfId="10264"/>
    <cellStyle name="Note 2 3" xfId="10265"/>
    <cellStyle name="Note 2 3 2" xfId="10266"/>
    <cellStyle name="Note 2 3 2 2" xfId="10267"/>
    <cellStyle name="Note 2 3 2 2 2" xfId="10268"/>
    <cellStyle name="Note 2 3 2 2 2 2" xfId="10269"/>
    <cellStyle name="Note 2 3 2 2 3" xfId="10270"/>
    <cellStyle name="Note 2 3 2 2 4" xfId="10271"/>
    <cellStyle name="Note 2 3 2 3" xfId="10272"/>
    <cellStyle name="Note 2 3 2 3 2" xfId="10273"/>
    <cellStyle name="Note 2 3 2 4" xfId="10274"/>
    <cellStyle name="Note 2 3 2 5" xfId="10275"/>
    <cellStyle name="Note 2 3 3" xfId="10276"/>
    <cellStyle name="Note 2 3 3 2" xfId="10277"/>
    <cellStyle name="Note 2 3 3 2 2" xfId="10278"/>
    <cellStyle name="Note 2 3 3 3" xfId="10279"/>
    <cellStyle name="Note 2 3 3 4" xfId="10280"/>
    <cellStyle name="Note 2 3 3 5" xfId="10281"/>
    <cellStyle name="Note 2 3 4" xfId="10282"/>
    <cellStyle name="Note 2 3 4 2" xfId="10283"/>
    <cellStyle name="Note 2 3 5" xfId="10284"/>
    <cellStyle name="Note 2 3 6" xfId="10285"/>
    <cellStyle name="Note 2 3 7" xfId="10286"/>
    <cellStyle name="Note 2 4" xfId="10287"/>
    <cellStyle name="Note 2 4 2" xfId="10288"/>
    <cellStyle name="Note 2 4 2 2" xfId="10289"/>
    <cellStyle name="Note 2 4 2 2 2" xfId="10290"/>
    <cellStyle name="Note 2 4 2 2 3" xfId="10291"/>
    <cellStyle name="Note 2 4 2 3" xfId="10292"/>
    <cellStyle name="Note 2 4 2 4" xfId="10293"/>
    <cellStyle name="Note 2 4 2 5" xfId="10294"/>
    <cellStyle name="Note 2 4 3" xfId="10295"/>
    <cellStyle name="Note 2 4 3 2" xfId="10296"/>
    <cellStyle name="Note 2 4 3 3" xfId="10297"/>
    <cellStyle name="Note 2 4 4" xfId="10298"/>
    <cellStyle name="Note 2 4 4 2" xfId="10299"/>
    <cellStyle name="Note 2 4 5" xfId="10300"/>
    <cellStyle name="Note 2 4 6" xfId="10301"/>
    <cellStyle name="Note 2 4 7" xfId="10302"/>
    <cellStyle name="Note 2 5" xfId="10303"/>
    <cellStyle name="Note 2 5 2" xfId="10304"/>
    <cellStyle name="Note 2 5 2 2" xfId="10305"/>
    <cellStyle name="Note 2 5 2 3" xfId="10306"/>
    <cellStyle name="Note 2 5 2 4" xfId="10307"/>
    <cellStyle name="Note 2 5 2 5" xfId="10308"/>
    <cellStyle name="Note 2 5 3" xfId="10309"/>
    <cellStyle name="Note 2 5 4" xfId="10310"/>
    <cellStyle name="Note 2 5 5" xfId="10311"/>
    <cellStyle name="Note 2 6" xfId="10312"/>
    <cellStyle name="Note 2 6 2" xfId="10313"/>
    <cellStyle name="Note 2 6 2 2" xfId="10314"/>
    <cellStyle name="Note 2 6 2 3" xfId="10315"/>
    <cellStyle name="Note 2 6 2 4" xfId="10316"/>
    <cellStyle name="Note 2 6 3" xfId="10317"/>
    <cellStyle name="Note 2 6 4" xfId="10318"/>
    <cellStyle name="Note 2 6 5" xfId="10319"/>
    <cellStyle name="Note 2 7" xfId="10320"/>
    <cellStyle name="Note 2 7 2" xfId="10321"/>
    <cellStyle name="Note 2 7 2 2" xfId="10322"/>
    <cellStyle name="Note 2 7 2 3" xfId="10323"/>
    <cellStyle name="Note 2 7 2 4" xfId="10324"/>
    <cellStyle name="Note 2 7 3" xfId="10325"/>
    <cellStyle name="Note 2 7 4" xfId="10326"/>
    <cellStyle name="Note 2 7 5" xfId="10327"/>
    <cellStyle name="Note 2 8" xfId="10328"/>
    <cellStyle name="Note 2 8 2" xfId="10329"/>
    <cellStyle name="Note 2 9" xfId="10330"/>
    <cellStyle name="Note 2 9 2" xfId="10331"/>
    <cellStyle name="Note 20" xfId="10332"/>
    <cellStyle name="Note 20 10" xfId="10333"/>
    <cellStyle name="Note 20 10 2" xfId="10334"/>
    <cellStyle name="Note 20 11" xfId="10335"/>
    <cellStyle name="Note 20 2" xfId="10336"/>
    <cellStyle name="Note 20 2 10" xfId="10337"/>
    <cellStyle name="Note 20 2 2" xfId="10338"/>
    <cellStyle name="Note 20 2 2 2" xfId="10339"/>
    <cellStyle name="Note 20 2 3" xfId="10340"/>
    <cellStyle name="Note 20 2 3 2" xfId="10341"/>
    <cellStyle name="Note 20 2 4" xfId="10342"/>
    <cellStyle name="Note 20 2 4 2" xfId="10343"/>
    <cellStyle name="Note 20 2 5" xfId="10344"/>
    <cellStyle name="Note 20 2 5 2" xfId="10345"/>
    <cellStyle name="Note 20 2 6" xfId="10346"/>
    <cellStyle name="Note 20 2 6 2" xfId="10347"/>
    <cellStyle name="Note 20 2 7" xfId="10348"/>
    <cellStyle name="Note 20 2 7 2" xfId="10349"/>
    <cellStyle name="Note 20 2 8" xfId="10350"/>
    <cellStyle name="Note 20 2 8 2" xfId="10351"/>
    <cellStyle name="Note 20 2 9" xfId="10352"/>
    <cellStyle name="Note 20 2 9 2" xfId="10353"/>
    <cellStyle name="Note 20 3" xfId="10354"/>
    <cellStyle name="Note 20 3 2" xfId="10355"/>
    <cellStyle name="Note 20 4" xfId="10356"/>
    <cellStyle name="Note 20 4 2" xfId="10357"/>
    <cellStyle name="Note 20 5" xfId="10358"/>
    <cellStyle name="Note 20 5 2" xfId="10359"/>
    <cellStyle name="Note 20 6" xfId="10360"/>
    <cellStyle name="Note 20 6 2" xfId="10361"/>
    <cellStyle name="Note 20 7" xfId="10362"/>
    <cellStyle name="Note 20 7 2" xfId="10363"/>
    <cellStyle name="Note 20 8" xfId="10364"/>
    <cellStyle name="Note 20 8 2" xfId="10365"/>
    <cellStyle name="Note 20 9" xfId="10366"/>
    <cellStyle name="Note 20 9 2" xfId="10367"/>
    <cellStyle name="Note 21" xfId="10368"/>
    <cellStyle name="Note 21 10" xfId="10369"/>
    <cellStyle name="Note 21 10 2" xfId="10370"/>
    <cellStyle name="Note 21 11" xfId="10371"/>
    <cellStyle name="Note 21 2" xfId="10372"/>
    <cellStyle name="Note 21 2 10" xfId="10373"/>
    <cellStyle name="Note 21 2 2" xfId="10374"/>
    <cellStyle name="Note 21 2 2 2" xfId="10375"/>
    <cellStyle name="Note 21 2 3" xfId="10376"/>
    <cellStyle name="Note 21 2 3 2" xfId="10377"/>
    <cellStyle name="Note 21 2 4" xfId="10378"/>
    <cellStyle name="Note 21 2 4 2" xfId="10379"/>
    <cellStyle name="Note 21 2 5" xfId="10380"/>
    <cellStyle name="Note 21 2 5 2" xfId="10381"/>
    <cellStyle name="Note 21 2 6" xfId="10382"/>
    <cellStyle name="Note 21 2 6 2" xfId="10383"/>
    <cellStyle name="Note 21 2 7" xfId="10384"/>
    <cellStyle name="Note 21 2 7 2" xfId="10385"/>
    <cellStyle name="Note 21 2 8" xfId="10386"/>
    <cellStyle name="Note 21 2 8 2" xfId="10387"/>
    <cellStyle name="Note 21 2 9" xfId="10388"/>
    <cellStyle name="Note 21 2 9 2" xfId="10389"/>
    <cellStyle name="Note 21 3" xfId="10390"/>
    <cellStyle name="Note 21 3 2" xfId="10391"/>
    <cellStyle name="Note 21 4" xfId="10392"/>
    <cellStyle name="Note 21 4 2" xfId="10393"/>
    <cellStyle name="Note 21 5" xfId="10394"/>
    <cellStyle name="Note 21 5 2" xfId="10395"/>
    <cellStyle name="Note 21 6" xfId="10396"/>
    <cellStyle name="Note 21 6 2" xfId="10397"/>
    <cellStyle name="Note 21 7" xfId="10398"/>
    <cellStyle name="Note 21 7 2" xfId="10399"/>
    <cellStyle name="Note 21 8" xfId="10400"/>
    <cellStyle name="Note 21 8 2" xfId="10401"/>
    <cellStyle name="Note 21 9" xfId="10402"/>
    <cellStyle name="Note 21 9 2" xfId="10403"/>
    <cellStyle name="Note 22" xfId="10404"/>
    <cellStyle name="Note 22 10" xfId="10405"/>
    <cellStyle name="Note 22 2" xfId="10406"/>
    <cellStyle name="Note 22 2 2" xfId="10407"/>
    <cellStyle name="Note 22 3" xfId="10408"/>
    <cellStyle name="Note 22 3 2" xfId="10409"/>
    <cellStyle name="Note 22 4" xfId="10410"/>
    <cellStyle name="Note 22 4 2" xfId="10411"/>
    <cellStyle name="Note 22 5" xfId="10412"/>
    <cellStyle name="Note 22 5 2" xfId="10413"/>
    <cellStyle name="Note 22 6" xfId="10414"/>
    <cellStyle name="Note 22 6 2" xfId="10415"/>
    <cellStyle name="Note 22 7" xfId="10416"/>
    <cellStyle name="Note 22 7 2" xfId="10417"/>
    <cellStyle name="Note 22 8" xfId="10418"/>
    <cellStyle name="Note 22 8 2" xfId="10419"/>
    <cellStyle name="Note 22 9" xfId="10420"/>
    <cellStyle name="Note 22 9 2" xfId="10421"/>
    <cellStyle name="Note 23" xfId="10422"/>
    <cellStyle name="Note 23 2" xfId="10423"/>
    <cellStyle name="Note 23 2 2" xfId="10424"/>
    <cellStyle name="Note 23 3" xfId="10425"/>
    <cellStyle name="Note 23 4" xfId="10426"/>
    <cellStyle name="Note 24" xfId="14565"/>
    <cellStyle name="Note 3" xfId="10427"/>
    <cellStyle name="Note 3 10" xfId="10428"/>
    <cellStyle name="Note 3 10 2" xfId="10429"/>
    <cellStyle name="Note 3 11" xfId="10430"/>
    <cellStyle name="Note 3 12" xfId="10431"/>
    <cellStyle name="Note 3 13" xfId="14566"/>
    <cellStyle name="Note 3 2" xfId="10432"/>
    <cellStyle name="Note 3 2 10" xfId="10433"/>
    <cellStyle name="Note 3 2 11" xfId="10434"/>
    <cellStyle name="Note 3 2 12" xfId="10435"/>
    <cellStyle name="Note 3 2 2" xfId="10436"/>
    <cellStyle name="Note 3 2 2 2" xfId="10437"/>
    <cellStyle name="Note 3 2 2 2 2" xfId="10438"/>
    <cellStyle name="Note 3 2 2 2 2 2" xfId="10439"/>
    <cellStyle name="Note 3 2 2 2 2 2 2" xfId="10440"/>
    <cellStyle name="Note 3 2 2 2 2 3" xfId="10441"/>
    <cellStyle name="Note 3 2 2 2 3" xfId="10442"/>
    <cellStyle name="Note 3 2 2 2 3 2" xfId="10443"/>
    <cellStyle name="Note 3 2 2 2 4" xfId="10444"/>
    <cellStyle name="Note 3 2 2 3" xfId="10445"/>
    <cellStyle name="Note 3 2 2 3 2" xfId="10446"/>
    <cellStyle name="Note 3 2 2 3 2 2" xfId="10447"/>
    <cellStyle name="Note 3 2 2 3 3" xfId="10448"/>
    <cellStyle name="Note 3 2 2 4" xfId="10449"/>
    <cellStyle name="Note 3 2 2 4 2" xfId="10450"/>
    <cellStyle name="Note 3 2 2 5" xfId="10451"/>
    <cellStyle name="Note 3 2 2 6" xfId="10452"/>
    <cellStyle name="Note 3 2 3" xfId="10453"/>
    <cellStyle name="Note 3 2 3 2" xfId="10454"/>
    <cellStyle name="Note 3 2 3 2 2" xfId="10455"/>
    <cellStyle name="Note 3 2 3 2 2 2" xfId="10456"/>
    <cellStyle name="Note 3 2 3 2 3" xfId="10457"/>
    <cellStyle name="Note 3 2 3 3" xfId="10458"/>
    <cellStyle name="Note 3 2 3 3 2" xfId="10459"/>
    <cellStyle name="Note 3 2 3 4" xfId="10460"/>
    <cellStyle name="Note 3 2 3 5" xfId="10461"/>
    <cellStyle name="Note 3 2 4" xfId="10462"/>
    <cellStyle name="Note 3 2 4 2" xfId="10463"/>
    <cellStyle name="Note 3 2 4 2 2" xfId="10464"/>
    <cellStyle name="Note 3 2 4 3" xfId="10465"/>
    <cellStyle name="Note 3 2 4 4" xfId="10466"/>
    <cellStyle name="Note 3 2 5" xfId="10467"/>
    <cellStyle name="Note 3 2 5 2" xfId="10468"/>
    <cellStyle name="Note 3 2 5 3" xfId="10469"/>
    <cellStyle name="Note 3 2 6" xfId="10470"/>
    <cellStyle name="Note 3 2 6 2" xfId="10471"/>
    <cellStyle name="Note 3 2 7" xfId="10472"/>
    <cellStyle name="Note 3 2 7 2" xfId="10473"/>
    <cellStyle name="Note 3 2 8" xfId="10474"/>
    <cellStyle name="Note 3 2 8 2" xfId="10475"/>
    <cellStyle name="Note 3 2 9" xfId="10476"/>
    <cellStyle name="Note 3 2 9 2" xfId="10477"/>
    <cellStyle name="Note 3 3" xfId="10478"/>
    <cellStyle name="Note 3 3 2" xfId="10479"/>
    <cellStyle name="Note 3 3 2 2" xfId="10480"/>
    <cellStyle name="Note 3 3 2 2 2" xfId="10481"/>
    <cellStyle name="Note 3 3 2 2 2 2" xfId="10482"/>
    <cellStyle name="Note 3 3 2 2 3" xfId="10483"/>
    <cellStyle name="Note 3 3 2 3" xfId="10484"/>
    <cellStyle name="Note 3 3 2 3 2" xfId="10485"/>
    <cellStyle name="Note 3 3 2 4" xfId="10486"/>
    <cellStyle name="Note 3 3 3" xfId="10487"/>
    <cellStyle name="Note 3 3 3 2" xfId="10488"/>
    <cellStyle name="Note 3 3 3 2 2" xfId="10489"/>
    <cellStyle name="Note 3 3 3 3" xfId="10490"/>
    <cellStyle name="Note 3 3 4" xfId="10491"/>
    <cellStyle name="Note 3 3 4 2" xfId="10492"/>
    <cellStyle name="Note 3 3 5" xfId="10493"/>
    <cellStyle name="Note 3 3 6" xfId="10494"/>
    <cellStyle name="Note 3 3 7" xfId="10495"/>
    <cellStyle name="Note 3 4" xfId="10496"/>
    <cellStyle name="Note 3 4 2" xfId="10497"/>
    <cellStyle name="Note 3 4 2 2" xfId="10498"/>
    <cellStyle name="Note 3 4 2 2 2" xfId="10499"/>
    <cellStyle name="Note 3 4 2 3" xfId="10500"/>
    <cellStyle name="Note 3 4 2 4" xfId="10501"/>
    <cellStyle name="Note 3 4 3" xfId="10502"/>
    <cellStyle name="Note 3 4 3 2" xfId="10503"/>
    <cellStyle name="Note 3 4 4" xfId="10504"/>
    <cellStyle name="Note 3 4 5" xfId="10505"/>
    <cellStyle name="Note 3 5" xfId="10506"/>
    <cellStyle name="Note 3 5 2" xfId="10507"/>
    <cellStyle name="Note 3 5 2 2" xfId="10508"/>
    <cellStyle name="Note 3 5 3" xfId="10509"/>
    <cellStyle name="Note 3 5 4" xfId="10510"/>
    <cellStyle name="Note 3 6" xfId="10511"/>
    <cellStyle name="Note 3 6 2" xfId="10512"/>
    <cellStyle name="Note 3 6 3" xfId="10513"/>
    <cellStyle name="Note 3 7" xfId="10514"/>
    <cellStyle name="Note 3 7 2" xfId="10515"/>
    <cellStyle name="Note 3 8" xfId="10516"/>
    <cellStyle name="Note 3 8 2" xfId="10517"/>
    <cellStyle name="Note 3 9" xfId="10518"/>
    <cellStyle name="Note 3 9 2" xfId="10519"/>
    <cellStyle name="Note 4" xfId="10520"/>
    <cellStyle name="Note 4 10" xfId="10521"/>
    <cellStyle name="Note 4 10 2" xfId="10522"/>
    <cellStyle name="Note 4 11" xfId="10523"/>
    <cellStyle name="Note 4 12" xfId="10524"/>
    <cellStyle name="Note 4 13" xfId="10525"/>
    <cellStyle name="Note 4 2" xfId="10526"/>
    <cellStyle name="Note 4 2 10" xfId="10527"/>
    <cellStyle name="Note 4 2 11" xfId="10528"/>
    <cellStyle name="Note 4 2 12" xfId="10529"/>
    <cellStyle name="Note 4 2 2" xfId="10530"/>
    <cellStyle name="Note 4 2 2 2" xfId="10531"/>
    <cellStyle name="Note 4 2 2 2 2" xfId="10532"/>
    <cellStyle name="Note 4 2 2 2 2 2" xfId="10533"/>
    <cellStyle name="Note 4 2 2 2 2 2 2" xfId="10534"/>
    <cellStyle name="Note 4 2 2 2 2 3" xfId="10535"/>
    <cellStyle name="Note 4 2 2 2 3" xfId="10536"/>
    <cellStyle name="Note 4 2 2 2 3 2" xfId="10537"/>
    <cellStyle name="Note 4 2 2 2 4" xfId="10538"/>
    <cellStyle name="Note 4 2 2 2 5" xfId="14567"/>
    <cellStyle name="Note 4 2 2 3" xfId="10539"/>
    <cellStyle name="Note 4 2 2 3 2" xfId="10540"/>
    <cellStyle name="Note 4 2 2 3 2 2" xfId="10541"/>
    <cellStyle name="Note 4 2 2 3 3" xfId="10542"/>
    <cellStyle name="Note 4 2 2 4" xfId="10543"/>
    <cellStyle name="Note 4 2 2 4 2" xfId="10544"/>
    <cellStyle name="Note 4 2 2 5" xfId="10545"/>
    <cellStyle name="Note 4 2 2 6" xfId="10546"/>
    <cellStyle name="Note 4 2 2 7" xfId="14568"/>
    <cellStyle name="Note 4 2 3" xfId="10547"/>
    <cellStyle name="Note 4 2 3 2" xfId="10548"/>
    <cellStyle name="Note 4 2 3 2 2" xfId="10549"/>
    <cellStyle name="Note 4 2 3 2 2 2" xfId="10550"/>
    <cellStyle name="Note 4 2 3 2 3" xfId="10551"/>
    <cellStyle name="Note 4 2 3 3" xfId="10552"/>
    <cellStyle name="Note 4 2 3 3 2" xfId="10553"/>
    <cellStyle name="Note 4 2 3 4" xfId="10554"/>
    <cellStyle name="Note 4 2 3 5" xfId="10555"/>
    <cellStyle name="Note 4 2 3 6" xfId="14569"/>
    <cellStyle name="Note 4 2 4" xfId="10556"/>
    <cellStyle name="Note 4 2 4 2" xfId="10557"/>
    <cellStyle name="Note 4 2 4 2 2" xfId="10558"/>
    <cellStyle name="Note 4 2 4 3" xfId="10559"/>
    <cellStyle name="Note 4 2 4 4" xfId="10560"/>
    <cellStyle name="Note 4 2 5" xfId="10561"/>
    <cellStyle name="Note 4 2 5 2" xfId="10562"/>
    <cellStyle name="Note 4 2 5 3" xfId="10563"/>
    <cellStyle name="Note 4 2 6" xfId="10564"/>
    <cellStyle name="Note 4 2 6 2" xfId="10565"/>
    <cellStyle name="Note 4 2 7" xfId="10566"/>
    <cellStyle name="Note 4 2 7 2" xfId="10567"/>
    <cellStyle name="Note 4 2 8" xfId="10568"/>
    <cellStyle name="Note 4 2 8 2" xfId="10569"/>
    <cellStyle name="Note 4 2 9" xfId="10570"/>
    <cellStyle name="Note 4 2 9 2" xfId="10571"/>
    <cellStyle name="Note 4 3" xfId="10572"/>
    <cellStyle name="Note 4 3 2" xfId="10573"/>
    <cellStyle name="Note 4 3 2 2" xfId="10574"/>
    <cellStyle name="Note 4 3 2 2 2" xfId="10575"/>
    <cellStyle name="Note 4 3 2 2 2 2" xfId="10576"/>
    <cellStyle name="Note 4 3 2 2 3" xfId="10577"/>
    <cellStyle name="Note 4 3 2 3" xfId="10578"/>
    <cellStyle name="Note 4 3 2 3 2" xfId="10579"/>
    <cellStyle name="Note 4 3 2 4" xfId="10580"/>
    <cellStyle name="Note 4 3 2 5" xfId="14570"/>
    <cellStyle name="Note 4 3 3" xfId="10581"/>
    <cellStyle name="Note 4 3 3 2" xfId="10582"/>
    <cellStyle name="Note 4 3 3 2 2" xfId="10583"/>
    <cellStyle name="Note 4 3 3 3" xfId="10584"/>
    <cellStyle name="Note 4 3 4" xfId="10585"/>
    <cellStyle name="Note 4 3 4 2" xfId="10586"/>
    <cellStyle name="Note 4 3 5" xfId="10587"/>
    <cellStyle name="Note 4 3 6" xfId="10588"/>
    <cellStyle name="Note 4 3 7" xfId="10589"/>
    <cellStyle name="Note 4 4" xfId="10590"/>
    <cellStyle name="Note 4 4 2" xfId="10591"/>
    <cellStyle name="Note 4 4 2 2" xfId="10592"/>
    <cellStyle name="Note 4 4 2 2 2" xfId="10593"/>
    <cellStyle name="Note 4 4 2 3" xfId="10594"/>
    <cellStyle name="Note 4 4 3" xfId="10595"/>
    <cellStyle name="Note 4 4 3 2" xfId="10596"/>
    <cellStyle name="Note 4 4 4" xfId="10597"/>
    <cellStyle name="Note 4 4 5" xfId="10598"/>
    <cellStyle name="Note 4 4 6" xfId="14571"/>
    <cellStyle name="Note 4 5" xfId="10599"/>
    <cellStyle name="Note 4 5 2" xfId="10600"/>
    <cellStyle name="Note 4 5 2 2" xfId="10601"/>
    <cellStyle name="Note 4 5 3" xfId="10602"/>
    <cellStyle name="Note 4 5 4" xfId="10603"/>
    <cellStyle name="Note 4 6" xfId="10604"/>
    <cellStyle name="Note 4 6 2" xfId="10605"/>
    <cellStyle name="Note 4 6 3" xfId="10606"/>
    <cellStyle name="Note 4 7" xfId="10607"/>
    <cellStyle name="Note 4 7 2" xfId="10608"/>
    <cellStyle name="Note 4 8" xfId="10609"/>
    <cellStyle name="Note 4 8 2" xfId="10610"/>
    <cellStyle name="Note 4 9" xfId="10611"/>
    <cellStyle name="Note 4 9 2" xfId="10612"/>
    <cellStyle name="Note 5" xfId="10613"/>
    <cellStyle name="Note 5 10" xfId="10614"/>
    <cellStyle name="Note 5 10 2" xfId="10615"/>
    <cellStyle name="Note 5 11" xfId="10616"/>
    <cellStyle name="Note 5 12" xfId="10617"/>
    <cellStyle name="Note 5 13" xfId="10618"/>
    <cellStyle name="Note 5 2" xfId="10619"/>
    <cellStyle name="Note 5 2 10" xfId="10620"/>
    <cellStyle name="Note 5 2 11" xfId="10621"/>
    <cellStyle name="Note 5 2 12" xfId="10622"/>
    <cellStyle name="Note 5 2 2" xfId="10623"/>
    <cellStyle name="Note 5 2 2 2" xfId="10624"/>
    <cellStyle name="Note 5 2 2 2 2" xfId="14572"/>
    <cellStyle name="Note 5 2 2 3" xfId="10625"/>
    <cellStyle name="Note 5 2 2 4" xfId="14573"/>
    <cellStyle name="Note 5 2 3" xfId="10626"/>
    <cellStyle name="Note 5 2 3 2" xfId="10627"/>
    <cellStyle name="Note 5 2 3 3" xfId="14574"/>
    <cellStyle name="Note 5 2 4" xfId="10628"/>
    <cellStyle name="Note 5 2 4 2" xfId="10629"/>
    <cellStyle name="Note 5 2 5" xfId="10630"/>
    <cellStyle name="Note 5 2 5 2" xfId="10631"/>
    <cellStyle name="Note 5 2 6" xfId="10632"/>
    <cellStyle name="Note 5 2 6 2" xfId="10633"/>
    <cellStyle name="Note 5 2 7" xfId="10634"/>
    <cellStyle name="Note 5 2 7 2" xfId="10635"/>
    <cellStyle name="Note 5 2 8" xfId="10636"/>
    <cellStyle name="Note 5 2 8 2" xfId="10637"/>
    <cellStyle name="Note 5 2 9" xfId="10638"/>
    <cellStyle name="Note 5 2 9 2" xfId="10639"/>
    <cellStyle name="Note 5 3" xfId="10640"/>
    <cellStyle name="Note 5 3 2" xfId="10641"/>
    <cellStyle name="Note 5 3 2 2" xfId="14575"/>
    <cellStyle name="Note 5 3 3" xfId="10642"/>
    <cellStyle name="Note 5 3 4" xfId="10643"/>
    <cellStyle name="Note 5 4" xfId="10644"/>
    <cellStyle name="Note 5 4 2" xfId="10645"/>
    <cellStyle name="Note 5 4 3" xfId="14576"/>
    <cellStyle name="Note 5 5" xfId="10646"/>
    <cellStyle name="Note 5 5 2" xfId="10647"/>
    <cellStyle name="Note 5 6" xfId="10648"/>
    <cellStyle name="Note 5 6 2" xfId="10649"/>
    <cellStyle name="Note 5 7" xfId="10650"/>
    <cellStyle name="Note 5 7 2" xfId="10651"/>
    <cellStyle name="Note 5 8" xfId="10652"/>
    <cellStyle name="Note 5 8 2" xfId="10653"/>
    <cellStyle name="Note 5 9" xfId="10654"/>
    <cellStyle name="Note 5 9 2" xfId="10655"/>
    <cellStyle name="Note 6" xfId="10656"/>
    <cellStyle name="Note 6 10" xfId="10657"/>
    <cellStyle name="Note 6 10 2" xfId="10658"/>
    <cellStyle name="Note 6 11" xfId="10659"/>
    <cellStyle name="Note 6 12" xfId="10660"/>
    <cellStyle name="Note 6 13" xfId="10661"/>
    <cellStyle name="Note 6 2" xfId="10662"/>
    <cellStyle name="Note 6 2 10" xfId="10663"/>
    <cellStyle name="Note 6 2 11" xfId="10664"/>
    <cellStyle name="Note 6 2 12" xfId="10665"/>
    <cellStyle name="Note 6 2 2" xfId="10666"/>
    <cellStyle name="Note 6 2 2 2" xfId="10667"/>
    <cellStyle name="Note 6 2 2 3" xfId="10668"/>
    <cellStyle name="Note 6 2 3" xfId="10669"/>
    <cellStyle name="Note 6 2 3 2" xfId="10670"/>
    <cellStyle name="Note 6 2 4" xfId="10671"/>
    <cellStyle name="Note 6 2 4 2" xfId="10672"/>
    <cellStyle name="Note 6 2 5" xfId="10673"/>
    <cellStyle name="Note 6 2 5 2" xfId="10674"/>
    <cellStyle name="Note 6 2 6" xfId="10675"/>
    <cellStyle name="Note 6 2 6 2" xfId="10676"/>
    <cellStyle name="Note 6 2 7" xfId="10677"/>
    <cellStyle name="Note 6 2 7 2" xfId="10678"/>
    <cellStyle name="Note 6 2 8" xfId="10679"/>
    <cellStyle name="Note 6 2 8 2" xfId="10680"/>
    <cellStyle name="Note 6 2 9" xfId="10681"/>
    <cellStyle name="Note 6 2 9 2" xfId="10682"/>
    <cellStyle name="Note 6 3" xfId="10683"/>
    <cellStyle name="Note 6 3 2" xfId="10684"/>
    <cellStyle name="Note 6 3 3" xfId="10685"/>
    <cellStyle name="Note 6 3 4" xfId="10686"/>
    <cellStyle name="Note 6 4" xfId="10687"/>
    <cellStyle name="Note 6 4 2" xfId="10688"/>
    <cellStyle name="Note 6 5" xfId="10689"/>
    <cellStyle name="Note 6 5 2" xfId="10690"/>
    <cellStyle name="Note 6 6" xfId="10691"/>
    <cellStyle name="Note 6 6 2" xfId="10692"/>
    <cellStyle name="Note 6 7" xfId="10693"/>
    <cellStyle name="Note 6 7 2" xfId="10694"/>
    <cellStyle name="Note 6 8" xfId="10695"/>
    <cellStyle name="Note 6 8 2" xfId="10696"/>
    <cellStyle name="Note 6 9" xfId="10697"/>
    <cellStyle name="Note 6 9 2" xfId="10698"/>
    <cellStyle name="Note 7" xfId="10699"/>
    <cellStyle name="Note 7 10" xfId="10700"/>
    <cellStyle name="Note 7 10 2" xfId="10701"/>
    <cellStyle name="Note 7 11" xfId="10702"/>
    <cellStyle name="Note 7 12" xfId="10703"/>
    <cellStyle name="Note 7 13" xfId="10704"/>
    <cellStyle name="Note 7 2" xfId="10705"/>
    <cellStyle name="Note 7 2 10" xfId="10706"/>
    <cellStyle name="Note 7 2 11" xfId="10707"/>
    <cellStyle name="Note 7 2 12" xfId="10708"/>
    <cellStyle name="Note 7 2 2" xfId="10709"/>
    <cellStyle name="Note 7 2 2 2" xfId="10710"/>
    <cellStyle name="Note 7 2 3" xfId="10711"/>
    <cellStyle name="Note 7 2 3 2" xfId="10712"/>
    <cellStyle name="Note 7 2 4" xfId="10713"/>
    <cellStyle name="Note 7 2 4 2" xfId="10714"/>
    <cellStyle name="Note 7 2 5" xfId="10715"/>
    <cellStyle name="Note 7 2 5 2" xfId="10716"/>
    <cellStyle name="Note 7 2 6" xfId="10717"/>
    <cellStyle name="Note 7 2 6 2" xfId="10718"/>
    <cellStyle name="Note 7 2 7" xfId="10719"/>
    <cellStyle name="Note 7 2 7 2" xfId="10720"/>
    <cellStyle name="Note 7 2 8" xfId="10721"/>
    <cellStyle name="Note 7 2 8 2" xfId="10722"/>
    <cellStyle name="Note 7 2 9" xfId="10723"/>
    <cellStyle name="Note 7 2 9 2" xfId="10724"/>
    <cellStyle name="Note 7 3" xfId="10725"/>
    <cellStyle name="Note 7 3 2" xfId="10726"/>
    <cellStyle name="Note 7 3 3" xfId="10727"/>
    <cellStyle name="Note 7 4" xfId="10728"/>
    <cellStyle name="Note 7 4 2" xfId="10729"/>
    <cellStyle name="Note 7 5" xfId="10730"/>
    <cellStyle name="Note 7 5 2" xfId="10731"/>
    <cellStyle name="Note 7 6" xfId="10732"/>
    <cellStyle name="Note 7 6 2" xfId="10733"/>
    <cellStyle name="Note 7 7" xfId="10734"/>
    <cellStyle name="Note 7 7 2" xfId="10735"/>
    <cellStyle name="Note 7 8" xfId="10736"/>
    <cellStyle name="Note 7 8 2" xfId="10737"/>
    <cellStyle name="Note 7 9" xfId="10738"/>
    <cellStyle name="Note 7 9 2" xfId="10739"/>
    <cellStyle name="Note 8" xfId="10740"/>
    <cellStyle name="Note 8 10" xfId="10741"/>
    <cellStyle name="Note 8 10 2" xfId="10742"/>
    <cellStyle name="Note 8 11" xfId="10743"/>
    <cellStyle name="Note 8 12" xfId="10744"/>
    <cellStyle name="Note 8 13" xfId="10745"/>
    <cellStyle name="Note 8 2" xfId="10746"/>
    <cellStyle name="Note 8 2 10" xfId="10747"/>
    <cellStyle name="Note 8 2 11" xfId="10748"/>
    <cellStyle name="Note 8 2 12" xfId="10749"/>
    <cellStyle name="Note 8 2 2" xfId="10750"/>
    <cellStyle name="Note 8 2 2 2" xfId="10751"/>
    <cellStyle name="Note 8 2 3" xfId="10752"/>
    <cellStyle name="Note 8 2 3 2" xfId="10753"/>
    <cellStyle name="Note 8 2 4" xfId="10754"/>
    <cellStyle name="Note 8 2 4 2" xfId="10755"/>
    <cellStyle name="Note 8 2 5" xfId="10756"/>
    <cellStyle name="Note 8 2 5 2" xfId="10757"/>
    <cellStyle name="Note 8 2 6" xfId="10758"/>
    <cellStyle name="Note 8 2 6 2" xfId="10759"/>
    <cellStyle name="Note 8 2 7" xfId="10760"/>
    <cellStyle name="Note 8 2 7 2" xfId="10761"/>
    <cellStyle name="Note 8 2 8" xfId="10762"/>
    <cellStyle name="Note 8 2 8 2" xfId="10763"/>
    <cellStyle name="Note 8 2 9" xfId="10764"/>
    <cellStyle name="Note 8 2 9 2" xfId="10765"/>
    <cellStyle name="Note 8 3" xfId="10766"/>
    <cellStyle name="Note 8 3 2" xfId="10767"/>
    <cellStyle name="Note 8 3 3" xfId="10768"/>
    <cellStyle name="Note 8 4" xfId="10769"/>
    <cellStyle name="Note 8 4 2" xfId="10770"/>
    <cellStyle name="Note 8 5" xfId="10771"/>
    <cellStyle name="Note 8 5 2" xfId="10772"/>
    <cellStyle name="Note 8 6" xfId="10773"/>
    <cellStyle name="Note 8 6 2" xfId="10774"/>
    <cellStyle name="Note 8 7" xfId="10775"/>
    <cellStyle name="Note 8 7 2" xfId="10776"/>
    <cellStyle name="Note 8 8" xfId="10777"/>
    <cellStyle name="Note 8 8 2" xfId="10778"/>
    <cellStyle name="Note 8 9" xfId="10779"/>
    <cellStyle name="Note 8 9 2" xfId="10780"/>
    <cellStyle name="Note 9" xfId="10781"/>
    <cellStyle name="Note 9 10" xfId="10782"/>
    <cellStyle name="Note 9 10 2" xfId="10783"/>
    <cellStyle name="Note 9 11" xfId="10784"/>
    <cellStyle name="Note 9 12" xfId="10785"/>
    <cellStyle name="Note 9 13" xfId="10786"/>
    <cellStyle name="Note 9 2" xfId="10787"/>
    <cellStyle name="Note 9 2 10" xfId="10788"/>
    <cellStyle name="Note 9 2 11" xfId="10789"/>
    <cellStyle name="Note 9 2 2" xfId="10790"/>
    <cellStyle name="Note 9 2 2 2" xfId="10791"/>
    <cellStyle name="Note 9 2 3" xfId="10792"/>
    <cellStyle name="Note 9 2 3 2" xfId="10793"/>
    <cellStyle name="Note 9 2 4" xfId="10794"/>
    <cellStyle name="Note 9 2 4 2" xfId="10795"/>
    <cellStyle name="Note 9 2 5" xfId="10796"/>
    <cellStyle name="Note 9 2 5 2" xfId="10797"/>
    <cellStyle name="Note 9 2 6" xfId="10798"/>
    <cellStyle name="Note 9 2 6 2" xfId="10799"/>
    <cellStyle name="Note 9 2 7" xfId="10800"/>
    <cellStyle name="Note 9 2 7 2" xfId="10801"/>
    <cellStyle name="Note 9 2 8" xfId="10802"/>
    <cellStyle name="Note 9 2 8 2" xfId="10803"/>
    <cellStyle name="Note 9 2 9" xfId="10804"/>
    <cellStyle name="Note 9 2 9 2" xfId="10805"/>
    <cellStyle name="Note 9 3" xfId="10806"/>
    <cellStyle name="Note 9 3 2" xfId="10807"/>
    <cellStyle name="Note 9 4" xfId="10808"/>
    <cellStyle name="Note 9 4 2" xfId="10809"/>
    <cellStyle name="Note 9 5" xfId="10810"/>
    <cellStyle name="Note 9 5 2" xfId="10811"/>
    <cellStyle name="Note 9 6" xfId="10812"/>
    <cellStyle name="Note 9 6 2" xfId="10813"/>
    <cellStyle name="Note 9 7" xfId="10814"/>
    <cellStyle name="Note 9 7 2" xfId="10815"/>
    <cellStyle name="Note 9 8" xfId="10816"/>
    <cellStyle name="Note 9 8 2" xfId="10817"/>
    <cellStyle name="Note 9 9" xfId="10818"/>
    <cellStyle name="Note 9 9 2" xfId="10819"/>
    <cellStyle name="Output 10" xfId="10820"/>
    <cellStyle name="Output 11" xfId="10821"/>
    <cellStyle name="Output 12" xfId="10822"/>
    <cellStyle name="Output 13" xfId="10823"/>
    <cellStyle name="Output 14" xfId="10824"/>
    <cellStyle name="Output 15" xfId="10825"/>
    <cellStyle name="Output 16" xfId="10826"/>
    <cellStyle name="Output 17" xfId="10827"/>
    <cellStyle name="Output 17 2" xfId="10828"/>
    <cellStyle name="Output 2" xfId="10829"/>
    <cellStyle name="Output 2 2" xfId="10830"/>
    <cellStyle name="Output 2 2 2" xfId="10831"/>
    <cellStyle name="Output 2 2 3" xfId="10832"/>
    <cellStyle name="Output 2 3" xfId="10833"/>
    <cellStyle name="Output 2 3 2" xfId="10834"/>
    <cellStyle name="Output 2 4" xfId="10835"/>
    <cellStyle name="Output 2 4 2" xfId="10836"/>
    <cellStyle name="Output 2 5" xfId="10837"/>
    <cellStyle name="Output 2 5 2" xfId="10838"/>
    <cellStyle name="Output 2 6" xfId="10839"/>
    <cellStyle name="Output 2 6 2" xfId="10840"/>
    <cellStyle name="Output 2 7" xfId="10841"/>
    <cellStyle name="Output 2 8" xfId="10842"/>
    <cellStyle name="Output 2 9" xfId="10843"/>
    <cellStyle name="Output 3" xfId="10844"/>
    <cellStyle name="Output 3 2" xfId="10845"/>
    <cellStyle name="Output 3 3" xfId="10846"/>
    <cellStyle name="Output 4" xfId="10847"/>
    <cellStyle name="Output 5" xfId="10848"/>
    <cellStyle name="Output 6" xfId="10849"/>
    <cellStyle name="Output 7" xfId="10850"/>
    <cellStyle name="Output 8" xfId="10851"/>
    <cellStyle name="Output 9" xfId="10852"/>
    <cellStyle name="OUTPUT AMOUNTS" xfId="10853"/>
    <cellStyle name="OUTPUT AMOUNTS 10" xfId="10854"/>
    <cellStyle name="Output Amounts 11" xfId="10855"/>
    <cellStyle name="Output Amounts 2" xfId="10856"/>
    <cellStyle name="Output Amounts 2 10" xfId="10857"/>
    <cellStyle name="OUTPUT AMOUNTS 2 11" xfId="10858"/>
    <cellStyle name="OUTPUT AMOUNTS 2 2" xfId="10859"/>
    <cellStyle name="OUTPUT AMOUNTS 2 3" xfId="10860"/>
    <cellStyle name="Output Amounts 2 3 2" xfId="10861"/>
    <cellStyle name="Output Amounts 2 4" xfId="10862"/>
    <cellStyle name="Output Amounts 2 5" xfId="10863"/>
    <cellStyle name="Output Amounts 2 6" xfId="10864"/>
    <cellStyle name="Output Amounts 2 7" xfId="10865"/>
    <cellStyle name="Output Amounts 2 8" xfId="10866"/>
    <cellStyle name="Output Amounts 2 9" xfId="10867"/>
    <cellStyle name="Output Amounts 3" xfId="10868"/>
    <cellStyle name="OUTPUT AMOUNTS 3 2" xfId="10869"/>
    <cellStyle name="Output Amounts 3 3" xfId="10870"/>
    <cellStyle name="Output Amounts 3 4" xfId="10871"/>
    <cellStyle name="Output Amounts 3 5" xfId="10872"/>
    <cellStyle name="Output Amounts 3 6" xfId="10873"/>
    <cellStyle name="Output Amounts 3 7" xfId="10874"/>
    <cellStyle name="Output Amounts 3 8" xfId="10875"/>
    <cellStyle name="Output Amounts 3 9" xfId="10876"/>
    <cellStyle name="Output Amounts 4" xfId="10877"/>
    <cellStyle name="OUTPUT AMOUNTS 5" xfId="10878"/>
    <cellStyle name="OUTPUT AMOUNTS 6" xfId="10879"/>
    <cellStyle name="OUTPUT AMOUNTS 7" xfId="10880"/>
    <cellStyle name="OUTPUT AMOUNTS 8" xfId="10881"/>
    <cellStyle name="OUTPUT AMOUNTS 9" xfId="10882"/>
    <cellStyle name="Output Amounts_d1" xfId="10883"/>
    <cellStyle name="OUTPUT COLUMN HEADINGS" xfId="10884"/>
    <cellStyle name="OUTPUT COLUMN HEADINGS 10" xfId="10885"/>
    <cellStyle name="OUTPUT COLUMN HEADINGS 10 2" xfId="10886"/>
    <cellStyle name="OUTPUT COLUMN HEADINGS 10 3" xfId="10887"/>
    <cellStyle name="Output Column Headings 11" xfId="10888"/>
    <cellStyle name="Output Column Headings 2" xfId="10889"/>
    <cellStyle name="Output Column Headings 2 2" xfId="10890"/>
    <cellStyle name="OUTPUT COLUMN HEADINGS 2 2 2" xfId="10891"/>
    <cellStyle name="Output Column Headings 2 2 3" xfId="10892"/>
    <cellStyle name="Output Column Headings 2 2 4" xfId="10893"/>
    <cellStyle name="Output Column Headings 2 2 5" xfId="10894"/>
    <cellStyle name="Output Column Headings 2 2 6" xfId="10895"/>
    <cellStyle name="Output Column Headings 2 2 7" xfId="10896"/>
    <cellStyle name="OUTPUT COLUMN HEADINGS 2 3" xfId="10897"/>
    <cellStyle name="OUTPUT COLUMN HEADINGS 2 3 2" xfId="10898"/>
    <cellStyle name="Output Column Headings 2 4" xfId="10899"/>
    <cellStyle name="Output Column Headings 2 5" xfId="10900"/>
    <cellStyle name="Output Column Headings 2 6" xfId="10901"/>
    <cellStyle name="Output Column Headings 3" xfId="10902"/>
    <cellStyle name="Output Column Headings 3 2" xfId="14577"/>
    <cellStyle name="Output Column Headings 4" xfId="10903"/>
    <cellStyle name="Output Column Headings 4 2" xfId="10904"/>
    <cellStyle name="Output Column Headings 5" xfId="10905"/>
    <cellStyle name="Output Column Headings 6" xfId="10906"/>
    <cellStyle name="Output Column Headings 7" xfId="10907"/>
    <cellStyle name="Output Column Headings 8" xfId="10908"/>
    <cellStyle name="Output Column Headings 9" xfId="10909"/>
    <cellStyle name="Output Column Headings_d1" xfId="10910"/>
    <cellStyle name="OUTPUT LINE ITEMS" xfId="10911"/>
    <cellStyle name="OUTPUT LINE ITEMS 10" xfId="10912"/>
    <cellStyle name="OUTPUT LINE ITEMS 10 2" xfId="10913"/>
    <cellStyle name="OUTPUT LINE ITEMS 10 3" xfId="10914"/>
    <cellStyle name="Output Line Items 11" xfId="10915"/>
    <cellStyle name="Output Line Items 2" xfId="10916"/>
    <cellStyle name="Output Line Items 2 2" xfId="10917"/>
    <cellStyle name="Output Line Items 2 2 2" xfId="10918"/>
    <cellStyle name="Output Line Items 2 2 3" xfId="10919"/>
    <cellStyle name="Output Line Items 2 3" xfId="10920"/>
    <cellStyle name="OUTPUT LINE ITEMS 2 3 2" xfId="10921"/>
    <cellStyle name="Output Line Items 2 3 3" xfId="10922"/>
    <cellStyle name="Output Line Items 2 3 4" xfId="10923"/>
    <cellStyle name="Output Line Items 2 3 5" xfId="10924"/>
    <cellStyle name="Output Line Items 2 3 6" xfId="10925"/>
    <cellStyle name="Output Line Items 2 3 7" xfId="10926"/>
    <cellStyle name="OUTPUT LINE ITEMS 2 4" xfId="10927"/>
    <cellStyle name="Output Line Items 2 5" xfId="10928"/>
    <cellStyle name="Output Line Items 2 6" xfId="10929"/>
    <cellStyle name="Output Line Items 2 7" xfId="10930"/>
    <cellStyle name="Output Line Items 3" xfId="10931"/>
    <cellStyle name="Output Line Items 3 2" xfId="14578"/>
    <cellStyle name="Output Line Items 4" xfId="10932"/>
    <cellStyle name="Output Line Items 4 2" xfId="10933"/>
    <cellStyle name="Output Line Items 5" xfId="10934"/>
    <cellStyle name="Output Line Items 6" xfId="10935"/>
    <cellStyle name="Output Line Items 7" xfId="10936"/>
    <cellStyle name="Output Line Items 8" xfId="10937"/>
    <cellStyle name="Output Line Items 9" xfId="10938"/>
    <cellStyle name="Output Line Items_d1" xfId="10939"/>
    <cellStyle name="OUTPUT REPORT HEADING" xfId="10940"/>
    <cellStyle name="OUTPUT REPORT HEADING 10" xfId="10941"/>
    <cellStyle name="OUTPUT REPORT HEADING 10 2" xfId="10942"/>
    <cellStyle name="OUTPUT REPORT HEADING 10 3" xfId="10943"/>
    <cellStyle name="Output Report Heading 11" xfId="10944"/>
    <cellStyle name="Output Report Heading 2" xfId="10945"/>
    <cellStyle name="Output Report Heading 2 2" xfId="10946"/>
    <cellStyle name="OUTPUT REPORT HEADING 2 2 2" xfId="10947"/>
    <cellStyle name="Output Report Heading 2 2 3" xfId="10948"/>
    <cellStyle name="Output Report Heading 2 2 4" xfId="10949"/>
    <cellStyle name="Output Report Heading 2 2 5" xfId="10950"/>
    <cellStyle name="Output Report Heading 2 2 6" xfId="10951"/>
    <cellStyle name="Output Report Heading 2 2 7" xfId="10952"/>
    <cellStyle name="OUTPUT REPORT HEADING 2 3" xfId="10953"/>
    <cellStyle name="OUTPUT REPORT HEADING 2 3 2" xfId="10954"/>
    <cellStyle name="Output Report Heading 2 4" xfId="10955"/>
    <cellStyle name="Output Report Heading 2 5" xfId="10956"/>
    <cellStyle name="Output Report Heading 2 6" xfId="10957"/>
    <cellStyle name="Output Report Heading 3" xfId="10958"/>
    <cellStyle name="Output Report Heading 3 2" xfId="14579"/>
    <cellStyle name="Output Report Heading 4" xfId="10959"/>
    <cellStyle name="Output Report Heading 4 2" xfId="10960"/>
    <cellStyle name="Output Report Heading 5" xfId="10961"/>
    <cellStyle name="Output Report Heading 6" xfId="10962"/>
    <cellStyle name="Output Report Heading 7" xfId="10963"/>
    <cellStyle name="Output Report Heading 8" xfId="10964"/>
    <cellStyle name="Output Report Heading 9" xfId="10965"/>
    <cellStyle name="Output Report Heading_d1" xfId="10966"/>
    <cellStyle name="OUTPUT REPORT TITLE" xfId="10967"/>
    <cellStyle name="OUTPUT REPORT TITLE 10" xfId="10968"/>
    <cellStyle name="OUTPUT REPORT TITLE 10 2" xfId="10969"/>
    <cellStyle name="OUTPUT REPORT TITLE 10 3" xfId="10970"/>
    <cellStyle name="OUTPUT REPORT TITLE 11" xfId="10971"/>
    <cellStyle name="Output Report Title 12" xfId="10972"/>
    <cellStyle name="Output Report Title 2" xfId="10973"/>
    <cellStyle name="Output Report Title 2 2" xfId="10974"/>
    <cellStyle name="OUTPUT REPORT TITLE 2 2 2" xfId="10975"/>
    <cellStyle name="Output Report Title 2 2 3" xfId="10976"/>
    <cellStyle name="Output Report Title 2 2 4" xfId="10977"/>
    <cellStyle name="Output Report Title 2 2 5" xfId="10978"/>
    <cellStyle name="Output Report Title 2 2 6" xfId="10979"/>
    <cellStyle name="Output Report Title 2 2 7" xfId="10980"/>
    <cellStyle name="OUTPUT REPORT TITLE 2 3" xfId="10981"/>
    <cellStyle name="OUTPUT REPORT TITLE 2 3 2" xfId="10982"/>
    <cellStyle name="Output Report Title 2 4" xfId="10983"/>
    <cellStyle name="Output Report Title 2 5" xfId="10984"/>
    <cellStyle name="Output Report Title 2 6" xfId="10985"/>
    <cellStyle name="Output Report Title 3" xfId="10986"/>
    <cellStyle name="Output Report Title 3 2" xfId="14580"/>
    <cellStyle name="Output Report Title 4" xfId="10987"/>
    <cellStyle name="Output Report Title 4 2" xfId="10988"/>
    <cellStyle name="Output Report Title 5" xfId="10989"/>
    <cellStyle name="Output Report Title 6" xfId="10990"/>
    <cellStyle name="Output Report Title 7" xfId="10991"/>
    <cellStyle name="Output Report Title 8" xfId="10992"/>
    <cellStyle name="Output Report Title 9" xfId="10993"/>
    <cellStyle name="Output Report Title_d1" xfId="10994"/>
    <cellStyle name="Percent" xfId="2" builtinId="5"/>
    <cellStyle name="Percent 10" xfId="10995"/>
    <cellStyle name="Percent 10 2" xfId="10996"/>
    <cellStyle name="Percent 10 2 2" xfId="10997"/>
    <cellStyle name="Percent 10 2 3" xfId="10998"/>
    <cellStyle name="Percent 10 3" xfId="10999"/>
    <cellStyle name="Percent 10 3 2" xfId="11000"/>
    <cellStyle name="Percent 10 4" xfId="11001"/>
    <cellStyle name="Percent 10 5" xfId="11002"/>
    <cellStyle name="Percent 10 6" xfId="11003"/>
    <cellStyle name="Percent 11" xfId="11004"/>
    <cellStyle name="Percent 11 2" xfId="11005"/>
    <cellStyle name="Percent 11 3" xfId="11006"/>
    <cellStyle name="Percent 12" xfId="11007"/>
    <cellStyle name="Percent 13" xfId="11008"/>
    <cellStyle name="Percent 13 2" xfId="11009"/>
    <cellStyle name="Percent 14" xfId="11010"/>
    <cellStyle name="Percent 15" xfId="11011"/>
    <cellStyle name="Percent 16" xfId="14641"/>
    <cellStyle name="Percent 17" xfId="14642"/>
    <cellStyle name="Percent 2" xfId="5"/>
    <cellStyle name="Percent 2 2" xfId="11012"/>
    <cellStyle name="Percent 2 2 2" xfId="11013"/>
    <cellStyle name="Percent 2 2 2 2" xfId="11014"/>
    <cellStyle name="Percent 2 2 2 2 2" xfId="11015"/>
    <cellStyle name="Percent 2 2 2 2 2 2" xfId="11016"/>
    <cellStyle name="Percent 2 2 2 2 2 2 2" xfId="11017"/>
    <cellStyle name="Percent 2 2 2 2 2 3" xfId="11018"/>
    <cellStyle name="Percent 2 2 2 2 3" xfId="11019"/>
    <cellStyle name="Percent 2 2 2 2 3 2" xfId="11020"/>
    <cellStyle name="Percent 2 2 2 2 4" xfId="11021"/>
    <cellStyle name="Percent 2 2 2 3" xfId="11022"/>
    <cellStyle name="Percent 2 2 2 3 2" xfId="11023"/>
    <cellStyle name="Percent 2 2 2 3 2 2" xfId="11024"/>
    <cellStyle name="Percent 2 2 2 3 3" xfId="11025"/>
    <cellStyle name="Percent 2 2 2 4" xfId="11026"/>
    <cellStyle name="Percent 2 2 2 4 2" xfId="11027"/>
    <cellStyle name="Percent 2 2 2 5" xfId="11028"/>
    <cellStyle name="Percent 2 2 3" xfId="11029"/>
    <cellStyle name="Percent 2 2 3 2" xfId="11030"/>
    <cellStyle name="Percent 2 2 3 2 2" xfId="11031"/>
    <cellStyle name="Percent 2 2 3 2 2 2" xfId="11032"/>
    <cellStyle name="Percent 2 2 3 2 3" xfId="11033"/>
    <cellStyle name="Percent 2 2 3 3" xfId="11034"/>
    <cellStyle name="Percent 2 2 3 3 2" xfId="11035"/>
    <cellStyle name="Percent 2 2 3 4" xfId="11036"/>
    <cellStyle name="Percent 2 2 4" xfId="11037"/>
    <cellStyle name="Percent 2 2 4 2" xfId="11038"/>
    <cellStyle name="Percent 2 2 4 2 2" xfId="11039"/>
    <cellStyle name="Percent 2 2 4 3" xfId="11040"/>
    <cellStyle name="Percent 2 2 5" xfId="11041"/>
    <cellStyle name="Percent 2 2 5 2" xfId="11042"/>
    <cellStyle name="Percent 2 2 6" xfId="11043"/>
    <cellStyle name="Percent 2 2 7" xfId="11044"/>
    <cellStyle name="Percent 2 3" xfId="11045"/>
    <cellStyle name="Percent 2 3 2" xfId="11046"/>
    <cellStyle name="Percent 2 3 2 2" xfId="11047"/>
    <cellStyle name="Percent 2 3 2 2 2" xfId="11048"/>
    <cellStyle name="Percent 2 3 2 3" xfId="11049"/>
    <cellStyle name="Percent 2 3 2 4" xfId="11050"/>
    <cellStyle name="Percent 2 3 3" xfId="11051"/>
    <cellStyle name="Percent 2 3 3 2" xfId="11052"/>
    <cellStyle name="Percent 2 3 4" xfId="11053"/>
    <cellStyle name="Percent 2 3 5" xfId="11054"/>
    <cellStyle name="Percent 2 4" xfId="11055"/>
    <cellStyle name="Percent 2 4 2" xfId="11056"/>
    <cellStyle name="Percent 3" xfId="11057"/>
    <cellStyle name="Percent 3 10" xfId="11058"/>
    <cellStyle name="Percent 3 2" xfId="11059"/>
    <cellStyle name="Percent 3 2 2" xfId="11060"/>
    <cellStyle name="Percent 3 2 2 2" xfId="11061"/>
    <cellStyle name="Percent 3 2 2 2 2" xfId="11062"/>
    <cellStyle name="Percent 3 2 2 2 2 2" xfId="11063"/>
    <cellStyle name="Percent 3 2 2 2 2 2 2" xfId="11064"/>
    <cellStyle name="Percent 3 2 2 2 2 2 2 2" xfId="11065"/>
    <cellStyle name="Percent 3 2 2 2 2 2 3" xfId="11066"/>
    <cellStyle name="Percent 3 2 2 2 2 3" xfId="11067"/>
    <cellStyle name="Percent 3 2 2 2 2 3 2" xfId="11068"/>
    <cellStyle name="Percent 3 2 2 2 2 4" xfId="11069"/>
    <cellStyle name="Percent 3 2 2 2 3" xfId="11070"/>
    <cellStyle name="Percent 3 2 2 2 3 2" xfId="11071"/>
    <cellStyle name="Percent 3 2 2 2 3 2 2" xfId="11072"/>
    <cellStyle name="Percent 3 2 2 2 3 3" xfId="11073"/>
    <cellStyle name="Percent 3 2 2 2 4" xfId="11074"/>
    <cellStyle name="Percent 3 2 2 2 4 2" xfId="11075"/>
    <cellStyle name="Percent 3 2 2 2 5" xfId="11076"/>
    <cellStyle name="Percent 3 2 2 2 6" xfId="11077"/>
    <cellStyle name="Percent 3 2 2 3" xfId="11078"/>
    <cellStyle name="Percent 3 2 2 3 2" xfId="11079"/>
    <cellStyle name="Percent 3 2 2 3 2 2" xfId="11080"/>
    <cellStyle name="Percent 3 2 2 3 2 2 2" xfId="11081"/>
    <cellStyle name="Percent 3 2 2 3 2 3" xfId="11082"/>
    <cellStyle name="Percent 3 2 2 3 3" xfId="11083"/>
    <cellStyle name="Percent 3 2 2 3 3 2" xfId="11084"/>
    <cellStyle name="Percent 3 2 2 3 4" xfId="11085"/>
    <cellStyle name="Percent 3 2 2 4" xfId="11086"/>
    <cellStyle name="Percent 3 2 2 4 2" xfId="11087"/>
    <cellStyle name="Percent 3 2 2 4 2 2" xfId="11088"/>
    <cellStyle name="Percent 3 2 2 4 3" xfId="11089"/>
    <cellStyle name="Percent 3 2 2 5" xfId="11090"/>
    <cellStyle name="Percent 3 2 2 5 2" xfId="11091"/>
    <cellStyle name="Percent 3 2 2 6" xfId="11092"/>
    <cellStyle name="Percent 3 2 2 7" xfId="11093"/>
    <cellStyle name="Percent 3 2 3" xfId="11094"/>
    <cellStyle name="Percent 3 2 3 2" xfId="11095"/>
    <cellStyle name="Percent 3 2 3 2 2" xfId="11096"/>
    <cellStyle name="Percent 3 2 3 2 2 2" xfId="11097"/>
    <cellStyle name="Percent 3 2 3 2 2 2 2" xfId="11098"/>
    <cellStyle name="Percent 3 2 3 2 2 3" xfId="11099"/>
    <cellStyle name="Percent 3 2 3 2 3" xfId="11100"/>
    <cellStyle name="Percent 3 2 3 2 3 2" xfId="11101"/>
    <cellStyle name="Percent 3 2 3 2 4" xfId="11102"/>
    <cellStyle name="Percent 3 2 3 3" xfId="11103"/>
    <cellStyle name="Percent 3 2 3 3 2" xfId="11104"/>
    <cellStyle name="Percent 3 2 3 3 2 2" xfId="11105"/>
    <cellStyle name="Percent 3 2 3 3 3" xfId="11106"/>
    <cellStyle name="Percent 3 2 3 4" xfId="11107"/>
    <cellStyle name="Percent 3 2 3 4 2" xfId="11108"/>
    <cellStyle name="Percent 3 2 3 5" xfId="11109"/>
    <cellStyle name="Percent 3 2 3 6" xfId="11110"/>
    <cellStyle name="Percent 3 2 4" xfId="11111"/>
    <cellStyle name="Percent 3 2 4 2" xfId="11112"/>
    <cellStyle name="Percent 3 2 4 2 2" xfId="11113"/>
    <cellStyle name="Percent 3 2 4 2 2 2" xfId="11114"/>
    <cellStyle name="Percent 3 2 4 2 2 2 2" xfId="11115"/>
    <cellStyle name="Percent 3 2 4 2 2 3" xfId="11116"/>
    <cellStyle name="Percent 3 2 4 2 3" xfId="11117"/>
    <cellStyle name="Percent 3 2 4 2 3 2" xfId="11118"/>
    <cellStyle name="Percent 3 2 4 2 4" xfId="11119"/>
    <cellStyle name="Percent 3 2 4 3" xfId="11120"/>
    <cellStyle name="Percent 3 2 4 3 2" xfId="11121"/>
    <cellStyle name="Percent 3 2 4 3 2 2" xfId="11122"/>
    <cellStyle name="Percent 3 2 4 3 3" xfId="11123"/>
    <cellStyle name="Percent 3 2 4 4" xfId="11124"/>
    <cellStyle name="Percent 3 2 4 4 2" xfId="11125"/>
    <cellStyle name="Percent 3 2 4 5" xfId="11126"/>
    <cellStyle name="Percent 3 2 5" xfId="11127"/>
    <cellStyle name="Percent 3 2 5 2" xfId="11128"/>
    <cellStyle name="Percent 3 2 5 2 2" xfId="11129"/>
    <cellStyle name="Percent 3 2 5 2 2 2" xfId="11130"/>
    <cellStyle name="Percent 3 2 5 2 3" xfId="11131"/>
    <cellStyle name="Percent 3 2 5 3" xfId="11132"/>
    <cellStyle name="Percent 3 2 5 3 2" xfId="11133"/>
    <cellStyle name="Percent 3 2 5 4" xfId="11134"/>
    <cellStyle name="Percent 3 2 6" xfId="11135"/>
    <cellStyle name="Percent 3 2 6 2" xfId="11136"/>
    <cellStyle name="Percent 3 2 6 2 2" xfId="11137"/>
    <cellStyle name="Percent 3 2 6 3" xfId="11138"/>
    <cellStyle name="Percent 3 2 7" xfId="11139"/>
    <cellStyle name="Percent 3 2 7 2" xfId="11140"/>
    <cellStyle name="Percent 3 2 8" xfId="11141"/>
    <cellStyle name="Percent 3 2 9" xfId="11142"/>
    <cellStyle name="Percent 3 3" xfId="11143"/>
    <cellStyle name="Percent 3 3 2" xfId="11144"/>
    <cellStyle name="Percent 3 3 2 2" xfId="11145"/>
    <cellStyle name="Percent 3 3 2 2 2" xfId="11146"/>
    <cellStyle name="Percent 3 3 2 2 2 2" xfId="11147"/>
    <cellStyle name="Percent 3 3 2 2 2 2 2" xfId="11148"/>
    <cellStyle name="Percent 3 3 2 2 2 3" xfId="11149"/>
    <cellStyle name="Percent 3 3 2 2 3" xfId="11150"/>
    <cellStyle name="Percent 3 3 2 2 3 2" xfId="11151"/>
    <cellStyle name="Percent 3 3 2 2 4" xfId="11152"/>
    <cellStyle name="Percent 3 3 2 3" xfId="11153"/>
    <cellStyle name="Percent 3 3 2 3 2" xfId="11154"/>
    <cellStyle name="Percent 3 3 2 3 2 2" xfId="11155"/>
    <cellStyle name="Percent 3 3 2 3 3" xfId="11156"/>
    <cellStyle name="Percent 3 3 2 4" xfId="11157"/>
    <cellStyle name="Percent 3 3 2 4 2" xfId="11158"/>
    <cellStyle name="Percent 3 3 2 5" xfId="11159"/>
    <cellStyle name="Percent 3 3 3" xfId="11160"/>
    <cellStyle name="Percent 3 3 3 2" xfId="11161"/>
    <cellStyle name="Percent 3 3 3 2 2" xfId="11162"/>
    <cellStyle name="Percent 3 3 3 2 2 2" xfId="11163"/>
    <cellStyle name="Percent 3 3 3 2 3" xfId="11164"/>
    <cellStyle name="Percent 3 3 3 3" xfId="11165"/>
    <cellStyle name="Percent 3 3 3 3 2" xfId="11166"/>
    <cellStyle name="Percent 3 3 3 4" xfId="11167"/>
    <cellStyle name="Percent 3 3 4" xfId="11168"/>
    <cellStyle name="Percent 3 3 4 2" xfId="11169"/>
    <cellStyle name="Percent 3 3 4 2 2" xfId="11170"/>
    <cellStyle name="Percent 3 3 4 3" xfId="11171"/>
    <cellStyle name="Percent 3 3 5" xfId="11172"/>
    <cellStyle name="Percent 3 3 5 2" xfId="11173"/>
    <cellStyle name="Percent 3 3 6" xfId="11174"/>
    <cellStyle name="Percent 3 3 7" xfId="11175"/>
    <cellStyle name="Percent 3 4" xfId="11176"/>
    <cellStyle name="Percent 3 4 2" xfId="11177"/>
    <cellStyle name="Percent 3 4 2 2" xfId="11178"/>
    <cellStyle name="Percent 3 4 2 2 2" xfId="11179"/>
    <cellStyle name="Percent 3 4 2 2 2 2" xfId="11180"/>
    <cellStyle name="Percent 3 4 2 2 3" xfId="11181"/>
    <cellStyle name="Percent 3 4 2 3" xfId="11182"/>
    <cellStyle name="Percent 3 4 2 3 2" xfId="11183"/>
    <cellStyle name="Percent 3 4 2 4" xfId="11184"/>
    <cellStyle name="Percent 3 4 2 5" xfId="11185"/>
    <cellStyle name="Percent 3 4 3" xfId="11186"/>
    <cellStyle name="Percent 3 4 3 2" xfId="11187"/>
    <cellStyle name="Percent 3 4 3 2 2" xfId="11188"/>
    <cellStyle name="Percent 3 4 3 3" xfId="11189"/>
    <cellStyle name="Percent 3 4 4" xfId="11190"/>
    <cellStyle name="Percent 3 4 4 2" xfId="11191"/>
    <cellStyle name="Percent 3 4 5" xfId="11192"/>
    <cellStyle name="Percent 3 4 6" xfId="11193"/>
    <cellStyle name="Percent 3 5" xfId="11194"/>
    <cellStyle name="Percent 3 5 2" xfId="11195"/>
    <cellStyle name="Percent 3 5 2 2" xfId="11196"/>
    <cellStyle name="Percent 3 5 2 2 2" xfId="11197"/>
    <cellStyle name="Percent 3 5 2 2 2 2" xfId="11198"/>
    <cellStyle name="Percent 3 5 2 2 3" xfId="11199"/>
    <cellStyle name="Percent 3 5 2 3" xfId="11200"/>
    <cellStyle name="Percent 3 5 2 3 2" xfId="11201"/>
    <cellStyle name="Percent 3 5 2 4" xfId="11202"/>
    <cellStyle name="Percent 3 5 3" xfId="11203"/>
    <cellStyle name="Percent 3 5 3 2" xfId="11204"/>
    <cellStyle name="Percent 3 5 3 2 2" xfId="11205"/>
    <cellStyle name="Percent 3 5 3 3" xfId="11206"/>
    <cellStyle name="Percent 3 5 4" xfId="11207"/>
    <cellStyle name="Percent 3 5 4 2" xfId="11208"/>
    <cellStyle name="Percent 3 5 5" xfId="11209"/>
    <cellStyle name="Percent 3 5 6" xfId="11210"/>
    <cellStyle name="Percent 3 6" xfId="11211"/>
    <cellStyle name="Percent 3 6 2" xfId="11212"/>
    <cellStyle name="Percent 3 6 2 2" xfId="11213"/>
    <cellStyle name="Percent 3 6 2 2 2" xfId="11214"/>
    <cellStyle name="Percent 3 6 2 3" xfId="11215"/>
    <cellStyle name="Percent 3 6 3" xfId="11216"/>
    <cellStyle name="Percent 3 6 3 2" xfId="11217"/>
    <cellStyle name="Percent 3 6 4" xfId="11218"/>
    <cellStyle name="Percent 3 7" xfId="11219"/>
    <cellStyle name="Percent 3 7 2" xfId="11220"/>
    <cellStyle name="Percent 3 7 2 2" xfId="11221"/>
    <cellStyle name="Percent 3 7 3" xfId="11222"/>
    <cellStyle name="Percent 3 8" xfId="11223"/>
    <cellStyle name="Percent 3 8 2" xfId="11224"/>
    <cellStyle name="Percent 3 9" xfId="11225"/>
    <cellStyle name="Percent 4" xfId="11226"/>
    <cellStyle name="Percent 4 2" xfId="11227"/>
    <cellStyle name="Percent 4 2 2" xfId="11228"/>
    <cellStyle name="Percent 4 2 2 2" xfId="11229"/>
    <cellStyle name="Percent 4 2 2 2 2" xfId="11230"/>
    <cellStyle name="Percent 4 2 2 2 2 2" xfId="11231"/>
    <cellStyle name="Percent 4 2 2 2 3" xfId="11232"/>
    <cellStyle name="Percent 4 2 2 2 4" xfId="11233"/>
    <cellStyle name="Percent 4 2 2 3" xfId="11234"/>
    <cellStyle name="Percent 4 2 2 3 2" xfId="11235"/>
    <cellStyle name="Percent 4 2 2 4" xfId="11236"/>
    <cellStyle name="Percent 4 2 2 5" xfId="11237"/>
    <cellStyle name="Percent 4 2 3" xfId="11238"/>
    <cellStyle name="Percent 4 2 3 2" xfId="11239"/>
    <cellStyle name="Percent 4 2 3 2 2" xfId="11240"/>
    <cellStyle name="Percent 4 2 3 3" xfId="11241"/>
    <cellStyle name="Percent 4 2 3 4" xfId="11242"/>
    <cellStyle name="Percent 4 2 4" xfId="11243"/>
    <cellStyle name="Percent 4 2 4 2" xfId="11244"/>
    <cellStyle name="Percent 4 2 5" xfId="11245"/>
    <cellStyle name="Percent 4 2 6" xfId="11246"/>
    <cellStyle name="Percent 4 3" xfId="11247"/>
    <cellStyle name="Percent 4 3 2" xfId="11248"/>
    <cellStyle name="Percent 4 3 2 2" xfId="11249"/>
    <cellStyle name="Percent 4 3 2 2 2" xfId="11250"/>
    <cellStyle name="Percent 4 3 2 3" xfId="11251"/>
    <cellStyle name="Percent 4 3 3" xfId="11252"/>
    <cellStyle name="Percent 4 3 3 2" xfId="11253"/>
    <cellStyle name="Percent 4 3 4" xfId="11254"/>
    <cellStyle name="Percent 4 3 5" xfId="11255"/>
    <cellStyle name="Percent 4 4" xfId="11256"/>
    <cellStyle name="Percent 4 4 2" xfId="11257"/>
    <cellStyle name="Percent 4 4 2 2" xfId="11258"/>
    <cellStyle name="Percent 4 4 3" xfId="11259"/>
    <cellStyle name="Percent 4 5" xfId="11260"/>
    <cellStyle name="Percent 4 5 2" xfId="11261"/>
    <cellStyle name="Percent 4 6" xfId="11262"/>
    <cellStyle name="Percent 4 7" xfId="11263"/>
    <cellStyle name="Percent 4 8" xfId="11264"/>
    <cellStyle name="Percent 5" xfId="11265"/>
    <cellStyle name="Percent 5 2" xfId="11266"/>
    <cellStyle name="Percent 5 2 2" xfId="11267"/>
    <cellStyle name="Percent 5 3" xfId="11268"/>
    <cellStyle name="Percent 6" xfId="11269"/>
    <cellStyle name="Percent 6 2" xfId="11270"/>
    <cellStyle name="Percent 6 3" xfId="11271"/>
    <cellStyle name="Percent 7" xfId="11272"/>
    <cellStyle name="Percent 7 2" xfId="11273"/>
    <cellStyle name="Percent 7 2 2" xfId="11274"/>
    <cellStyle name="Percent 7 2 2 2" xfId="11275"/>
    <cellStyle name="Percent 7 2 2 3" xfId="11276"/>
    <cellStyle name="Percent 7 2 3" xfId="11277"/>
    <cellStyle name="Percent 7 2 4" xfId="11278"/>
    <cellStyle name="Percent 7 3" xfId="11279"/>
    <cellStyle name="Percent 7 3 2" xfId="11280"/>
    <cellStyle name="Percent 7 3 3" xfId="11281"/>
    <cellStyle name="Percent 7 4" xfId="11282"/>
    <cellStyle name="Percent 7 5" xfId="11283"/>
    <cellStyle name="Percent 7 6" xfId="11284"/>
    <cellStyle name="Percent 8" xfId="11285"/>
    <cellStyle name="Percent 8 2" xfId="11286"/>
    <cellStyle name="Percent 8 2 2" xfId="11287"/>
    <cellStyle name="Percent 8 2 2 2" xfId="11288"/>
    <cellStyle name="Percent 8 2 3" xfId="11289"/>
    <cellStyle name="Percent 8 3" xfId="11290"/>
    <cellStyle name="Percent 8 3 2" xfId="11291"/>
    <cellStyle name="Percent 8 4" xfId="11292"/>
    <cellStyle name="Percent 8 5" xfId="11293"/>
    <cellStyle name="Percent 8 6" xfId="11294"/>
    <cellStyle name="Percent 9" xfId="11295"/>
    <cellStyle name="Percent 9 2" xfId="11296"/>
    <cellStyle name="Percent 9 2 2" xfId="11297"/>
    <cellStyle name="Percent 9 2 3" xfId="11298"/>
    <cellStyle name="Percent 9 3" xfId="11299"/>
    <cellStyle name="Percent 9 3 2" xfId="11300"/>
    <cellStyle name="Percent 9 4" xfId="11301"/>
    <cellStyle name="Percent 9 5" xfId="11302"/>
    <cellStyle name="Percent 9 6" xfId="11303"/>
    <cellStyle name="Project Overview Data Entry" xfId="11304"/>
    <cellStyle name="Project Overview Data Entry 2" xfId="11305"/>
    <cellStyle name="PSChar" xfId="11306"/>
    <cellStyle name="PSChar 2" xfId="14581"/>
    <cellStyle name="PSDate" xfId="11307"/>
    <cellStyle name="PSDec" xfId="11308"/>
    <cellStyle name="PSHeading" xfId="11309"/>
    <cellStyle name="PSInt" xfId="11310"/>
    <cellStyle name="PSSpacer" xfId="11311"/>
    <cellStyle name="R00A" xfId="11312"/>
    <cellStyle name="R00B" xfId="11313"/>
    <cellStyle name="R00L" xfId="11314"/>
    <cellStyle name="R01A" xfId="11315"/>
    <cellStyle name="R01B" xfId="11316"/>
    <cellStyle name="R01H" xfId="11317"/>
    <cellStyle name="R01L" xfId="11318"/>
    <cellStyle name="R02A" xfId="11319"/>
    <cellStyle name="R02B" xfId="11320"/>
    <cellStyle name="R02H" xfId="11321"/>
    <cellStyle name="R02L" xfId="11322"/>
    <cellStyle name="R03A" xfId="11323"/>
    <cellStyle name="R03B" xfId="11324"/>
    <cellStyle name="R03H" xfId="11325"/>
    <cellStyle name="R03L" xfId="11326"/>
    <cellStyle name="R04A" xfId="11327"/>
    <cellStyle name="R04B" xfId="11328"/>
    <cellStyle name="R04H" xfId="11329"/>
    <cellStyle name="R04L" xfId="11330"/>
    <cellStyle name="R05A" xfId="11331"/>
    <cellStyle name="R05B" xfId="11332"/>
    <cellStyle name="R05H" xfId="11333"/>
    <cellStyle name="R05L" xfId="11334"/>
    <cellStyle name="R06A" xfId="11335"/>
    <cellStyle name="R06B" xfId="11336"/>
    <cellStyle name="R06H" xfId="11337"/>
    <cellStyle name="R06L" xfId="11338"/>
    <cellStyle name="R07A" xfId="11339"/>
    <cellStyle name="R07B" xfId="11340"/>
    <cellStyle name="R07H" xfId="11341"/>
    <cellStyle name="R07L" xfId="11342"/>
    <cellStyle name="ReportTitlePrompt" xfId="11343"/>
    <cellStyle name="ReportTitlePrompt 2" xfId="11344"/>
    <cellStyle name="ReportTitlePrompt 2 2" xfId="11345"/>
    <cellStyle name="ReportTitlePrompt 2 3" xfId="11346"/>
    <cellStyle name="ReportTitlePrompt 3" xfId="11347"/>
    <cellStyle name="ReportTitlePrompt 4" xfId="11348"/>
    <cellStyle name="ReportTitlePrompt 5" xfId="14582"/>
    <cellStyle name="ReportTitleValue" xfId="11349"/>
    <cellStyle name="ReportTitleValue 2" xfId="11350"/>
    <cellStyle name="ReportTitleValue 2 2" xfId="11351"/>
    <cellStyle name="Reset  - Style4" xfId="11352"/>
    <cellStyle name="RowAcctAbovePrompt" xfId="11353"/>
    <cellStyle name="RowAcctAbovePrompt 2" xfId="11354"/>
    <cellStyle name="RowAcctAbovePrompt 2 2" xfId="11355"/>
    <cellStyle name="RowAcctAbovePrompt 2 3" xfId="11356"/>
    <cellStyle name="RowAcctAbovePrompt 3" xfId="11357"/>
    <cellStyle name="RowAcctAbovePrompt 4" xfId="14583"/>
    <cellStyle name="RowAcctSOBAbovePrompt" xfId="11358"/>
    <cellStyle name="RowAcctSOBAbovePrompt 2" xfId="11359"/>
    <cellStyle name="RowAcctSOBAbovePrompt 2 2" xfId="11360"/>
    <cellStyle name="RowAcctSOBAbovePrompt 2 3" xfId="11361"/>
    <cellStyle name="RowAcctSOBAbovePrompt 3" xfId="11362"/>
    <cellStyle name="RowAcctSOBAbovePrompt 4" xfId="14584"/>
    <cellStyle name="RowAcctSOBValue" xfId="11363"/>
    <cellStyle name="RowAcctSOBValue 2" xfId="11364"/>
    <cellStyle name="RowAcctSOBValue 2 2" xfId="11365"/>
    <cellStyle name="RowAcctSOBValue 2 3" xfId="11366"/>
    <cellStyle name="RowAcctSOBValue 3" xfId="11367"/>
    <cellStyle name="RowAcctSOBValue 4" xfId="14585"/>
    <cellStyle name="RowAcctValue" xfId="11368"/>
    <cellStyle name="RowAcctValue 2" xfId="11369"/>
    <cellStyle name="RowAcctValue 2 2" xfId="11370"/>
    <cellStyle name="RowAttrAbovePrompt" xfId="11371"/>
    <cellStyle name="RowAttrAbovePrompt 2" xfId="11372"/>
    <cellStyle name="RowAttrAbovePrompt 2 2" xfId="11373"/>
    <cellStyle name="RowAttrAbovePrompt 2 3" xfId="11374"/>
    <cellStyle name="RowAttrAbovePrompt 3" xfId="11375"/>
    <cellStyle name="RowAttrAbovePrompt 4" xfId="14586"/>
    <cellStyle name="RowAttrValue" xfId="11376"/>
    <cellStyle name="RowAttrValue 2" xfId="11377"/>
    <cellStyle name="RowAttrValue 2 2" xfId="11378"/>
    <cellStyle name="RowColSetAbovePrompt" xfId="11379"/>
    <cellStyle name="RowColSetAbovePrompt 2" xfId="11380"/>
    <cellStyle name="RowColSetAbovePrompt 2 2" xfId="11381"/>
    <cellStyle name="RowColSetAbovePrompt 2 3" xfId="11382"/>
    <cellStyle name="RowColSetAbovePrompt 3" xfId="11383"/>
    <cellStyle name="RowColSetAbovePrompt 4" xfId="14587"/>
    <cellStyle name="RowColSetLeftPrompt" xfId="11384"/>
    <cellStyle name="RowColSetLeftPrompt 2" xfId="11385"/>
    <cellStyle name="RowColSetLeftPrompt 2 2" xfId="11386"/>
    <cellStyle name="RowColSetLeftPrompt 2 3" xfId="11387"/>
    <cellStyle name="RowColSetLeftPrompt 3" xfId="11388"/>
    <cellStyle name="RowColSetLeftPrompt 4" xfId="14588"/>
    <cellStyle name="RowColSetValue" xfId="11389"/>
    <cellStyle name="RowColSetValue 2" xfId="11390"/>
    <cellStyle name="RowColSetValue 2 2" xfId="11391"/>
    <cellStyle name="RowColSetValue 3" xfId="11392"/>
    <cellStyle name="RowLeftPrompt" xfId="11393"/>
    <cellStyle name="RowLeftPrompt 2" xfId="11394"/>
    <cellStyle name="RowLeftPrompt 2 2" xfId="11395"/>
    <cellStyle name="RowLeftPrompt 2 3" xfId="11396"/>
    <cellStyle name="RowLeftPrompt 3" xfId="11397"/>
    <cellStyle name="RowLeftPrompt 4" xfId="14589"/>
    <cellStyle name="SampleUsingFormatMask" xfId="11398"/>
    <cellStyle name="SampleUsingFormatMask 2" xfId="11399"/>
    <cellStyle name="SampleUsingFormatMask 2 2" xfId="11400"/>
    <cellStyle name="SampleUsingFormatMask 2 3" xfId="11401"/>
    <cellStyle name="SampleUsingFormatMask 3" xfId="11402"/>
    <cellStyle name="SampleUsingFormatMask 4" xfId="14590"/>
    <cellStyle name="SampleWithNoFormatMask" xfId="11403"/>
    <cellStyle name="SampleWithNoFormatMask 2" xfId="11404"/>
    <cellStyle name="SampleWithNoFormatMask 2 2" xfId="11405"/>
    <cellStyle name="SampleWithNoFormatMask 2 3" xfId="11406"/>
    <cellStyle name="SampleWithNoFormatMask 3" xfId="11407"/>
    <cellStyle name="SampleWithNoFormatMask 4" xfId="14591"/>
    <cellStyle name="SAPBEXaggData" xfId="11408"/>
    <cellStyle name="SAPBEXaggData 10" xfId="11409"/>
    <cellStyle name="SAPBEXaggData 10 2" xfId="11410"/>
    <cellStyle name="SAPBEXaggData 11" xfId="11411"/>
    <cellStyle name="SAPBEXaggData 11 2" xfId="11412"/>
    <cellStyle name="SAPBEXaggData 12" xfId="11413"/>
    <cellStyle name="SAPBEXaggData 2" xfId="11414"/>
    <cellStyle name="SAPBEXaggData 2 10" xfId="11415"/>
    <cellStyle name="SAPBEXaggData 2 10 2" xfId="11416"/>
    <cellStyle name="SAPBEXaggData 2 11" xfId="11417"/>
    <cellStyle name="SAPBEXaggData 2 2" xfId="11418"/>
    <cellStyle name="SAPBEXaggData 2 2 2" xfId="11419"/>
    <cellStyle name="SAPBEXaggData 2 3" xfId="11420"/>
    <cellStyle name="SAPBEXaggData 2 3 2" xfId="11421"/>
    <cellStyle name="SAPBEXaggData 2 4" xfId="11422"/>
    <cellStyle name="SAPBEXaggData 2 4 2" xfId="11423"/>
    <cellStyle name="SAPBEXaggData 2 5" xfId="11424"/>
    <cellStyle name="SAPBEXaggData 2 5 2" xfId="11425"/>
    <cellStyle name="SAPBEXaggData 2 6" xfId="11426"/>
    <cellStyle name="SAPBEXaggData 2 6 2" xfId="11427"/>
    <cellStyle name="SAPBEXaggData 2 7" xfId="11428"/>
    <cellStyle name="SAPBEXaggData 2 7 2" xfId="11429"/>
    <cellStyle name="SAPBEXaggData 2 8" xfId="11430"/>
    <cellStyle name="SAPBEXaggData 2 8 2" xfId="11431"/>
    <cellStyle name="SAPBEXaggData 2 9" xfId="11432"/>
    <cellStyle name="SAPBEXaggData 2 9 2" xfId="11433"/>
    <cellStyle name="SAPBEXaggData 3" xfId="11434"/>
    <cellStyle name="SAPBEXaggData 3 2" xfId="11435"/>
    <cellStyle name="SAPBEXaggData 4" xfId="11436"/>
    <cellStyle name="SAPBEXaggData 4 2" xfId="11437"/>
    <cellStyle name="SAPBEXaggData 5" xfId="11438"/>
    <cellStyle name="SAPBEXaggData 5 2" xfId="11439"/>
    <cellStyle name="SAPBEXaggData 6" xfId="11440"/>
    <cellStyle name="SAPBEXaggData 6 2" xfId="11441"/>
    <cellStyle name="SAPBEXaggData 7" xfId="11442"/>
    <cellStyle name="SAPBEXaggData 7 2" xfId="11443"/>
    <cellStyle name="SAPBEXaggData 8" xfId="11444"/>
    <cellStyle name="SAPBEXaggData 8 2" xfId="11445"/>
    <cellStyle name="SAPBEXaggData 9" xfId="11446"/>
    <cellStyle name="SAPBEXaggData 9 2" xfId="11447"/>
    <cellStyle name="SAPBEXaggDataEmph" xfId="11448"/>
    <cellStyle name="SAPBEXaggDataEmph 10" xfId="11449"/>
    <cellStyle name="SAPBEXaggDataEmph 10 2" xfId="11450"/>
    <cellStyle name="SAPBEXaggDataEmph 11" xfId="11451"/>
    <cellStyle name="SAPBEXaggDataEmph 2" xfId="11452"/>
    <cellStyle name="SAPBEXaggDataEmph 2 2" xfId="11453"/>
    <cellStyle name="SAPBEXaggDataEmph 3" xfId="11454"/>
    <cellStyle name="SAPBEXaggDataEmph 3 2" xfId="11455"/>
    <cellStyle name="SAPBEXaggDataEmph 4" xfId="11456"/>
    <cellStyle name="SAPBEXaggDataEmph 4 2" xfId="11457"/>
    <cellStyle name="SAPBEXaggDataEmph 5" xfId="11458"/>
    <cellStyle name="SAPBEXaggDataEmph 5 2" xfId="11459"/>
    <cellStyle name="SAPBEXaggDataEmph 6" xfId="11460"/>
    <cellStyle name="SAPBEXaggDataEmph 6 2" xfId="11461"/>
    <cellStyle name="SAPBEXaggDataEmph 7" xfId="11462"/>
    <cellStyle name="SAPBEXaggDataEmph 7 2" xfId="11463"/>
    <cellStyle name="SAPBEXaggDataEmph 8" xfId="11464"/>
    <cellStyle name="SAPBEXaggDataEmph 8 2" xfId="11465"/>
    <cellStyle name="SAPBEXaggDataEmph 9" xfId="11466"/>
    <cellStyle name="SAPBEXaggDataEmph 9 2" xfId="11467"/>
    <cellStyle name="SAPBEXaggItem" xfId="11468"/>
    <cellStyle name="SAPBEXaggItem 10" xfId="11469"/>
    <cellStyle name="SAPBEXaggItem 10 2" xfId="11470"/>
    <cellStyle name="SAPBEXaggItem 11" xfId="11471"/>
    <cellStyle name="SAPBEXaggItem 11 2" xfId="11472"/>
    <cellStyle name="SAPBEXaggItem 12" xfId="11473"/>
    <cellStyle name="SAPBEXaggItem 2" xfId="11474"/>
    <cellStyle name="SAPBEXaggItem 2 10" xfId="11475"/>
    <cellStyle name="SAPBEXaggItem 2 10 2" xfId="11476"/>
    <cellStyle name="SAPBEXaggItem 2 11" xfId="11477"/>
    <cellStyle name="SAPBEXaggItem 2 2" xfId="11478"/>
    <cellStyle name="SAPBEXaggItem 2 2 2" xfId="11479"/>
    <cellStyle name="SAPBEXaggItem 2 3" xfId="11480"/>
    <cellStyle name="SAPBEXaggItem 2 3 2" xfId="11481"/>
    <cellStyle name="SAPBEXaggItem 2 4" xfId="11482"/>
    <cellStyle name="SAPBEXaggItem 2 4 2" xfId="11483"/>
    <cellStyle name="SAPBEXaggItem 2 5" xfId="11484"/>
    <cellStyle name="SAPBEXaggItem 2 5 2" xfId="11485"/>
    <cellStyle name="SAPBEXaggItem 2 6" xfId="11486"/>
    <cellStyle name="SAPBEXaggItem 2 6 2" xfId="11487"/>
    <cellStyle name="SAPBEXaggItem 2 7" xfId="11488"/>
    <cellStyle name="SAPBEXaggItem 2 7 2" xfId="11489"/>
    <cellStyle name="SAPBEXaggItem 2 8" xfId="11490"/>
    <cellStyle name="SAPBEXaggItem 2 8 2" xfId="11491"/>
    <cellStyle name="SAPBEXaggItem 2 9" xfId="11492"/>
    <cellStyle name="SAPBEXaggItem 2 9 2" xfId="11493"/>
    <cellStyle name="SAPBEXaggItem 3" xfId="11494"/>
    <cellStyle name="SAPBEXaggItem 3 2" xfId="11495"/>
    <cellStyle name="SAPBEXaggItem 4" xfId="11496"/>
    <cellStyle name="SAPBEXaggItem 4 2" xfId="11497"/>
    <cellStyle name="SAPBEXaggItem 5" xfId="11498"/>
    <cellStyle name="SAPBEXaggItem 5 2" xfId="11499"/>
    <cellStyle name="SAPBEXaggItem 6" xfId="11500"/>
    <cellStyle name="SAPBEXaggItem 6 2" xfId="11501"/>
    <cellStyle name="SAPBEXaggItem 7" xfId="11502"/>
    <cellStyle name="SAPBEXaggItem 7 2" xfId="11503"/>
    <cellStyle name="SAPBEXaggItem 8" xfId="11504"/>
    <cellStyle name="SAPBEXaggItem 8 2" xfId="11505"/>
    <cellStyle name="SAPBEXaggItem 9" xfId="11506"/>
    <cellStyle name="SAPBEXaggItem 9 2" xfId="11507"/>
    <cellStyle name="SAPBEXaggItemX" xfId="11508"/>
    <cellStyle name="SAPBEXaggItemX 10" xfId="11509"/>
    <cellStyle name="SAPBEXaggItemX 10 2" xfId="11510"/>
    <cellStyle name="SAPBEXaggItemX 11" xfId="11511"/>
    <cellStyle name="SAPBEXaggItemX 11 2" xfId="11512"/>
    <cellStyle name="SAPBEXaggItemX 12" xfId="11513"/>
    <cellStyle name="SAPBEXaggItemX 2" xfId="11514"/>
    <cellStyle name="SAPBEXaggItemX 2 10" xfId="11515"/>
    <cellStyle name="SAPBEXaggItemX 2 10 2" xfId="11516"/>
    <cellStyle name="SAPBEXaggItemX 2 11" xfId="11517"/>
    <cellStyle name="SAPBEXaggItemX 2 2" xfId="11518"/>
    <cellStyle name="SAPBEXaggItemX 2 2 2" xfId="11519"/>
    <cellStyle name="SAPBEXaggItemX 2 3" xfId="11520"/>
    <cellStyle name="SAPBEXaggItemX 2 3 2" xfId="11521"/>
    <cellStyle name="SAPBEXaggItemX 2 4" xfId="11522"/>
    <cellStyle name="SAPBEXaggItemX 2 4 2" xfId="11523"/>
    <cellStyle name="SAPBEXaggItemX 2 5" xfId="11524"/>
    <cellStyle name="SAPBEXaggItemX 2 5 2" xfId="11525"/>
    <cellStyle name="SAPBEXaggItemX 2 6" xfId="11526"/>
    <cellStyle name="SAPBEXaggItemX 2 6 2" xfId="11527"/>
    <cellStyle name="SAPBEXaggItemX 2 7" xfId="11528"/>
    <cellStyle name="SAPBEXaggItemX 2 7 2" xfId="11529"/>
    <cellStyle name="SAPBEXaggItemX 2 8" xfId="11530"/>
    <cellStyle name="SAPBEXaggItemX 2 8 2" xfId="11531"/>
    <cellStyle name="SAPBEXaggItemX 2 9" xfId="11532"/>
    <cellStyle name="SAPBEXaggItemX 2 9 2" xfId="11533"/>
    <cellStyle name="SAPBEXaggItemX 3" xfId="11534"/>
    <cellStyle name="SAPBEXaggItemX 3 2" xfId="11535"/>
    <cellStyle name="SAPBEXaggItemX 4" xfId="11536"/>
    <cellStyle name="SAPBEXaggItemX 4 2" xfId="11537"/>
    <cellStyle name="SAPBEXaggItemX 5" xfId="11538"/>
    <cellStyle name="SAPBEXaggItemX 5 2" xfId="11539"/>
    <cellStyle name="SAPBEXaggItemX 6" xfId="11540"/>
    <cellStyle name="SAPBEXaggItemX 6 2" xfId="11541"/>
    <cellStyle name="SAPBEXaggItemX 7" xfId="11542"/>
    <cellStyle name="SAPBEXaggItemX 7 2" xfId="11543"/>
    <cellStyle name="SAPBEXaggItemX 8" xfId="11544"/>
    <cellStyle name="SAPBEXaggItemX 8 2" xfId="11545"/>
    <cellStyle name="SAPBEXaggItemX 9" xfId="11546"/>
    <cellStyle name="SAPBEXaggItemX 9 2" xfId="11547"/>
    <cellStyle name="SAPBEXchaText" xfId="11548"/>
    <cellStyle name="SAPBEXchaText 2" xfId="11549"/>
    <cellStyle name="SAPBEXexcBad7" xfId="11550"/>
    <cellStyle name="SAPBEXexcBad7 10" xfId="11551"/>
    <cellStyle name="SAPBEXexcBad7 10 2" xfId="11552"/>
    <cellStyle name="SAPBEXexcBad7 11" xfId="11553"/>
    <cellStyle name="SAPBEXexcBad7 11 2" xfId="11554"/>
    <cellStyle name="SAPBEXexcBad7 12" xfId="11555"/>
    <cellStyle name="SAPBEXexcBad7 2" xfId="11556"/>
    <cellStyle name="SAPBEXexcBad7 2 10" xfId="11557"/>
    <cellStyle name="SAPBEXexcBad7 2 10 2" xfId="11558"/>
    <cellStyle name="SAPBEXexcBad7 2 11" xfId="11559"/>
    <cellStyle name="SAPBEXexcBad7 2 2" xfId="11560"/>
    <cellStyle name="SAPBEXexcBad7 2 2 2" xfId="11561"/>
    <cellStyle name="SAPBEXexcBad7 2 3" xfId="11562"/>
    <cellStyle name="SAPBEXexcBad7 2 3 2" xfId="11563"/>
    <cellStyle name="SAPBEXexcBad7 2 4" xfId="11564"/>
    <cellStyle name="SAPBEXexcBad7 2 4 2" xfId="11565"/>
    <cellStyle name="SAPBEXexcBad7 2 5" xfId="11566"/>
    <cellStyle name="SAPBEXexcBad7 2 5 2" xfId="11567"/>
    <cellStyle name="SAPBEXexcBad7 2 6" xfId="11568"/>
    <cellStyle name="SAPBEXexcBad7 2 6 2" xfId="11569"/>
    <cellStyle name="SAPBEXexcBad7 2 7" xfId="11570"/>
    <cellStyle name="SAPBEXexcBad7 2 7 2" xfId="11571"/>
    <cellStyle name="SAPBEXexcBad7 2 8" xfId="11572"/>
    <cellStyle name="SAPBEXexcBad7 2 8 2" xfId="11573"/>
    <cellStyle name="SAPBEXexcBad7 2 9" xfId="11574"/>
    <cellStyle name="SAPBEXexcBad7 2 9 2" xfId="11575"/>
    <cellStyle name="SAPBEXexcBad7 3" xfId="11576"/>
    <cellStyle name="SAPBEXexcBad7 3 2" xfId="11577"/>
    <cellStyle name="SAPBEXexcBad7 4" xfId="11578"/>
    <cellStyle name="SAPBEXexcBad7 4 2" xfId="11579"/>
    <cellStyle name="SAPBEXexcBad7 5" xfId="11580"/>
    <cellStyle name="SAPBEXexcBad7 5 2" xfId="11581"/>
    <cellStyle name="SAPBEXexcBad7 6" xfId="11582"/>
    <cellStyle name="SAPBEXexcBad7 6 2" xfId="11583"/>
    <cellStyle name="SAPBEXexcBad7 7" xfId="11584"/>
    <cellStyle name="SAPBEXexcBad7 7 2" xfId="11585"/>
    <cellStyle name="SAPBEXexcBad7 8" xfId="11586"/>
    <cellStyle name="SAPBEXexcBad7 8 2" xfId="11587"/>
    <cellStyle name="SAPBEXexcBad7 9" xfId="11588"/>
    <cellStyle name="SAPBEXexcBad7 9 2" xfId="11589"/>
    <cellStyle name="SAPBEXexcBad8" xfId="11590"/>
    <cellStyle name="SAPBEXexcBad8 10" xfId="11591"/>
    <cellStyle name="SAPBEXexcBad8 10 2" xfId="11592"/>
    <cellStyle name="SAPBEXexcBad8 11" xfId="11593"/>
    <cellStyle name="SAPBEXexcBad8 2" xfId="11594"/>
    <cellStyle name="SAPBEXexcBad8 2 2" xfId="11595"/>
    <cellStyle name="SAPBEXexcBad8 3" xfId="11596"/>
    <cellStyle name="SAPBEXexcBad8 3 2" xfId="11597"/>
    <cellStyle name="SAPBEXexcBad8 4" xfId="11598"/>
    <cellStyle name="SAPBEXexcBad8 4 2" xfId="11599"/>
    <cellStyle name="SAPBEXexcBad8 5" xfId="11600"/>
    <cellStyle name="SAPBEXexcBad8 5 2" xfId="11601"/>
    <cellStyle name="SAPBEXexcBad8 6" xfId="11602"/>
    <cellStyle name="SAPBEXexcBad8 6 2" xfId="11603"/>
    <cellStyle name="SAPBEXexcBad8 7" xfId="11604"/>
    <cellStyle name="SAPBEXexcBad8 7 2" xfId="11605"/>
    <cellStyle name="SAPBEXexcBad8 8" xfId="11606"/>
    <cellStyle name="SAPBEXexcBad8 8 2" xfId="11607"/>
    <cellStyle name="SAPBEXexcBad8 9" xfId="11608"/>
    <cellStyle name="SAPBEXexcBad8 9 2" xfId="11609"/>
    <cellStyle name="SAPBEXexcBad9" xfId="11610"/>
    <cellStyle name="SAPBEXexcBad9 10" xfId="11611"/>
    <cellStyle name="SAPBEXexcBad9 10 2" xfId="11612"/>
    <cellStyle name="SAPBEXexcBad9 11" xfId="11613"/>
    <cellStyle name="SAPBEXexcBad9 2" xfId="11614"/>
    <cellStyle name="SAPBEXexcBad9 2 2" xfId="11615"/>
    <cellStyle name="SAPBEXexcBad9 3" xfId="11616"/>
    <cellStyle name="SAPBEXexcBad9 3 2" xfId="11617"/>
    <cellStyle name="SAPBEXexcBad9 4" xfId="11618"/>
    <cellStyle name="SAPBEXexcBad9 4 2" xfId="11619"/>
    <cellStyle name="SAPBEXexcBad9 5" xfId="11620"/>
    <cellStyle name="SAPBEXexcBad9 5 2" xfId="11621"/>
    <cellStyle name="SAPBEXexcBad9 6" xfId="11622"/>
    <cellStyle name="SAPBEXexcBad9 6 2" xfId="11623"/>
    <cellStyle name="SAPBEXexcBad9 7" xfId="11624"/>
    <cellStyle name="SAPBEXexcBad9 7 2" xfId="11625"/>
    <cellStyle name="SAPBEXexcBad9 8" xfId="11626"/>
    <cellStyle name="SAPBEXexcBad9 8 2" xfId="11627"/>
    <cellStyle name="SAPBEXexcBad9 9" xfId="11628"/>
    <cellStyle name="SAPBEXexcBad9 9 2" xfId="11629"/>
    <cellStyle name="SAPBEXexcCritical4" xfId="11630"/>
    <cellStyle name="SAPBEXexcCritical4 10" xfId="11631"/>
    <cellStyle name="SAPBEXexcCritical4 10 2" xfId="11632"/>
    <cellStyle name="SAPBEXexcCritical4 11" xfId="11633"/>
    <cellStyle name="SAPBEXexcCritical4 11 2" xfId="11634"/>
    <cellStyle name="SAPBEXexcCritical4 12" xfId="11635"/>
    <cellStyle name="SAPBEXexcCritical4 2" xfId="11636"/>
    <cellStyle name="SAPBEXexcCritical4 2 10" xfId="11637"/>
    <cellStyle name="SAPBEXexcCritical4 2 10 2" xfId="11638"/>
    <cellStyle name="SAPBEXexcCritical4 2 11" xfId="11639"/>
    <cellStyle name="SAPBEXexcCritical4 2 2" xfId="11640"/>
    <cellStyle name="SAPBEXexcCritical4 2 2 2" xfId="11641"/>
    <cellStyle name="SAPBEXexcCritical4 2 3" xfId="11642"/>
    <cellStyle name="SAPBEXexcCritical4 2 3 2" xfId="11643"/>
    <cellStyle name="SAPBEXexcCritical4 2 4" xfId="11644"/>
    <cellStyle name="SAPBEXexcCritical4 2 4 2" xfId="11645"/>
    <cellStyle name="SAPBEXexcCritical4 2 5" xfId="11646"/>
    <cellStyle name="SAPBEXexcCritical4 2 5 2" xfId="11647"/>
    <cellStyle name="SAPBEXexcCritical4 2 6" xfId="11648"/>
    <cellStyle name="SAPBEXexcCritical4 2 6 2" xfId="11649"/>
    <cellStyle name="SAPBEXexcCritical4 2 7" xfId="11650"/>
    <cellStyle name="SAPBEXexcCritical4 2 7 2" xfId="11651"/>
    <cellStyle name="SAPBEXexcCritical4 2 8" xfId="11652"/>
    <cellStyle name="SAPBEXexcCritical4 2 8 2" xfId="11653"/>
    <cellStyle name="SAPBEXexcCritical4 2 9" xfId="11654"/>
    <cellStyle name="SAPBEXexcCritical4 2 9 2" xfId="11655"/>
    <cellStyle name="SAPBEXexcCritical4 3" xfId="11656"/>
    <cellStyle name="SAPBEXexcCritical4 3 2" xfId="11657"/>
    <cellStyle name="SAPBEXexcCritical4 4" xfId="11658"/>
    <cellStyle name="SAPBEXexcCritical4 4 2" xfId="11659"/>
    <cellStyle name="SAPBEXexcCritical4 5" xfId="11660"/>
    <cellStyle name="SAPBEXexcCritical4 5 2" xfId="11661"/>
    <cellStyle name="SAPBEXexcCritical4 6" xfId="11662"/>
    <cellStyle name="SAPBEXexcCritical4 6 2" xfId="11663"/>
    <cellStyle name="SAPBEXexcCritical4 7" xfId="11664"/>
    <cellStyle name="SAPBEXexcCritical4 7 2" xfId="11665"/>
    <cellStyle name="SAPBEXexcCritical4 8" xfId="11666"/>
    <cellStyle name="SAPBEXexcCritical4 8 2" xfId="11667"/>
    <cellStyle name="SAPBEXexcCritical4 9" xfId="11668"/>
    <cellStyle name="SAPBEXexcCritical4 9 2" xfId="11669"/>
    <cellStyle name="SAPBEXexcCritical5" xfId="11670"/>
    <cellStyle name="SAPBEXexcCritical5 10" xfId="11671"/>
    <cellStyle name="SAPBEXexcCritical5 10 2" xfId="11672"/>
    <cellStyle name="SAPBEXexcCritical5 11" xfId="11673"/>
    <cellStyle name="SAPBEXexcCritical5 11 2" xfId="11674"/>
    <cellStyle name="SAPBEXexcCritical5 12" xfId="11675"/>
    <cellStyle name="SAPBEXexcCritical5 2" xfId="11676"/>
    <cellStyle name="SAPBEXexcCritical5 2 10" xfId="11677"/>
    <cellStyle name="SAPBEXexcCritical5 2 10 2" xfId="11678"/>
    <cellStyle name="SAPBEXexcCritical5 2 11" xfId="11679"/>
    <cellStyle name="SAPBEXexcCritical5 2 2" xfId="11680"/>
    <cellStyle name="SAPBEXexcCritical5 2 2 2" xfId="11681"/>
    <cellStyle name="SAPBEXexcCritical5 2 3" xfId="11682"/>
    <cellStyle name="SAPBEXexcCritical5 2 3 2" xfId="11683"/>
    <cellStyle name="SAPBEXexcCritical5 2 4" xfId="11684"/>
    <cellStyle name="SAPBEXexcCritical5 2 4 2" xfId="11685"/>
    <cellStyle name="SAPBEXexcCritical5 2 5" xfId="11686"/>
    <cellStyle name="SAPBEXexcCritical5 2 5 2" xfId="11687"/>
    <cellStyle name="SAPBEXexcCritical5 2 6" xfId="11688"/>
    <cellStyle name="SAPBEXexcCritical5 2 6 2" xfId="11689"/>
    <cellStyle name="SAPBEXexcCritical5 2 7" xfId="11690"/>
    <cellStyle name="SAPBEXexcCritical5 2 7 2" xfId="11691"/>
    <cellStyle name="SAPBEXexcCritical5 2 8" xfId="11692"/>
    <cellStyle name="SAPBEXexcCritical5 2 8 2" xfId="11693"/>
    <cellStyle name="SAPBEXexcCritical5 2 9" xfId="11694"/>
    <cellStyle name="SAPBEXexcCritical5 2 9 2" xfId="11695"/>
    <cellStyle name="SAPBEXexcCritical5 3" xfId="11696"/>
    <cellStyle name="SAPBEXexcCritical5 3 2" xfId="11697"/>
    <cellStyle name="SAPBEXexcCritical5 4" xfId="11698"/>
    <cellStyle name="SAPBEXexcCritical5 4 2" xfId="11699"/>
    <cellStyle name="SAPBEXexcCritical5 5" xfId="11700"/>
    <cellStyle name="SAPBEXexcCritical5 5 2" xfId="11701"/>
    <cellStyle name="SAPBEXexcCritical5 6" xfId="11702"/>
    <cellStyle name="SAPBEXexcCritical5 6 2" xfId="11703"/>
    <cellStyle name="SAPBEXexcCritical5 7" xfId="11704"/>
    <cellStyle name="SAPBEXexcCritical5 7 2" xfId="11705"/>
    <cellStyle name="SAPBEXexcCritical5 8" xfId="11706"/>
    <cellStyle name="SAPBEXexcCritical5 8 2" xfId="11707"/>
    <cellStyle name="SAPBEXexcCritical5 9" xfId="11708"/>
    <cellStyle name="SAPBEXexcCritical5 9 2" xfId="11709"/>
    <cellStyle name="SAPBEXexcCritical6" xfId="11710"/>
    <cellStyle name="SAPBEXexcCritical6 10" xfId="11711"/>
    <cellStyle name="SAPBEXexcCritical6 10 2" xfId="11712"/>
    <cellStyle name="SAPBEXexcCritical6 11" xfId="11713"/>
    <cellStyle name="SAPBEXexcCritical6 11 2" xfId="11714"/>
    <cellStyle name="SAPBEXexcCritical6 12" xfId="11715"/>
    <cellStyle name="SAPBEXexcCritical6 2" xfId="11716"/>
    <cellStyle name="SAPBEXexcCritical6 2 10" xfId="11717"/>
    <cellStyle name="SAPBEXexcCritical6 2 10 2" xfId="11718"/>
    <cellStyle name="SAPBEXexcCritical6 2 11" xfId="11719"/>
    <cellStyle name="SAPBEXexcCritical6 2 2" xfId="11720"/>
    <cellStyle name="SAPBEXexcCritical6 2 2 2" xfId="11721"/>
    <cellStyle name="SAPBEXexcCritical6 2 3" xfId="11722"/>
    <cellStyle name="SAPBEXexcCritical6 2 3 2" xfId="11723"/>
    <cellStyle name="SAPBEXexcCritical6 2 4" xfId="11724"/>
    <cellStyle name="SAPBEXexcCritical6 2 4 2" xfId="11725"/>
    <cellStyle name="SAPBEXexcCritical6 2 5" xfId="11726"/>
    <cellStyle name="SAPBEXexcCritical6 2 5 2" xfId="11727"/>
    <cellStyle name="SAPBEXexcCritical6 2 6" xfId="11728"/>
    <cellStyle name="SAPBEXexcCritical6 2 6 2" xfId="11729"/>
    <cellStyle name="SAPBEXexcCritical6 2 7" xfId="11730"/>
    <cellStyle name="SAPBEXexcCritical6 2 7 2" xfId="11731"/>
    <cellStyle name="SAPBEXexcCritical6 2 8" xfId="11732"/>
    <cellStyle name="SAPBEXexcCritical6 2 8 2" xfId="11733"/>
    <cellStyle name="SAPBEXexcCritical6 2 9" xfId="11734"/>
    <cellStyle name="SAPBEXexcCritical6 2 9 2" xfId="11735"/>
    <cellStyle name="SAPBEXexcCritical6 3" xfId="11736"/>
    <cellStyle name="SAPBEXexcCritical6 3 2" xfId="11737"/>
    <cellStyle name="SAPBEXexcCritical6 4" xfId="11738"/>
    <cellStyle name="SAPBEXexcCritical6 4 2" xfId="11739"/>
    <cellStyle name="SAPBEXexcCritical6 5" xfId="11740"/>
    <cellStyle name="SAPBEXexcCritical6 5 2" xfId="11741"/>
    <cellStyle name="SAPBEXexcCritical6 6" xfId="11742"/>
    <cellStyle name="SAPBEXexcCritical6 6 2" xfId="11743"/>
    <cellStyle name="SAPBEXexcCritical6 7" xfId="11744"/>
    <cellStyle name="SAPBEXexcCritical6 7 2" xfId="11745"/>
    <cellStyle name="SAPBEXexcCritical6 8" xfId="11746"/>
    <cellStyle name="SAPBEXexcCritical6 8 2" xfId="11747"/>
    <cellStyle name="SAPBEXexcCritical6 9" xfId="11748"/>
    <cellStyle name="SAPBEXexcCritical6 9 2" xfId="11749"/>
    <cellStyle name="SAPBEXexcGood1" xfId="11750"/>
    <cellStyle name="SAPBEXexcGood1 10" xfId="11751"/>
    <cellStyle name="SAPBEXexcGood1 10 2" xfId="11752"/>
    <cellStyle name="SAPBEXexcGood1 11" xfId="11753"/>
    <cellStyle name="SAPBEXexcGood1 2" xfId="11754"/>
    <cellStyle name="SAPBEXexcGood1 2 2" xfId="11755"/>
    <cellStyle name="SAPBEXexcGood1 3" xfId="11756"/>
    <cellStyle name="SAPBEXexcGood1 3 2" xfId="11757"/>
    <cellStyle name="SAPBEXexcGood1 4" xfId="11758"/>
    <cellStyle name="SAPBEXexcGood1 4 2" xfId="11759"/>
    <cellStyle name="SAPBEXexcGood1 5" xfId="11760"/>
    <cellStyle name="SAPBEXexcGood1 5 2" xfId="11761"/>
    <cellStyle name="SAPBEXexcGood1 6" xfId="11762"/>
    <cellStyle name="SAPBEXexcGood1 6 2" xfId="11763"/>
    <cellStyle name="SAPBEXexcGood1 7" xfId="11764"/>
    <cellStyle name="SAPBEXexcGood1 7 2" xfId="11765"/>
    <cellStyle name="SAPBEXexcGood1 8" xfId="11766"/>
    <cellStyle name="SAPBEXexcGood1 8 2" xfId="11767"/>
    <cellStyle name="SAPBEXexcGood1 9" xfId="11768"/>
    <cellStyle name="SAPBEXexcGood1 9 2" xfId="11769"/>
    <cellStyle name="SAPBEXexcGood2" xfId="11770"/>
    <cellStyle name="SAPBEXexcGood2 10" xfId="11771"/>
    <cellStyle name="SAPBEXexcGood2 10 2" xfId="11772"/>
    <cellStyle name="SAPBEXexcGood2 11" xfId="11773"/>
    <cellStyle name="SAPBEXexcGood2 2" xfId="11774"/>
    <cellStyle name="SAPBEXexcGood2 2 2" xfId="11775"/>
    <cellStyle name="SAPBEXexcGood2 3" xfId="11776"/>
    <cellStyle name="SAPBEXexcGood2 3 2" xfId="11777"/>
    <cellStyle name="SAPBEXexcGood2 4" xfId="11778"/>
    <cellStyle name="SAPBEXexcGood2 4 2" xfId="11779"/>
    <cellStyle name="SAPBEXexcGood2 5" xfId="11780"/>
    <cellStyle name="SAPBEXexcGood2 5 2" xfId="11781"/>
    <cellStyle name="SAPBEXexcGood2 6" xfId="11782"/>
    <cellStyle name="SAPBEXexcGood2 6 2" xfId="11783"/>
    <cellStyle name="SAPBEXexcGood2 7" xfId="11784"/>
    <cellStyle name="SAPBEXexcGood2 7 2" xfId="11785"/>
    <cellStyle name="SAPBEXexcGood2 8" xfId="11786"/>
    <cellStyle name="SAPBEXexcGood2 8 2" xfId="11787"/>
    <cellStyle name="SAPBEXexcGood2 9" xfId="11788"/>
    <cellStyle name="SAPBEXexcGood2 9 2" xfId="11789"/>
    <cellStyle name="SAPBEXexcGood3" xfId="11790"/>
    <cellStyle name="SAPBEXexcGood3 10" xfId="11791"/>
    <cellStyle name="SAPBEXexcGood3 10 2" xfId="11792"/>
    <cellStyle name="SAPBEXexcGood3 11" xfId="11793"/>
    <cellStyle name="SAPBEXexcGood3 11 2" xfId="11794"/>
    <cellStyle name="SAPBEXexcGood3 12" xfId="11795"/>
    <cellStyle name="SAPBEXexcGood3 2" xfId="11796"/>
    <cellStyle name="SAPBEXexcGood3 2 10" xfId="11797"/>
    <cellStyle name="SAPBEXexcGood3 2 10 2" xfId="11798"/>
    <cellStyle name="SAPBEXexcGood3 2 11" xfId="11799"/>
    <cellStyle name="SAPBEXexcGood3 2 2" xfId="11800"/>
    <cellStyle name="SAPBEXexcGood3 2 2 2" xfId="11801"/>
    <cellStyle name="SAPBEXexcGood3 2 3" xfId="11802"/>
    <cellStyle name="SAPBEXexcGood3 2 3 2" xfId="11803"/>
    <cellStyle name="SAPBEXexcGood3 2 4" xfId="11804"/>
    <cellStyle name="SAPBEXexcGood3 2 4 2" xfId="11805"/>
    <cellStyle name="SAPBEXexcGood3 2 5" xfId="11806"/>
    <cellStyle name="SAPBEXexcGood3 2 5 2" xfId="11807"/>
    <cellStyle name="SAPBEXexcGood3 2 6" xfId="11808"/>
    <cellStyle name="SAPBEXexcGood3 2 6 2" xfId="11809"/>
    <cellStyle name="SAPBEXexcGood3 2 7" xfId="11810"/>
    <cellStyle name="SAPBEXexcGood3 2 7 2" xfId="11811"/>
    <cellStyle name="SAPBEXexcGood3 2 8" xfId="11812"/>
    <cellStyle name="SAPBEXexcGood3 2 8 2" xfId="11813"/>
    <cellStyle name="SAPBEXexcGood3 2 9" xfId="11814"/>
    <cellStyle name="SAPBEXexcGood3 2 9 2" xfId="11815"/>
    <cellStyle name="SAPBEXexcGood3 3" xfId="11816"/>
    <cellStyle name="SAPBEXexcGood3 3 2" xfId="11817"/>
    <cellStyle name="SAPBEXexcGood3 4" xfId="11818"/>
    <cellStyle name="SAPBEXexcGood3 4 2" xfId="11819"/>
    <cellStyle name="SAPBEXexcGood3 5" xfId="11820"/>
    <cellStyle name="SAPBEXexcGood3 5 2" xfId="11821"/>
    <cellStyle name="SAPBEXexcGood3 6" xfId="11822"/>
    <cellStyle name="SAPBEXexcGood3 6 2" xfId="11823"/>
    <cellStyle name="SAPBEXexcGood3 7" xfId="11824"/>
    <cellStyle name="SAPBEXexcGood3 7 2" xfId="11825"/>
    <cellStyle name="SAPBEXexcGood3 8" xfId="11826"/>
    <cellStyle name="SAPBEXexcGood3 8 2" xfId="11827"/>
    <cellStyle name="SAPBEXexcGood3 9" xfId="11828"/>
    <cellStyle name="SAPBEXexcGood3 9 2" xfId="11829"/>
    <cellStyle name="SAPBEXfilterDrill" xfId="11830"/>
    <cellStyle name="SAPBEXfilterDrill 2" xfId="11831"/>
    <cellStyle name="SAPBEXfilterItem" xfId="11832"/>
    <cellStyle name="SAPBEXfilterItem 2" xfId="11833"/>
    <cellStyle name="SAPBEXfilterText" xfId="11834"/>
    <cellStyle name="SAPBEXfilterText 2" xfId="11835"/>
    <cellStyle name="SAPBEXformats" xfId="11836"/>
    <cellStyle name="SAPBEXformats 10" xfId="11837"/>
    <cellStyle name="SAPBEXformats 10 2" xfId="11838"/>
    <cellStyle name="SAPBEXformats 11" xfId="11839"/>
    <cellStyle name="SAPBEXformats 11 2" xfId="11840"/>
    <cellStyle name="SAPBEXformats 12" xfId="11841"/>
    <cellStyle name="SAPBEXformats 2" xfId="11842"/>
    <cellStyle name="SAPBEXformats 2 10" xfId="11843"/>
    <cellStyle name="SAPBEXformats 2 10 2" xfId="11844"/>
    <cellStyle name="SAPBEXformats 2 11" xfId="11845"/>
    <cellStyle name="SAPBEXformats 2 2" xfId="11846"/>
    <cellStyle name="SAPBEXformats 2 2 2" xfId="11847"/>
    <cellStyle name="SAPBEXformats 2 3" xfId="11848"/>
    <cellStyle name="SAPBEXformats 2 3 2" xfId="11849"/>
    <cellStyle name="SAPBEXformats 2 4" xfId="11850"/>
    <cellStyle name="SAPBEXformats 2 4 2" xfId="11851"/>
    <cellStyle name="SAPBEXformats 2 5" xfId="11852"/>
    <cellStyle name="SAPBEXformats 2 5 2" xfId="11853"/>
    <cellStyle name="SAPBEXformats 2 6" xfId="11854"/>
    <cellStyle name="SAPBEXformats 2 6 2" xfId="11855"/>
    <cellStyle name="SAPBEXformats 2 7" xfId="11856"/>
    <cellStyle name="SAPBEXformats 2 7 2" xfId="11857"/>
    <cellStyle name="SAPBEXformats 2 8" xfId="11858"/>
    <cellStyle name="SAPBEXformats 2 8 2" xfId="11859"/>
    <cellStyle name="SAPBEXformats 2 9" xfId="11860"/>
    <cellStyle name="SAPBEXformats 2 9 2" xfId="11861"/>
    <cellStyle name="SAPBEXformats 3" xfId="11862"/>
    <cellStyle name="SAPBEXformats 3 2" xfId="11863"/>
    <cellStyle name="SAPBEXformats 4" xfId="11864"/>
    <cellStyle name="SAPBEXformats 4 2" xfId="11865"/>
    <cellStyle name="SAPBEXformats 5" xfId="11866"/>
    <cellStyle name="SAPBEXformats 5 2" xfId="11867"/>
    <cellStyle name="SAPBEXformats 6" xfId="11868"/>
    <cellStyle name="SAPBEXformats 6 2" xfId="11869"/>
    <cellStyle name="SAPBEXformats 7" xfId="11870"/>
    <cellStyle name="SAPBEXformats 7 2" xfId="11871"/>
    <cellStyle name="SAPBEXformats 8" xfId="11872"/>
    <cellStyle name="SAPBEXformats 8 2" xfId="11873"/>
    <cellStyle name="SAPBEXformats 9" xfId="11874"/>
    <cellStyle name="SAPBEXformats 9 2" xfId="11875"/>
    <cellStyle name="SAPBEXheaderItem" xfId="11876"/>
    <cellStyle name="SAPBEXheaderItem 2" xfId="11877"/>
    <cellStyle name="SAPBEXheaderText" xfId="11878"/>
    <cellStyle name="SAPBEXheaderText 2" xfId="11879"/>
    <cellStyle name="SAPBEXHLevel0" xfId="11880"/>
    <cellStyle name="SAPBEXHLevel0 10" xfId="11881"/>
    <cellStyle name="SAPBEXHLevel0 10 2" xfId="11882"/>
    <cellStyle name="SAPBEXHLevel0 11" xfId="11883"/>
    <cellStyle name="SAPBEXHLevel0 11 2" xfId="11884"/>
    <cellStyle name="SAPBEXHLevel0 12" xfId="11885"/>
    <cellStyle name="SAPBEXHLevel0 2" xfId="11886"/>
    <cellStyle name="SAPBEXHLevel0 2 10" xfId="11887"/>
    <cellStyle name="SAPBEXHLevel0 2 10 2" xfId="11888"/>
    <cellStyle name="SAPBEXHLevel0 2 11" xfId="11889"/>
    <cellStyle name="SAPBEXHLevel0 2 2" xfId="11890"/>
    <cellStyle name="SAPBEXHLevel0 2 2 2" xfId="11891"/>
    <cellStyle name="SAPBEXHLevel0 2 3" xfId="11892"/>
    <cellStyle name="SAPBEXHLevel0 2 3 2" xfId="11893"/>
    <cellStyle name="SAPBEXHLevel0 2 4" xfId="11894"/>
    <cellStyle name="SAPBEXHLevel0 2 4 2" xfId="11895"/>
    <cellStyle name="SAPBEXHLevel0 2 5" xfId="11896"/>
    <cellStyle name="SAPBEXHLevel0 2 5 2" xfId="11897"/>
    <cellStyle name="SAPBEXHLevel0 2 6" xfId="11898"/>
    <cellStyle name="SAPBEXHLevel0 2 6 2" xfId="11899"/>
    <cellStyle name="SAPBEXHLevel0 2 7" xfId="11900"/>
    <cellStyle name="SAPBEXHLevel0 2 7 2" xfId="11901"/>
    <cellStyle name="SAPBEXHLevel0 2 8" xfId="11902"/>
    <cellStyle name="SAPBEXHLevel0 2 8 2" xfId="11903"/>
    <cellStyle name="SAPBEXHLevel0 2 9" xfId="11904"/>
    <cellStyle name="SAPBEXHLevel0 2 9 2" xfId="11905"/>
    <cellStyle name="SAPBEXHLevel0 3" xfId="11906"/>
    <cellStyle name="SAPBEXHLevel0 3 2" xfId="11907"/>
    <cellStyle name="SAPBEXHLevel0 4" xfId="11908"/>
    <cellStyle name="SAPBEXHLevel0 4 2" xfId="11909"/>
    <cellStyle name="SAPBEXHLevel0 5" xfId="11910"/>
    <cellStyle name="SAPBEXHLevel0 5 2" xfId="11911"/>
    <cellStyle name="SAPBEXHLevel0 6" xfId="11912"/>
    <cellStyle name="SAPBEXHLevel0 6 2" xfId="11913"/>
    <cellStyle name="SAPBEXHLevel0 7" xfId="11914"/>
    <cellStyle name="SAPBEXHLevel0 7 2" xfId="11915"/>
    <cellStyle name="SAPBEXHLevel0 8" xfId="11916"/>
    <cellStyle name="SAPBEXHLevel0 8 2" xfId="11917"/>
    <cellStyle name="SAPBEXHLevel0 9" xfId="11918"/>
    <cellStyle name="SAPBEXHLevel0 9 2" xfId="11919"/>
    <cellStyle name="SAPBEXHLevel0X" xfId="11920"/>
    <cellStyle name="SAPBEXHLevel0X 10" xfId="11921"/>
    <cellStyle name="SAPBEXHLevel0X 10 2" xfId="11922"/>
    <cellStyle name="SAPBEXHLevel0X 11" xfId="11923"/>
    <cellStyle name="SAPBEXHLevel0X 11 2" xfId="11924"/>
    <cellStyle name="SAPBEXHLevel0X 12" xfId="11925"/>
    <cellStyle name="SAPBEXHLevel0X 2" xfId="11926"/>
    <cellStyle name="SAPBEXHLevel0X 2 10" xfId="11927"/>
    <cellStyle name="SAPBEXHLevel0X 2 10 2" xfId="11928"/>
    <cellStyle name="SAPBEXHLevel0X 2 11" xfId="11929"/>
    <cellStyle name="SAPBEXHLevel0X 2 2" xfId="11930"/>
    <cellStyle name="SAPBEXHLevel0X 2 2 2" xfId="11931"/>
    <cellStyle name="SAPBEXHLevel0X 2 3" xfId="11932"/>
    <cellStyle name="SAPBEXHLevel0X 2 3 2" xfId="11933"/>
    <cellStyle name="SAPBEXHLevel0X 2 4" xfId="11934"/>
    <cellStyle name="SAPBEXHLevel0X 2 4 2" xfId="11935"/>
    <cellStyle name="SAPBEXHLevel0X 2 5" xfId="11936"/>
    <cellStyle name="SAPBEXHLevel0X 2 5 2" xfId="11937"/>
    <cellStyle name="SAPBEXHLevel0X 2 6" xfId="11938"/>
    <cellStyle name="SAPBEXHLevel0X 2 6 2" xfId="11939"/>
    <cellStyle name="SAPBEXHLevel0X 2 7" xfId="11940"/>
    <cellStyle name="SAPBEXHLevel0X 2 7 2" xfId="11941"/>
    <cellStyle name="SAPBEXHLevel0X 2 8" xfId="11942"/>
    <cellStyle name="SAPBEXHLevel0X 2 8 2" xfId="11943"/>
    <cellStyle name="SAPBEXHLevel0X 2 9" xfId="11944"/>
    <cellStyle name="SAPBEXHLevel0X 2 9 2" xfId="11945"/>
    <cellStyle name="SAPBEXHLevel0X 3" xfId="11946"/>
    <cellStyle name="SAPBEXHLevel0X 3 2" xfId="11947"/>
    <cellStyle name="SAPBEXHLevel0X 4" xfId="11948"/>
    <cellStyle name="SAPBEXHLevel0X 4 2" xfId="11949"/>
    <cellStyle name="SAPBEXHLevel0X 5" xfId="11950"/>
    <cellStyle name="SAPBEXHLevel0X 5 2" xfId="11951"/>
    <cellStyle name="SAPBEXHLevel0X 6" xfId="11952"/>
    <cellStyle name="SAPBEXHLevel0X 6 2" xfId="11953"/>
    <cellStyle name="SAPBEXHLevel0X 7" xfId="11954"/>
    <cellStyle name="SAPBEXHLevel0X 7 2" xfId="11955"/>
    <cellStyle name="SAPBEXHLevel0X 8" xfId="11956"/>
    <cellStyle name="SAPBEXHLevel0X 8 2" xfId="11957"/>
    <cellStyle name="SAPBEXHLevel0X 9" xfId="11958"/>
    <cellStyle name="SAPBEXHLevel0X 9 2" xfId="11959"/>
    <cellStyle name="SAPBEXHLevel1" xfId="11960"/>
    <cellStyle name="SAPBEXHLevel1 10" xfId="11961"/>
    <cellStyle name="SAPBEXHLevel1 10 2" xfId="11962"/>
    <cellStyle name="SAPBEXHLevel1 11" xfId="11963"/>
    <cellStyle name="SAPBEXHLevel1 11 2" xfId="11964"/>
    <cellStyle name="SAPBEXHLevel1 12" xfId="11965"/>
    <cellStyle name="SAPBEXHLevel1 2" xfId="11966"/>
    <cellStyle name="SAPBEXHLevel1 2 10" xfId="11967"/>
    <cellStyle name="SAPBEXHLevel1 2 10 2" xfId="11968"/>
    <cellStyle name="SAPBEXHLevel1 2 11" xfId="11969"/>
    <cellStyle name="SAPBEXHLevel1 2 2" xfId="11970"/>
    <cellStyle name="SAPBEXHLevel1 2 2 2" xfId="11971"/>
    <cellStyle name="SAPBEXHLevel1 2 3" xfId="11972"/>
    <cellStyle name="SAPBEXHLevel1 2 3 2" xfId="11973"/>
    <cellStyle name="SAPBEXHLevel1 2 4" xfId="11974"/>
    <cellStyle name="SAPBEXHLevel1 2 4 2" xfId="11975"/>
    <cellStyle name="SAPBEXHLevel1 2 5" xfId="11976"/>
    <cellStyle name="SAPBEXHLevel1 2 5 2" xfId="11977"/>
    <cellStyle name="SAPBEXHLevel1 2 6" xfId="11978"/>
    <cellStyle name="SAPBEXHLevel1 2 6 2" xfId="11979"/>
    <cellStyle name="SAPBEXHLevel1 2 7" xfId="11980"/>
    <cellStyle name="SAPBEXHLevel1 2 7 2" xfId="11981"/>
    <cellStyle name="SAPBEXHLevel1 2 8" xfId="11982"/>
    <cellStyle name="SAPBEXHLevel1 2 8 2" xfId="11983"/>
    <cellStyle name="SAPBEXHLevel1 2 9" xfId="11984"/>
    <cellStyle name="SAPBEXHLevel1 2 9 2" xfId="11985"/>
    <cellStyle name="SAPBEXHLevel1 3" xfId="11986"/>
    <cellStyle name="SAPBEXHLevel1 3 2" xfId="11987"/>
    <cellStyle name="SAPBEXHLevel1 4" xfId="11988"/>
    <cellStyle name="SAPBEXHLevel1 4 2" xfId="11989"/>
    <cellStyle name="SAPBEXHLevel1 5" xfId="11990"/>
    <cellStyle name="SAPBEXHLevel1 5 2" xfId="11991"/>
    <cellStyle name="SAPBEXHLevel1 6" xfId="11992"/>
    <cellStyle name="SAPBEXHLevel1 6 2" xfId="11993"/>
    <cellStyle name="SAPBEXHLevel1 7" xfId="11994"/>
    <cellStyle name="SAPBEXHLevel1 7 2" xfId="11995"/>
    <cellStyle name="SAPBEXHLevel1 8" xfId="11996"/>
    <cellStyle name="SAPBEXHLevel1 8 2" xfId="11997"/>
    <cellStyle name="SAPBEXHLevel1 9" xfId="11998"/>
    <cellStyle name="SAPBEXHLevel1 9 2" xfId="11999"/>
    <cellStyle name="SAPBEXHLevel1X" xfId="12000"/>
    <cellStyle name="SAPBEXHLevel1X 10" xfId="12001"/>
    <cellStyle name="SAPBEXHLevel1X 10 2" xfId="12002"/>
    <cellStyle name="SAPBEXHLevel1X 11" xfId="12003"/>
    <cellStyle name="SAPBEXHLevel1X 11 2" xfId="12004"/>
    <cellStyle name="SAPBEXHLevel1X 12" xfId="12005"/>
    <cellStyle name="SAPBEXHLevel1X 2" xfId="12006"/>
    <cellStyle name="SAPBEXHLevel1X 2 10" xfId="12007"/>
    <cellStyle name="SAPBEXHLevel1X 2 10 2" xfId="12008"/>
    <cellStyle name="SAPBEXHLevel1X 2 11" xfId="12009"/>
    <cellStyle name="SAPBEXHLevel1X 2 2" xfId="12010"/>
    <cellStyle name="SAPBEXHLevel1X 2 2 2" xfId="12011"/>
    <cellStyle name="SAPBEXHLevel1X 2 3" xfId="12012"/>
    <cellStyle name="SAPBEXHLevel1X 2 3 2" xfId="12013"/>
    <cellStyle name="SAPBEXHLevel1X 2 4" xfId="12014"/>
    <cellStyle name="SAPBEXHLevel1X 2 4 2" xfId="12015"/>
    <cellStyle name="SAPBEXHLevel1X 2 5" xfId="12016"/>
    <cellStyle name="SAPBEXHLevel1X 2 5 2" xfId="12017"/>
    <cellStyle name="SAPBEXHLevel1X 2 6" xfId="12018"/>
    <cellStyle name="SAPBEXHLevel1X 2 6 2" xfId="12019"/>
    <cellStyle name="SAPBEXHLevel1X 2 7" xfId="12020"/>
    <cellStyle name="SAPBEXHLevel1X 2 7 2" xfId="12021"/>
    <cellStyle name="SAPBEXHLevel1X 2 8" xfId="12022"/>
    <cellStyle name="SAPBEXHLevel1X 2 8 2" xfId="12023"/>
    <cellStyle name="SAPBEXHLevel1X 2 9" xfId="12024"/>
    <cellStyle name="SAPBEXHLevel1X 2 9 2" xfId="12025"/>
    <cellStyle name="SAPBEXHLevel1X 3" xfId="12026"/>
    <cellStyle name="SAPBEXHLevel1X 3 2" xfId="12027"/>
    <cellStyle name="SAPBEXHLevel1X 4" xfId="12028"/>
    <cellStyle name="SAPBEXHLevel1X 4 2" xfId="12029"/>
    <cellStyle name="SAPBEXHLevel1X 5" xfId="12030"/>
    <cellStyle name="SAPBEXHLevel1X 5 2" xfId="12031"/>
    <cellStyle name="SAPBEXHLevel1X 6" xfId="12032"/>
    <cellStyle name="SAPBEXHLevel1X 6 2" xfId="12033"/>
    <cellStyle name="SAPBEXHLevel1X 7" xfId="12034"/>
    <cellStyle name="SAPBEXHLevel1X 7 2" xfId="12035"/>
    <cellStyle name="SAPBEXHLevel1X 8" xfId="12036"/>
    <cellStyle name="SAPBEXHLevel1X 8 2" xfId="12037"/>
    <cellStyle name="SAPBEXHLevel1X 9" xfId="12038"/>
    <cellStyle name="SAPBEXHLevel1X 9 2" xfId="12039"/>
    <cellStyle name="SAPBEXHLevel2" xfId="12040"/>
    <cellStyle name="SAPBEXHLevel2 10" xfId="12041"/>
    <cellStyle name="SAPBEXHLevel2 10 2" xfId="12042"/>
    <cellStyle name="SAPBEXHLevel2 11" xfId="12043"/>
    <cellStyle name="SAPBEXHLevel2 11 2" xfId="12044"/>
    <cellStyle name="SAPBEXHLevel2 12" xfId="12045"/>
    <cellStyle name="SAPBEXHLevel2 2" xfId="12046"/>
    <cellStyle name="SAPBEXHLevel2 2 10" xfId="12047"/>
    <cellStyle name="SAPBEXHLevel2 2 10 2" xfId="12048"/>
    <cellStyle name="SAPBEXHLevel2 2 11" xfId="12049"/>
    <cellStyle name="SAPBEXHLevel2 2 2" xfId="12050"/>
    <cellStyle name="SAPBEXHLevel2 2 2 2" xfId="12051"/>
    <cellStyle name="SAPBEXHLevel2 2 3" xfId="12052"/>
    <cellStyle name="SAPBEXHLevel2 2 3 2" xfId="12053"/>
    <cellStyle name="SAPBEXHLevel2 2 4" xfId="12054"/>
    <cellStyle name="SAPBEXHLevel2 2 4 2" xfId="12055"/>
    <cellStyle name="SAPBEXHLevel2 2 5" xfId="12056"/>
    <cellStyle name="SAPBEXHLevel2 2 5 2" xfId="12057"/>
    <cellStyle name="SAPBEXHLevel2 2 6" xfId="12058"/>
    <cellStyle name="SAPBEXHLevel2 2 6 2" xfId="12059"/>
    <cellStyle name="SAPBEXHLevel2 2 7" xfId="12060"/>
    <cellStyle name="SAPBEXHLevel2 2 7 2" xfId="12061"/>
    <cellStyle name="SAPBEXHLevel2 2 8" xfId="12062"/>
    <cellStyle name="SAPBEXHLevel2 2 8 2" xfId="12063"/>
    <cellStyle name="SAPBEXHLevel2 2 9" xfId="12064"/>
    <cellStyle name="SAPBEXHLevel2 2 9 2" xfId="12065"/>
    <cellStyle name="SAPBEXHLevel2 3" xfId="12066"/>
    <cellStyle name="SAPBEXHLevel2 3 2" xfId="12067"/>
    <cellStyle name="SAPBEXHLevel2 4" xfId="12068"/>
    <cellStyle name="SAPBEXHLevel2 4 2" xfId="12069"/>
    <cellStyle name="SAPBEXHLevel2 5" xfId="12070"/>
    <cellStyle name="SAPBEXHLevel2 5 2" xfId="12071"/>
    <cellStyle name="SAPBEXHLevel2 6" xfId="12072"/>
    <cellStyle name="SAPBEXHLevel2 6 2" xfId="12073"/>
    <cellStyle name="SAPBEXHLevel2 7" xfId="12074"/>
    <cellStyle name="SAPBEXHLevel2 7 2" xfId="12075"/>
    <cellStyle name="SAPBEXHLevel2 8" xfId="12076"/>
    <cellStyle name="SAPBEXHLevel2 8 2" xfId="12077"/>
    <cellStyle name="SAPBEXHLevel2 9" xfId="12078"/>
    <cellStyle name="SAPBEXHLevel2 9 2" xfId="12079"/>
    <cellStyle name="SAPBEXHLevel2X" xfId="12080"/>
    <cellStyle name="SAPBEXHLevel2X 10" xfId="12081"/>
    <cellStyle name="SAPBEXHLevel2X 10 2" xfId="12082"/>
    <cellStyle name="SAPBEXHLevel2X 11" xfId="12083"/>
    <cellStyle name="SAPBEXHLevel2X 11 2" xfId="12084"/>
    <cellStyle name="SAPBEXHLevel2X 12" xfId="12085"/>
    <cellStyle name="SAPBEXHLevel2X 2" xfId="12086"/>
    <cellStyle name="SAPBEXHLevel2X 2 10" xfId="12087"/>
    <cellStyle name="SAPBEXHLevel2X 2 10 2" xfId="12088"/>
    <cellStyle name="SAPBEXHLevel2X 2 11" xfId="12089"/>
    <cellStyle name="SAPBEXHLevel2X 2 2" xfId="12090"/>
    <cellStyle name="SAPBEXHLevel2X 2 2 2" xfId="12091"/>
    <cellStyle name="SAPBEXHLevel2X 2 3" xfId="12092"/>
    <cellStyle name="SAPBEXHLevel2X 2 3 2" xfId="12093"/>
    <cellStyle name="SAPBEXHLevel2X 2 4" xfId="12094"/>
    <cellStyle name="SAPBEXHLevel2X 2 4 2" xfId="12095"/>
    <cellStyle name="SAPBEXHLevel2X 2 5" xfId="12096"/>
    <cellStyle name="SAPBEXHLevel2X 2 5 2" xfId="12097"/>
    <cellStyle name="SAPBEXHLevel2X 2 6" xfId="12098"/>
    <cellStyle name="SAPBEXHLevel2X 2 6 2" xfId="12099"/>
    <cellStyle name="SAPBEXHLevel2X 2 7" xfId="12100"/>
    <cellStyle name="SAPBEXHLevel2X 2 7 2" xfId="12101"/>
    <cellStyle name="SAPBEXHLevel2X 2 8" xfId="12102"/>
    <cellStyle name="SAPBEXHLevel2X 2 8 2" xfId="12103"/>
    <cellStyle name="SAPBEXHLevel2X 2 9" xfId="12104"/>
    <cellStyle name="SAPBEXHLevel2X 2 9 2" xfId="12105"/>
    <cellStyle name="SAPBEXHLevel2X 3" xfId="12106"/>
    <cellStyle name="SAPBEXHLevel2X 3 2" xfId="12107"/>
    <cellStyle name="SAPBEXHLevel2X 4" xfId="12108"/>
    <cellStyle name="SAPBEXHLevel2X 4 2" xfId="12109"/>
    <cellStyle name="SAPBEXHLevel2X 5" xfId="12110"/>
    <cellStyle name="SAPBEXHLevel2X 5 2" xfId="12111"/>
    <cellStyle name="SAPBEXHLevel2X 6" xfId="12112"/>
    <cellStyle name="SAPBEXHLevel2X 6 2" xfId="12113"/>
    <cellStyle name="SAPBEXHLevel2X 7" xfId="12114"/>
    <cellStyle name="SAPBEXHLevel2X 7 2" xfId="12115"/>
    <cellStyle name="SAPBEXHLevel2X 8" xfId="12116"/>
    <cellStyle name="SAPBEXHLevel2X 8 2" xfId="12117"/>
    <cellStyle name="SAPBEXHLevel2X 9" xfId="12118"/>
    <cellStyle name="SAPBEXHLevel2X 9 2" xfId="12119"/>
    <cellStyle name="SAPBEXHLevel3" xfId="12120"/>
    <cellStyle name="SAPBEXHLevel3 10" xfId="12121"/>
    <cellStyle name="SAPBEXHLevel3 10 2" xfId="12122"/>
    <cellStyle name="SAPBEXHLevel3 11" xfId="12123"/>
    <cellStyle name="SAPBEXHLevel3 11 2" xfId="12124"/>
    <cellStyle name="SAPBEXHLevel3 12" xfId="12125"/>
    <cellStyle name="SAPBEXHLevel3 2" xfId="12126"/>
    <cellStyle name="SAPBEXHLevel3 2 10" xfId="12127"/>
    <cellStyle name="SAPBEXHLevel3 2 10 2" xfId="12128"/>
    <cellStyle name="SAPBEXHLevel3 2 11" xfId="12129"/>
    <cellStyle name="SAPBEXHLevel3 2 2" xfId="12130"/>
    <cellStyle name="SAPBEXHLevel3 2 2 2" xfId="12131"/>
    <cellStyle name="SAPBEXHLevel3 2 3" xfId="12132"/>
    <cellStyle name="SAPBEXHLevel3 2 3 2" xfId="12133"/>
    <cellStyle name="SAPBEXHLevel3 2 4" xfId="12134"/>
    <cellStyle name="SAPBEXHLevel3 2 4 2" xfId="12135"/>
    <cellStyle name="SAPBEXHLevel3 2 5" xfId="12136"/>
    <cellStyle name="SAPBEXHLevel3 2 5 2" xfId="12137"/>
    <cellStyle name="SAPBEXHLevel3 2 6" xfId="12138"/>
    <cellStyle name="SAPBEXHLevel3 2 6 2" xfId="12139"/>
    <cellStyle name="SAPBEXHLevel3 2 7" xfId="12140"/>
    <cellStyle name="SAPBEXHLevel3 2 7 2" xfId="12141"/>
    <cellStyle name="SAPBEXHLevel3 2 8" xfId="12142"/>
    <cellStyle name="SAPBEXHLevel3 2 8 2" xfId="12143"/>
    <cellStyle name="SAPBEXHLevel3 2 9" xfId="12144"/>
    <cellStyle name="SAPBEXHLevel3 2 9 2" xfId="12145"/>
    <cellStyle name="SAPBEXHLevel3 3" xfId="12146"/>
    <cellStyle name="SAPBEXHLevel3 3 2" xfId="12147"/>
    <cellStyle name="SAPBEXHLevel3 4" xfId="12148"/>
    <cellStyle name="SAPBEXHLevel3 4 2" xfId="12149"/>
    <cellStyle name="SAPBEXHLevel3 5" xfId="12150"/>
    <cellStyle name="SAPBEXHLevel3 5 2" xfId="12151"/>
    <cellStyle name="SAPBEXHLevel3 6" xfId="12152"/>
    <cellStyle name="SAPBEXHLevel3 6 2" xfId="12153"/>
    <cellStyle name="SAPBEXHLevel3 7" xfId="12154"/>
    <cellStyle name="SAPBEXHLevel3 7 2" xfId="12155"/>
    <cellStyle name="SAPBEXHLevel3 8" xfId="12156"/>
    <cellStyle name="SAPBEXHLevel3 8 2" xfId="12157"/>
    <cellStyle name="SAPBEXHLevel3 9" xfId="12158"/>
    <cellStyle name="SAPBEXHLevel3 9 2" xfId="12159"/>
    <cellStyle name="SAPBEXHLevel3X" xfId="12160"/>
    <cellStyle name="SAPBEXHLevel3X 10" xfId="12161"/>
    <cellStyle name="SAPBEXHLevel3X 10 2" xfId="12162"/>
    <cellStyle name="SAPBEXHLevel3X 11" xfId="12163"/>
    <cellStyle name="SAPBEXHLevel3X 11 2" xfId="12164"/>
    <cellStyle name="SAPBEXHLevel3X 12" xfId="12165"/>
    <cellStyle name="SAPBEXHLevel3X 2" xfId="12166"/>
    <cellStyle name="SAPBEXHLevel3X 2 10" xfId="12167"/>
    <cellStyle name="SAPBEXHLevel3X 2 10 2" xfId="12168"/>
    <cellStyle name="SAPBEXHLevel3X 2 11" xfId="12169"/>
    <cellStyle name="SAPBEXHLevel3X 2 2" xfId="12170"/>
    <cellStyle name="SAPBEXHLevel3X 2 2 2" xfId="12171"/>
    <cellStyle name="SAPBEXHLevel3X 2 3" xfId="12172"/>
    <cellStyle name="SAPBEXHLevel3X 2 3 2" xfId="12173"/>
    <cellStyle name="SAPBEXHLevel3X 2 4" xfId="12174"/>
    <cellStyle name="SAPBEXHLevel3X 2 4 2" xfId="12175"/>
    <cellStyle name="SAPBEXHLevel3X 2 5" xfId="12176"/>
    <cellStyle name="SAPBEXHLevel3X 2 5 2" xfId="12177"/>
    <cellStyle name="SAPBEXHLevel3X 2 6" xfId="12178"/>
    <cellStyle name="SAPBEXHLevel3X 2 6 2" xfId="12179"/>
    <cellStyle name="SAPBEXHLevel3X 2 7" xfId="12180"/>
    <cellStyle name="SAPBEXHLevel3X 2 7 2" xfId="12181"/>
    <cellStyle name="SAPBEXHLevel3X 2 8" xfId="12182"/>
    <cellStyle name="SAPBEXHLevel3X 2 8 2" xfId="12183"/>
    <cellStyle name="SAPBEXHLevel3X 2 9" xfId="12184"/>
    <cellStyle name="SAPBEXHLevel3X 2 9 2" xfId="12185"/>
    <cellStyle name="SAPBEXHLevel3X 3" xfId="12186"/>
    <cellStyle name="SAPBEXHLevel3X 3 2" xfId="12187"/>
    <cellStyle name="SAPBEXHLevel3X 4" xfId="12188"/>
    <cellStyle name="SAPBEXHLevel3X 4 2" xfId="12189"/>
    <cellStyle name="SAPBEXHLevel3X 5" xfId="12190"/>
    <cellStyle name="SAPBEXHLevel3X 5 2" xfId="12191"/>
    <cellStyle name="SAPBEXHLevel3X 6" xfId="12192"/>
    <cellStyle name="SAPBEXHLevel3X 6 2" xfId="12193"/>
    <cellStyle name="SAPBEXHLevel3X 7" xfId="12194"/>
    <cellStyle name="SAPBEXHLevel3X 7 2" xfId="12195"/>
    <cellStyle name="SAPBEXHLevel3X 8" xfId="12196"/>
    <cellStyle name="SAPBEXHLevel3X 8 2" xfId="12197"/>
    <cellStyle name="SAPBEXHLevel3X 9" xfId="12198"/>
    <cellStyle name="SAPBEXHLevel3X 9 2" xfId="12199"/>
    <cellStyle name="SAPBEXresData" xfId="12200"/>
    <cellStyle name="SAPBEXresData 10" xfId="12201"/>
    <cellStyle name="SAPBEXresData 10 2" xfId="12202"/>
    <cellStyle name="SAPBEXresData 11" xfId="12203"/>
    <cellStyle name="SAPBEXresData 2" xfId="12204"/>
    <cellStyle name="SAPBEXresData 2 2" xfId="12205"/>
    <cellStyle name="SAPBEXresData 3" xfId="12206"/>
    <cellStyle name="SAPBEXresData 3 2" xfId="12207"/>
    <cellStyle name="SAPBEXresData 4" xfId="12208"/>
    <cellStyle name="SAPBEXresData 4 2" xfId="12209"/>
    <cellStyle name="SAPBEXresData 5" xfId="12210"/>
    <cellStyle name="SAPBEXresData 5 2" xfId="12211"/>
    <cellStyle name="SAPBEXresData 6" xfId="12212"/>
    <cellStyle name="SAPBEXresData 6 2" xfId="12213"/>
    <cellStyle name="SAPBEXresData 7" xfId="12214"/>
    <cellStyle name="SAPBEXresData 7 2" xfId="12215"/>
    <cellStyle name="SAPBEXresData 8" xfId="12216"/>
    <cellStyle name="SAPBEXresData 8 2" xfId="12217"/>
    <cellStyle name="SAPBEXresData 9" xfId="12218"/>
    <cellStyle name="SAPBEXresData 9 2" xfId="12219"/>
    <cellStyle name="SAPBEXresDataEmph" xfId="12220"/>
    <cellStyle name="SAPBEXresDataEmph 10" xfId="12221"/>
    <cellStyle name="SAPBEXresDataEmph 10 2" xfId="12222"/>
    <cellStyle name="SAPBEXresDataEmph 11" xfId="12223"/>
    <cellStyle name="SAPBEXresDataEmph 2" xfId="12224"/>
    <cellStyle name="SAPBEXresDataEmph 2 2" xfId="12225"/>
    <cellStyle name="SAPBEXresDataEmph 3" xfId="12226"/>
    <cellStyle name="SAPBEXresDataEmph 3 2" xfId="12227"/>
    <cellStyle name="SAPBEXresDataEmph 4" xfId="12228"/>
    <cellStyle name="SAPBEXresDataEmph 4 2" xfId="12229"/>
    <cellStyle name="SAPBEXresDataEmph 5" xfId="12230"/>
    <cellStyle name="SAPBEXresDataEmph 5 2" xfId="12231"/>
    <cellStyle name="SAPBEXresDataEmph 6" xfId="12232"/>
    <cellStyle name="SAPBEXresDataEmph 6 2" xfId="12233"/>
    <cellStyle name="SAPBEXresDataEmph 7" xfId="12234"/>
    <cellStyle name="SAPBEXresDataEmph 7 2" xfId="12235"/>
    <cellStyle name="SAPBEXresDataEmph 8" xfId="12236"/>
    <cellStyle name="SAPBEXresDataEmph 8 2" xfId="12237"/>
    <cellStyle name="SAPBEXresDataEmph 9" xfId="12238"/>
    <cellStyle name="SAPBEXresDataEmph 9 2" xfId="12239"/>
    <cellStyle name="SAPBEXresItem" xfId="12240"/>
    <cellStyle name="SAPBEXresItem 10" xfId="12241"/>
    <cellStyle name="SAPBEXresItem 10 2" xfId="12242"/>
    <cellStyle name="SAPBEXresItem 11" xfId="12243"/>
    <cellStyle name="SAPBEXresItem 11 2" xfId="12244"/>
    <cellStyle name="SAPBEXresItem 12" xfId="12245"/>
    <cellStyle name="SAPBEXresItem 2" xfId="12246"/>
    <cellStyle name="SAPBEXresItem 2 10" xfId="12247"/>
    <cellStyle name="SAPBEXresItem 2 10 2" xfId="12248"/>
    <cellStyle name="SAPBEXresItem 2 11" xfId="12249"/>
    <cellStyle name="SAPBEXresItem 2 2" xfId="12250"/>
    <cellStyle name="SAPBEXresItem 2 2 2" xfId="12251"/>
    <cellStyle name="SAPBEXresItem 2 3" xfId="12252"/>
    <cellStyle name="SAPBEXresItem 2 3 2" xfId="12253"/>
    <cellStyle name="SAPBEXresItem 2 4" xfId="12254"/>
    <cellStyle name="SAPBEXresItem 2 4 2" xfId="12255"/>
    <cellStyle name="SAPBEXresItem 2 5" xfId="12256"/>
    <cellStyle name="SAPBEXresItem 2 5 2" xfId="12257"/>
    <cellStyle name="SAPBEXresItem 2 6" xfId="12258"/>
    <cellStyle name="SAPBEXresItem 2 6 2" xfId="12259"/>
    <cellStyle name="SAPBEXresItem 2 7" xfId="12260"/>
    <cellStyle name="SAPBEXresItem 2 7 2" xfId="12261"/>
    <cellStyle name="SAPBEXresItem 2 8" xfId="12262"/>
    <cellStyle name="SAPBEXresItem 2 8 2" xfId="12263"/>
    <cellStyle name="SAPBEXresItem 2 9" xfId="12264"/>
    <cellStyle name="SAPBEXresItem 2 9 2" xfId="12265"/>
    <cellStyle name="SAPBEXresItem 3" xfId="12266"/>
    <cellStyle name="SAPBEXresItem 3 2" xfId="12267"/>
    <cellStyle name="SAPBEXresItem 4" xfId="12268"/>
    <cellStyle name="SAPBEXresItem 4 2" xfId="12269"/>
    <cellStyle name="SAPBEXresItem 5" xfId="12270"/>
    <cellStyle name="SAPBEXresItem 5 2" xfId="12271"/>
    <cellStyle name="SAPBEXresItem 6" xfId="12272"/>
    <cellStyle name="SAPBEXresItem 6 2" xfId="12273"/>
    <cellStyle name="SAPBEXresItem 7" xfId="12274"/>
    <cellStyle name="SAPBEXresItem 7 2" xfId="12275"/>
    <cellStyle name="SAPBEXresItem 8" xfId="12276"/>
    <cellStyle name="SAPBEXresItem 8 2" xfId="12277"/>
    <cellStyle name="SAPBEXresItem 9" xfId="12278"/>
    <cellStyle name="SAPBEXresItem 9 2" xfId="12279"/>
    <cellStyle name="SAPBEXresItemX" xfId="12280"/>
    <cellStyle name="SAPBEXresItemX 10" xfId="12281"/>
    <cellStyle name="SAPBEXresItemX 10 2" xfId="12282"/>
    <cellStyle name="SAPBEXresItemX 11" xfId="12283"/>
    <cellStyle name="SAPBEXresItemX 11 2" xfId="12284"/>
    <cellStyle name="SAPBEXresItemX 12" xfId="12285"/>
    <cellStyle name="SAPBEXresItemX 2" xfId="12286"/>
    <cellStyle name="SAPBEXresItemX 2 10" xfId="12287"/>
    <cellStyle name="SAPBEXresItemX 2 10 2" xfId="12288"/>
    <cellStyle name="SAPBEXresItemX 2 11" xfId="12289"/>
    <cellStyle name="SAPBEXresItemX 2 2" xfId="12290"/>
    <cellStyle name="SAPBEXresItemX 2 2 2" xfId="12291"/>
    <cellStyle name="SAPBEXresItemX 2 3" xfId="12292"/>
    <cellStyle name="SAPBEXresItemX 2 3 2" xfId="12293"/>
    <cellStyle name="SAPBEXresItemX 2 4" xfId="12294"/>
    <cellStyle name="SAPBEXresItemX 2 4 2" xfId="12295"/>
    <cellStyle name="SAPBEXresItemX 2 5" xfId="12296"/>
    <cellStyle name="SAPBEXresItemX 2 5 2" xfId="12297"/>
    <cellStyle name="SAPBEXresItemX 2 6" xfId="12298"/>
    <cellStyle name="SAPBEXresItemX 2 6 2" xfId="12299"/>
    <cellStyle name="SAPBEXresItemX 2 7" xfId="12300"/>
    <cellStyle name="SAPBEXresItemX 2 7 2" xfId="12301"/>
    <cellStyle name="SAPBEXresItemX 2 8" xfId="12302"/>
    <cellStyle name="SAPBEXresItemX 2 8 2" xfId="12303"/>
    <cellStyle name="SAPBEXresItemX 2 9" xfId="12304"/>
    <cellStyle name="SAPBEXresItemX 2 9 2" xfId="12305"/>
    <cellStyle name="SAPBEXresItemX 3" xfId="12306"/>
    <cellStyle name="SAPBEXresItemX 3 2" xfId="12307"/>
    <cellStyle name="SAPBEXresItemX 4" xfId="12308"/>
    <cellStyle name="SAPBEXresItemX 4 2" xfId="12309"/>
    <cellStyle name="SAPBEXresItemX 5" xfId="12310"/>
    <cellStyle name="SAPBEXresItemX 5 2" xfId="12311"/>
    <cellStyle name="SAPBEXresItemX 6" xfId="12312"/>
    <cellStyle name="SAPBEXresItemX 6 2" xfId="12313"/>
    <cellStyle name="SAPBEXresItemX 7" xfId="12314"/>
    <cellStyle name="SAPBEXresItemX 7 2" xfId="12315"/>
    <cellStyle name="SAPBEXresItemX 8" xfId="12316"/>
    <cellStyle name="SAPBEXresItemX 8 2" xfId="12317"/>
    <cellStyle name="SAPBEXresItemX 9" xfId="12318"/>
    <cellStyle name="SAPBEXresItemX 9 2" xfId="12319"/>
    <cellStyle name="SAPBEXstdData" xfId="12320"/>
    <cellStyle name="SAPBEXstdData 10" xfId="12321"/>
    <cellStyle name="SAPBEXstdData 10 2" xfId="12322"/>
    <cellStyle name="SAPBEXstdData 11" xfId="12323"/>
    <cellStyle name="SAPBEXstdData 11 2" xfId="12324"/>
    <cellStyle name="SAPBEXstdData 12" xfId="12325"/>
    <cellStyle name="SAPBEXstdData 2" xfId="12326"/>
    <cellStyle name="SAPBEXstdData 2 10" xfId="12327"/>
    <cellStyle name="SAPBEXstdData 2 10 2" xfId="12328"/>
    <cellStyle name="SAPBEXstdData 2 11" xfId="12329"/>
    <cellStyle name="SAPBEXstdData 2 2" xfId="12330"/>
    <cellStyle name="SAPBEXstdData 2 2 2" xfId="12331"/>
    <cellStyle name="SAPBEXstdData 2 3" xfId="12332"/>
    <cellStyle name="SAPBEXstdData 2 3 2" xfId="12333"/>
    <cellStyle name="SAPBEXstdData 2 4" xfId="12334"/>
    <cellStyle name="SAPBEXstdData 2 4 2" xfId="12335"/>
    <cellStyle name="SAPBEXstdData 2 5" xfId="12336"/>
    <cellStyle name="SAPBEXstdData 2 5 2" xfId="12337"/>
    <cellStyle name="SAPBEXstdData 2 6" xfId="12338"/>
    <cellStyle name="SAPBEXstdData 2 6 2" xfId="12339"/>
    <cellStyle name="SAPBEXstdData 2 7" xfId="12340"/>
    <cellStyle name="SAPBEXstdData 2 7 2" xfId="12341"/>
    <cellStyle name="SAPBEXstdData 2 8" xfId="12342"/>
    <cellStyle name="SAPBEXstdData 2 8 2" xfId="12343"/>
    <cellStyle name="SAPBEXstdData 2 9" xfId="12344"/>
    <cellStyle name="SAPBEXstdData 2 9 2" xfId="12345"/>
    <cellStyle name="SAPBEXstdData 3" xfId="12346"/>
    <cellStyle name="SAPBEXstdData 3 2" xfId="12347"/>
    <cellStyle name="SAPBEXstdData 4" xfId="12348"/>
    <cellStyle name="SAPBEXstdData 4 2" xfId="12349"/>
    <cellStyle name="SAPBEXstdData 5" xfId="12350"/>
    <cellStyle name="SAPBEXstdData 5 2" xfId="12351"/>
    <cellStyle name="SAPBEXstdData 6" xfId="12352"/>
    <cellStyle name="SAPBEXstdData 6 2" xfId="12353"/>
    <cellStyle name="SAPBEXstdData 7" xfId="12354"/>
    <cellStyle name="SAPBEXstdData 7 2" xfId="12355"/>
    <cellStyle name="SAPBEXstdData 8" xfId="12356"/>
    <cellStyle name="SAPBEXstdData 8 2" xfId="12357"/>
    <cellStyle name="SAPBEXstdData 9" xfId="12358"/>
    <cellStyle name="SAPBEXstdData 9 2" xfId="12359"/>
    <cellStyle name="SAPBEXstdDataEmph" xfId="12360"/>
    <cellStyle name="SAPBEXstdDataEmph 10" xfId="12361"/>
    <cellStyle name="SAPBEXstdDataEmph 10 2" xfId="12362"/>
    <cellStyle name="SAPBEXstdDataEmph 11" xfId="12363"/>
    <cellStyle name="SAPBEXstdDataEmph 11 2" xfId="12364"/>
    <cellStyle name="SAPBEXstdDataEmph 12" xfId="12365"/>
    <cellStyle name="SAPBEXstdDataEmph 2" xfId="12366"/>
    <cellStyle name="SAPBEXstdDataEmph 2 10" xfId="12367"/>
    <cellStyle name="SAPBEXstdDataEmph 2 10 2" xfId="12368"/>
    <cellStyle name="SAPBEXstdDataEmph 2 11" xfId="12369"/>
    <cellStyle name="SAPBEXstdDataEmph 2 2" xfId="12370"/>
    <cellStyle name="SAPBEXstdDataEmph 2 2 2" xfId="12371"/>
    <cellStyle name="SAPBEXstdDataEmph 2 3" xfId="12372"/>
    <cellStyle name="SAPBEXstdDataEmph 2 3 2" xfId="12373"/>
    <cellStyle name="SAPBEXstdDataEmph 2 4" xfId="12374"/>
    <cellStyle name="SAPBEXstdDataEmph 2 4 2" xfId="12375"/>
    <cellStyle name="SAPBEXstdDataEmph 2 5" xfId="12376"/>
    <cellStyle name="SAPBEXstdDataEmph 2 5 2" xfId="12377"/>
    <cellStyle name="SAPBEXstdDataEmph 2 6" xfId="12378"/>
    <cellStyle name="SAPBEXstdDataEmph 2 6 2" xfId="12379"/>
    <cellStyle name="SAPBEXstdDataEmph 2 7" xfId="12380"/>
    <cellStyle name="SAPBEXstdDataEmph 2 7 2" xfId="12381"/>
    <cellStyle name="SAPBEXstdDataEmph 2 8" xfId="12382"/>
    <cellStyle name="SAPBEXstdDataEmph 2 8 2" xfId="12383"/>
    <cellStyle name="SAPBEXstdDataEmph 2 9" xfId="12384"/>
    <cellStyle name="SAPBEXstdDataEmph 2 9 2" xfId="12385"/>
    <cellStyle name="SAPBEXstdDataEmph 3" xfId="12386"/>
    <cellStyle name="SAPBEXstdDataEmph 3 2" xfId="12387"/>
    <cellStyle name="SAPBEXstdDataEmph 4" xfId="12388"/>
    <cellStyle name="SAPBEXstdDataEmph 4 2" xfId="12389"/>
    <cellStyle name="SAPBEXstdDataEmph 5" xfId="12390"/>
    <cellStyle name="SAPBEXstdDataEmph 5 2" xfId="12391"/>
    <cellStyle name="SAPBEXstdDataEmph 6" xfId="12392"/>
    <cellStyle name="SAPBEXstdDataEmph 6 2" xfId="12393"/>
    <cellStyle name="SAPBEXstdDataEmph 7" xfId="12394"/>
    <cellStyle name="SAPBEXstdDataEmph 7 2" xfId="12395"/>
    <cellStyle name="SAPBEXstdDataEmph 8" xfId="12396"/>
    <cellStyle name="SAPBEXstdDataEmph 8 2" xfId="12397"/>
    <cellStyle name="SAPBEXstdDataEmph 9" xfId="12398"/>
    <cellStyle name="SAPBEXstdDataEmph 9 2" xfId="12399"/>
    <cellStyle name="SAPBEXstdItem" xfId="12400"/>
    <cellStyle name="SAPBEXstdItem 10" xfId="12401"/>
    <cellStyle name="SAPBEXstdItem 10 2" xfId="12402"/>
    <cellStyle name="SAPBEXstdItem 11" xfId="12403"/>
    <cellStyle name="SAPBEXstdItem 11 2" xfId="12404"/>
    <cellStyle name="SAPBEXstdItem 12" xfId="12405"/>
    <cellStyle name="SAPBEXstdItem 2" xfId="12406"/>
    <cellStyle name="SAPBEXstdItem 2 10" xfId="12407"/>
    <cellStyle name="SAPBEXstdItem 2 10 2" xfId="12408"/>
    <cellStyle name="SAPBEXstdItem 2 11" xfId="12409"/>
    <cellStyle name="SAPBEXstdItem 2 2" xfId="12410"/>
    <cellStyle name="SAPBEXstdItem 2 2 2" xfId="12411"/>
    <cellStyle name="SAPBEXstdItem 2 3" xfId="12412"/>
    <cellStyle name="SAPBEXstdItem 2 3 2" xfId="12413"/>
    <cellStyle name="SAPBEXstdItem 2 4" xfId="12414"/>
    <cellStyle name="SAPBEXstdItem 2 4 2" xfId="12415"/>
    <cellStyle name="SAPBEXstdItem 2 5" xfId="12416"/>
    <cellStyle name="SAPBEXstdItem 2 5 2" xfId="12417"/>
    <cellStyle name="SAPBEXstdItem 2 6" xfId="12418"/>
    <cellStyle name="SAPBEXstdItem 2 6 2" xfId="12419"/>
    <cellStyle name="SAPBEXstdItem 2 7" xfId="12420"/>
    <cellStyle name="SAPBEXstdItem 2 7 2" xfId="12421"/>
    <cellStyle name="SAPBEXstdItem 2 8" xfId="12422"/>
    <cellStyle name="SAPBEXstdItem 2 8 2" xfId="12423"/>
    <cellStyle name="SAPBEXstdItem 2 9" xfId="12424"/>
    <cellStyle name="SAPBEXstdItem 2 9 2" xfId="12425"/>
    <cellStyle name="SAPBEXstdItem 3" xfId="12426"/>
    <cellStyle name="SAPBEXstdItem 3 2" xfId="12427"/>
    <cellStyle name="SAPBEXstdItem 4" xfId="12428"/>
    <cellStyle name="SAPBEXstdItem 4 2" xfId="12429"/>
    <cellStyle name="SAPBEXstdItem 5" xfId="12430"/>
    <cellStyle name="SAPBEXstdItem 5 2" xfId="12431"/>
    <cellStyle name="SAPBEXstdItem 6" xfId="12432"/>
    <cellStyle name="SAPBEXstdItem 6 2" xfId="12433"/>
    <cellStyle name="SAPBEXstdItem 7" xfId="12434"/>
    <cellStyle name="SAPBEXstdItem 7 2" xfId="12435"/>
    <cellStyle name="SAPBEXstdItem 8" xfId="12436"/>
    <cellStyle name="SAPBEXstdItem 8 2" xfId="12437"/>
    <cellStyle name="SAPBEXstdItem 9" xfId="12438"/>
    <cellStyle name="SAPBEXstdItem 9 2" xfId="12439"/>
    <cellStyle name="SAPBEXstdItemX" xfId="12440"/>
    <cellStyle name="SAPBEXstdItemX 10" xfId="12441"/>
    <cellStyle name="SAPBEXstdItemX 10 2" xfId="12442"/>
    <cellStyle name="SAPBEXstdItemX 11" xfId="12443"/>
    <cellStyle name="SAPBEXstdItemX 11 2" xfId="12444"/>
    <cellStyle name="SAPBEXstdItemX 12" xfId="12445"/>
    <cellStyle name="SAPBEXstdItemX 2" xfId="12446"/>
    <cellStyle name="SAPBEXstdItemX 2 10" xfId="12447"/>
    <cellStyle name="SAPBEXstdItemX 2 10 2" xfId="12448"/>
    <cellStyle name="SAPBEXstdItemX 2 11" xfId="12449"/>
    <cellStyle name="SAPBEXstdItemX 2 2" xfId="12450"/>
    <cellStyle name="SAPBEXstdItemX 2 2 2" xfId="12451"/>
    <cellStyle name="SAPBEXstdItemX 2 3" xfId="12452"/>
    <cellStyle name="SAPBEXstdItemX 2 3 2" xfId="12453"/>
    <cellStyle name="SAPBEXstdItemX 2 4" xfId="12454"/>
    <cellStyle name="SAPBEXstdItemX 2 4 2" xfId="12455"/>
    <cellStyle name="SAPBEXstdItemX 2 5" xfId="12456"/>
    <cellStyle name="SAPBEXstdItemX 2 5 2" xfId="12457"/>
    <cellStyle name="SAPBEXstdItemX 2 6" xfId="12458"/>
    <cellStyle name="SAPBEXstdItemX 2 6 2" xfId="12459"/>
    <cellStyle name="SAPBEXstdItemX 2 7" xfId="12460"/>
    <cellStyle name="SAPBEXstdItemX 2 7 2" xfId="12461"/>
    <cellStyle name="SAPBEXstdItemX 2 8" xfId="12462"/>
    <cellStyle name="SAPBEXstdItemX 2 8 2" xfId="12463"/>
    <cellStyle name="SAPBEXstdItemX 2 9" xfId="12464"/>
    <cellStyle name="SAPBEXstdItemX 2 9 2" xfId="12465"/>
    <cellStyle name="SAPBEXstdItemX 3" xfId="12466"/>
    <cellStyle name="SAPBEXstdItemX 3 2" xfId="12467"/>
    <cellStyle name="SAPBEXstdItemX 4" xfId="12468"/>
    <cellStyle name="SAPBEXstdItemX 4 2" xfId="12469"/>
    <cellStyle name="SAPBEXstdItemX 5" xfId="12470"/>
    <cellStyle name="SAPBEXstdItemX 5 2" xfId="12471"/>
    <cellStyle name="SAPBEXstdItemX 6" xfId="12472"/>
    <cellStyle name="SAPBEXstdItemX 6 2" xfId="12473"/>
    <cellStyle name="SAPBEXstdItemX 7" xfId="12474"/>
    <cellStyle name="SAPBEXstdItemX 7 2" xfId="12475"/>
    <cellStyle name="SAPBEXstdItemX 8" xfId="12476"/>
    <cellStyle name="SAPBEXstdItemX 8 2" xfId="12477"/>
    <cellStyle name="SAPBEXstdItemX 9" xfId="12478"/>
    <cellStyle name="SAPBEXstdItemX 9 2" xfId="12479"/>
    <cellStyle name="SAPBEXtitle" xfId="12480"/>
    <cellStyle name="SAPBEXundefined" xfId="12481"/>
    <cellStyle name="SAPBEXundefined 10" xfId="12482"/>
    <cellStyle name="SAPBEXundefined 10 2" xfId="12483"/>
    <cellStyle name="SAPBEXundefined 11" xfId="12484"/>
    <cellStyle name="SAPBEXundefined 11 2" xfId="12485"/>
    <cellStyle name="SAPBEXundefined 12" xfId="12486"/>
    <cellStyle name="SAPBEXundefined 2" xfId="12487"/>
    <cellStyle name="SAPBEXundefined 2 10" xfId="12488"/>
    <cellStyle name="SAPBEXundefined 2 10 2" xfId="12489"/>
    <cellStyle name="SAPBEXundefined 2 11" xfId="12490"/>
    <cellStyle name="SAPBEXundefined 2 2" xfId="12491"/>
    <cellStyle name="SAPBEXundefined 2 2 2" xfId="12492"/>
    <cellStyle name="SAPBEXundefined 2 3" xfId="12493"/>
    <cellStyle name="SAPBEXundefined 2 3 2" xfId="12494"/>
    <cellStyle name="SAPBEXundefined 2 4" xfId="12495"/>
    <cellStyle name="SAPBEXundefined 2 4 2" xfId="12496"/>
    <cellStyle name="SAPBEXundefined 2 5" xfId="12497"/>
    <cellStyle name="SAPBEXundefined 2 5 2" xfId="12498"/>
    <cellStyle name="SAPBEXundefined 2 6" xfId="12499"/>
    <cellStyle name="SAPBEXundefined 2 6 2" xfId="12500"/>
    <cellStyle name="SAPBEXundefined 2 7" xfId="12501"/>
    <cellStyle name="SAPBEXundefined 2 7 2" xfId="12502"/>
    <cellStyle name="SAPBEXundefined 2 8" xfId="12503"/>
    <cellStyle name="SAPBEXundefined 2 8 2" xfId="12504"/>
    <cellStyle name="SAPBEXundefined 2 9" xfId="12505"/>
    <cellStyle name="SAPBEXundefined 2 9 2" xfId="12506"/>
    <cellStyle name="SAPBEXundefined 3" xfId="12507"/>
    <cellStyle name="SAPBEXundefined 3 2" xfId="12508"/>
    <cellStyle name="SAPBEXundefined 4" xfId="12509"/>
    <cellStyle name="SAPBEXundefined 4 2" xfId="12510"/>
    <cellStyle name="SAPBEXundefined 5" xfId="12511"/>
    <cellStyle name="SAPBEXundefined 5 2" xfId="12512"/>
    <cellStyle name="SAPBEXundefined 6" xfId="12513"/>
    <cellStyle name="SAPBEXundefined 6 2" xfId="12514"/>
    <cellStyle name="SAPBEXundefined 7" xfId="12515"/>
    <cellStyle name="SAPBEXundefined 7 2" xfId="12516"/>
    <cellStyle name="SAPBEXundefined 8" xfId="12517"/>
    <cellStyle name="SAPBEXundefined 8 2" xfId="12518"/>
    <cellStyle name="SAPBEXundefined 9" xfId="12519"/>
    <cellStyle name="SAPBEXundefined 9 2" xfId="12520"/>
    <cellStyle name="SAPDataCell" xfId="12521"/>
    <cellStyle name="SAPDataTotalCell" xfId="12522"/>
    <cellStyle name="SAPDimensionCell" xfId="12523"/>
    <cellStyle name="SAPEmphasized" xfId="12524"/>
    <cellStyle name="SAPHierarchyCell0" xfId="12525"/>
    <cellStyle name="SAPHierarchyCell1" xfId="12526"/>
    <cellStyle name="SAPHierarchyCell2" xfId="12527"/>
    <cellStyle name="SAPHierarchyCell3" xfId="12528"/>
    <cellStyle name="SAPHierarchyCell4" xfId="12529"/>
    <cellStyle name="SAPLocked" xfId="12530"/>
    <cellStyle name="SAPLocked 10" xfId="12531"/>
    <cellStyle name="SAPLocked 10 10" xfId="12532"/>
    <cellStyle name="SAPLocked 10 10 2" xfId="12533"/>
    <cellStyle name="SAPLocked 10 11" xfId="12534"/>
    <cellStyle name="SAPLocked 10 11 2" xfId="12535"/>
    <cellStyle name="SAPLocked 10 12" xfId="12536"/>
    <cellStyle name="SAPLocked 10 12 2" xfId="12537"/>
    <cellStyle name="SAPLocked 10 13" xfId="12538"/>
    <cellStyle name="SAPLocked 10 2" xfId="12539"/>
    <cellStyle name="SAPLocked 10 2 10" xfId="12540"/>
    <cellStyle name="SAPLocked 10 2 10 2" xfId="12541"/>
    <cellStyle name="SAPLocked 10 2 11" xfId="12542"/>
    <cellStyle name="SAPLocked 10 2 11 2" xfId="12543"/>
    <cellStyle name="SAPLocked 10 2 12" xfId="12544"/>
    <cellStyle name="SAPLocked 10 2 2" xfId="12545"/>
    <cellStyle name="SAPLocked 10 2 2 2" xfId="12546"/>
    <cellStyle name="SAPLocked 10 2 3" xfId="12547"/>
    <cellStyle name="SAPLocked 10 2 3 2" xfId="12548"/>
    <cellStyle name="SAPLocked 10 2 4" xfId="12549"/>
    <cellStyle name="SAPLocked 10 2 4 2" xfId="12550"/>
    <cellStyle name="SAPLocked 10 2 5" xfId="12551"/>
    <cellStyle name="SAPLocked 10 2 5 2" xfId="12552"/>
    <cellStyle name="SAPLocked 10 2 6" xfId="12553"/>
    <cellStyle name="SAPLocked 10 2 6 2" xfId="12554"/>
    <cellStyle name="SAPLocked 10 2 7" xfId="12555"/>
    <cellStyle name="SAPLocked 10 2 7 2" xfId="12556"/>
    <cellStyle name="SAPLocked 10 2 8" xfId="12557"/>
    <cellStyle name="SAPLocked 10 2 8 2" xfId="12558"/>
    <cellStyle name="SAPLocked 10 2 9" xfId="12559"/>
    <cellStyle name="SAPLocked 10 2 9 2" xfId="12560"/>
    <cellStyle name="SAPLocked 10 3" xfId="12561"/>
    <cellStyle name="SAPLocked 10 3 2" xfId="12562"/>
    <cellStyle name="SAPLocked 10 4" xfId="12563"/>
    <cellStyle name="SAPLocked 10 4 2" xfId="12564"/>
    <cellStyle name="SAPLocked 10 5" xfId="12565"/>
    <cellStyle name="SAPLocked 10 5 2" xfId="12566"/>
    <cellStyle name="SAPLocked 10 6" xfId="12567"/>
    <cellStyle name="SAPLocked 10 6 2" xfId="12568"/>
    <cellStyle name="SAPLocked 10 7" xfId="12569"/>
    <cellStyle name="SAPLocked 10 7 2" xfId="12570"/>
    <cellStyle name="SAPLocked 10 8" xfId="12571"/>
    <cellStyle name="SAPLocked 10 8 2" xfId="12572"/>
    <cellStyle name="SAPLocked 10 9" xfId="12573"/>
    <cellStyle name="SAPLocked 10 9 2" xfId="12574"/>
    <cellStyle name="SAPLocked 11" xfId="12575"/>
    <cellStyle name="SAPLocked 11 10" xfId="12576"/>
    <cellStyle name="SAPLocked 11 10 2" xfId="12577"/>
    <cellStyle name="SAPLocked 11 11" xfId="12578"/>
    <cellStyle name="SAPLocked 11 11 2" xfId="12579"/>
    <cellStyle name="SAPLocked 11 12" xfId="12580"/>
    <cellStyle name="SAPLocked 11 12 2" xfId="12581"/>
    <cellStyle name="SAPLocked 11 13" xfId="12582"/>
    <cellStyle name="SAPLocked 11 2" xfId="12583"/>
    <cellStyle name="SAPLocked 11 2 10" xfId="12584"/>
    <cellStyle name="SAPLocked 11 2 10 2" xfId="12585"/>
    <cellStyle name="SAPLocked 11 2 11" xfId="12586"/>
    <cellStyle name="SAPLocked 11 2 11 2" xfId="12587"/>
    <cellStyle name="SAPLocked 11 2 12" xfId="12588"/>
    <cellStyle name="SAPLocked 11 2 2" xfId="12589"/>
    <cellStyle name="SAPLocked 11 2 2 2" xfId="12590"/>
    <cellStyle name="SAPLocked 11 2 3" xfId="12591"/>
    <cellStyle name="SAPLocked 11 2 3 2" xfId="12592"/>
    <cellStyle name="SAPLocked 11 2 4" xfId="12593"/>
    <cellStyle name="SAPLocked 11 2 4 2" xfId="12594"/>
    <cellStyle name="SAPLocked 11 2 5" xfId="12595"/>
    <cellStyle name="SAPLocked 11 2 5 2" xfId="12596"/>
    <cellStyle name="SAPLocked 11 2 6" xfId="12597"/>
    <cellStyle name="SAPLocked 11 2 6 2" xfId="12598"/>
    <cellStyle name="SAPLocked 11 2 7" xfId="12599"/>
    <cellStyle name="SAPLocked 11 2 7 2" xfId="12600"/>
    <cellStyle name="SAPLocked 11 2 8" xfId="12601"/>
    <cellStyle name="SAPLocked 11 2 8 2" xfId="12602"/>
    <cellStyle name="SAPLocked 11 2 9" xfId="12603"/>
    <cellStyle name="SAPLocked 11 2 9 2" xfId="12604"/>
    <cellStyle name="SAPLocked 11 3" xfId="12605"/>
    <cellStyle name="SAPLocked 11 3 2" xfId="12606"/>
    <cellStyle name="SAPLocked 11 4" xfId="12607"/>
    <cellStyle name="SAPLocked 11 4 2" xfId="12608"/>
    <cellStyle name="SAPLocked 11 5" xfId="12609"/>
    <cellStyle name="SAPLocked 11 5 2" xfId="12610"/>
    <cellStyle name="SAPLocked 11 6" xfId="12611"/>
    <cellStyle name="SAPLocked 11 6 2" xfId="12612"/>
    <cellStyle name="SAPLocked 11 7" xfId="12613"/>
    <cellStyle name="SAPLocked 11 7 2" xfId="12614"/>
    <cellStyle name="SAPLocked 11 8" xfId="12615"/>
    <cellStyle name="SAPLocked 11 8 2" xfId="12616"/>
    <cellStyle name="SAPLocked 11 9" xfId="12617"/>
    <cellStyle name="SAPLocked 11 9 2" xfId="12618"/>
    <cellStyle name="SAPLocked 12" xfId="12619"/>
    <cellStyle name="SAPLocked 12 10" xfId="12620"/>
    <cellStyle name="SAPLocked 12 10 2" xfId="12621"/>
    <cellStyle name="SAPLocked 12 11" xfId="12622"/>
    <cellStyle name="SAPLocked 12 11 2" xfId="12623"/>
    <cellStyle name="SAPLocked 12 12" xfId="12624"/>
    <cellStyle name="SAPLocked 12 12 2" xfId="12625"/>
    <cellStyle name="SAPLocked 12 13" xfId="12626"/>
    <cellStyle name="SAPLocked 12 2" xfId="12627"/>
    <cellStyle name="SAPLocked 12 2 10" xfId="12628"/>
    <cellStyle name="SAPLocked 12 2 10 2" xfId="12629"/>
    <cellStyle name="SAPLocked 12 2 11" xfId="12630"/>
    <cellStyle name="SAPLocked 12 2 11 2" xfId="12631"/>
    <cellStyle name="SAPLocked 12 2 12" xfId="12632"/>
    <cellStyle name="SAPLocked 12 2 2" xfId="12633"/>
    <cellStyle name="SAPLocked 12 2 2 2" xfId="12634"/>
    <cellStyle name="SAPLocked 12 2 3" xfId="12635"/>
    <cellStyle name="SAPLocked 12 2 3 2" xfId="12636"/>
    <cellStyle name="SAPLocked 12 2 4" xfId="12637"/>
    <cellStyle name="SAPLocked 12 2 4 2" xfId="12638"/>
    <cellStyle name="SAPLocked 12 2 5" xfId="12639"/>
    <cellStyle name="SAPLocked 12 2 5 2" xfId="12640"/>
    <cellStyle name="SAPLocked 12 2 6" xfId="12641"/>
    <cellStyle name="SAPLocked 12 2 6 2" xfId="12642"/>
    <cellStyle name="SAPLocked 12 2 7" xfId="12643"/>
    <cellStyle name="SAPLocked 12 2 7 2" xfId="12644"/>
    <cellStyle name="SAPLocked 12 2 8" xfId="12645"/>
    <cellStyle name="SAPLocked 12 2 8 2" xfId="12646"/>
    <cellStyle name="SAPLocked 12 2 9" xfId="12647"/>
    <cellStyle name="SAPLocked 12 2 9 2" xfId="12648"/>
    <cellStyle name="SAPLocked 12 3" xfId="12649"/>
    <cellStyle name="SAPLocked 12 3 2" xfId="12650"/>
    <cellStyle name="SAPLocked 12 4" xfId="12651"/>
    <cellStyle name="SAPLocked 12 4 2" xfId="12652"/>
    <cellStyle name="SAPLocked 12 5" xfId="12653"/>
    <cellStyle name="SAPLocked 12 5 2" xfId="12654"/>
    <cellStyle name="SAPLocked 12 6" xfId="12655"/>
    <cellStyle name="SAPLocked 12 6 2" xfId="12656"/>
    <cellStyle name="SAPLocked 12 7" xfId="12657"/>
    <cellStyle name="SAPLocked 12 7 2" xfId="12658"/>
    <cellStyle name="SAPLocked 12 8" xfId="12659"/>
    <cellStyle name="SAPLocked 12 8 2" xfId="12660"/>
    <cellStyle name="SAPLocked 12 9" xfId="12661"/>
    <cellStyle name="SAPLocked 12 9 2" xfId="12662"/>
    <cellStyle name="SAPLocked 13" xfId="12663"/>
    <cellStyle name="SAPLocked 13 10" xfId="12664"/>
    <cellStyle name="SAPLocked 13 10 2" xfId="12665"/>
    <cellStyle name="SAPLocked 13 11" xfId="12666"/>
    <cellStyle name="SAPLocked 13 11 2" xfId="12667"/>
    <cellStyle name="SAPLocked 13 12" xfId="12668"/>
    <cellStyle name="SAPLocked 13 12 2" xfId="12669"/>
    <cellStyle name="SAPLocked 13 13" xfId="12670"/>
    <cellStyle name="SAPLocked 13 2" xfId="12671"/>
    <cellStyle name="SAPLocked 13 2 10" xfId="12672"/>
    <cellStyle name="SAPLocked 13 2 10 2" xfId="12673"/>
    <cellStyle name="SAPLocked 13 2 11" xfId="12674"/>
    <cellStyle name="SAPLocked 13 2 11 2" xfId="12675"/>
    <cellStyle name="SAPLocked 13 2 12" xfId="12676"/>
    <cellStyle name="SAPLocked 13 2 2" xfId="12677"/>
    <cellStyle name="SAPLocked 13 2 2 2" xfId="12678"/>
    <cellStyle name="SAPLocked 13 2 3" xfId="12679"/>
    <cellStyle name="SAPLocked 13 2 3 2" xfId="12680"/>
    <cellStyle name="SAPLocked 13 2 4" xfId="12681"/>
    <cellStyle name="SAPLocked 13 2 4 2" xfId="12682"/>
    <cellStyle name="SAPLocked 13 2 5" xfId="12683"/>
    <cellStyle name="SAPLocked 13 2 5 2" xfId="12684"/>
    <cellStyle name="SAPLocked 13 2 6" xfId="12685"/>
    <cellStyle name="SAPLocked 13 2 6 2" xfId="12686"/>
    <cellStyle name="SAPLocked 13 2 7" xfId="12687"/>
    <cellStyle name="SAPLocked 13 2 7 2" xfId="12688"/>
    <cellStyle name="SAPLocked 13 2 8" xfId="12689"/>
    <cellStyle name="SAPLocked 13 2 8 2" xfId="12690"/>
    <cellStyle name="SAPLocked 13 2 9" xfId="12691"/>
    <cellStyle name="SAPLocked 13 2 9 2" xfId="12692"/>
    <cellStyle name="SAPLocked 13 3" xfId="12693"/>
    <cellStyle name="SAPLocked 13 3 2" xfId="12694"/>
    <cellStyle name="SAPLocked 13 4" xfId="12695"/>
    <cellStyle name="SAPLocked 13 4 2" xfId="12696"/>
    <cellStyle name="SAPLocked 13 5" xfId="12697"/>
    <cellStyle name="SAPLocked 13 5 2" xfId="12698"/>
    <cellStyle name="SAPLocked 13 6" xfId="12699"/>
    <cellStyle name="SAPLocked 13 6 2" xfId="12700"/>
    <cellStyle name="SAPLocked 13 7" xfId="12701"/>
    <cellStyle name="SAPLocked 13 7 2" xfId="12702"/>
    <cellStyle name="SAPLocked 13 8" xfId="12703"/>
    <cellStyle name="SAPLocked 13 8 2" xfId="12704"/>
    <cellStyle name="SAPLocked 13 9" xfId="12705"/>
    <cellStyle name="SAPLocked 13 9 2" xfId="12706"/>
    <cellStyle name="SAPLocked 14" xfId="12707"/>
    <cellStyle name="SAPLocked 14 10" xfId="12708"/>
    <cellStyle name="SAPLocked 14 10 2" xfId="12709"/>
    <cellStyle name="SAPLocked 14 11" xfId="12710"/>
    <cellStyle name="SAPLocked 14 11 2" xfId="12711"/>
    <cellStyle name="SAPLocked 14 12" xfId="12712"/>
    <cellStyle name="SAPLocked 14 12 2" xfId="12713"/>
    <cellStyle name="SAPLocked 14 13" xfId="12714"/>
    <cellStyle name="SAPLocked 14 2" xfId="12715"/>
    <cellStyle name="SAPLocked 14 2 10" xfId="12716"/>
    <cellStyle name="SAPLocked 14 2 10 2" xfId="12717"/>
    <cellStyle name="SAPLocked 14 2 11" xfId="12718"/>
    <cellStyle name="SAPLocked 14 2 11 2" xfId="12719"/>
    <cellStyle name="SAPLocked 14 2 12" xfId="12720"/>
    <cellStyle name="SAPLocked 14 2 2" xfId="12721"/>
    <cellStyle name="SAPLocked 14 2 2 2" xfId="12722"/>
    <cellStyle name="SAPLocked 14 2 3" xfId="12723"/>
    <cellStyle name="SAPLocked 14 2 3 2" xfId="12724"/>
    <cellStyle name="SAPLocked 14 2 4" xfId="12725"/>
    <cellStyle name="SAPLocked 14 2 4 2" xfId="12726"/>
    <cellStyle name="SAPLocked 14 2 5" xfId="12727"/>
    <cellStyle name="SAPLocked 14 2 5 2" xfId="12728"/>
    <cellStyle name="SAPLocked 14 2 6" xfId="12729"/>
    <cellStyle name="SAPLocked 14 2 6 2" xfId="12730"/>
    <cellStyle name="SAPLocked 14 2 7" xfId="12731"/>
    <cellStyle name="SAPLocked 14 2 7 2" xfId="12732"/>
    <cellStyle name="SAPLocked 14 2 8" xfId="12733"/>
    <cellStyle name="SAPLocked 14 2 8 2" xfId="12734"/>
    <cellStyle name="SAPLocked 14 2 9" xfId="12735"/>
    <cellStyle name="SAPLocked 14 2 9 2" xfId="12736"/>
    <cellStyle name="SAPLocked 14 3" xfId="12737"/>
    <cellStyle name="SAPLocked 14 3 2" xfId="12738"/>
    <cellStyle name="SAPLocked 14 4" xfId="12739"/>
    <cellStyle name="SAPLocked 14 4 2" xfId="12740"/>
    <cellStyle name="SAPLocked 14 5" xfId="12741"/>
    <cellStyle name="SAPLocked 14 5 2" xfId="12742"/>
    <cellStyle name="SAPLocked 14 6" xfId="12743"/>
    <cellStyle name="SAPLocked 14 6 2" xfId="12744"/>
    <cellStyle name="SAPLocked 14 7" xfId="12745"/>
    <cellStyle name="SAPLocked 14 7 2" xfId="12746"/>
    <cellStyle name="SAPLocked 14 8" xfId="12747"/>
    <cellStyle name="SAPLocked 14 8 2" xfId="12748"/>
    <cellStyle name="SAPLocked 14 9" xfId="12749"/>
    <cellStyle name="SAPLocked 14 9 2" xfId="12750"/>
    <cellStyle name="SAPLocked 15" xfId="12751"/>
    <cellStyle name="SAPLocked 15 10" xfId="12752"/>
    <cellStyle name="SAPLocked 15 10 2" xfId="12753"/>
    <cellStyle name="SAPLocked 15 11" xfId="12754"/>
    <cellStyle name="SAPLocked 15 11 2" xfId="12755"/>
    <cellStyle name="SAPLocked 15 12" xfId="12756"/>
    <cellStyle name="SAPLocked 15 12 2" xfId="12757"/>
    <cellStyle name="SAPLocked 15 13" xfId="12758"/>
    <cellStyle name="SAPLocked 15 2" xfId="12759"/>
    <cellStyle name="SAPLocked 15 2 10" xfId="12760"/>
    <cellStyle name="SAPLocked 15 2 10 2" xfId="12761"/>
    <cellStyle name="SAPLocked 15 2 11" xfId="12762"/>
    <cellStyle name="SAPLocked 15 2 11 2" xfId="12763"/>
    <cellStyle name="SAPLocked 15 2 12" xfId="12764"/>
    <cellStyle name="SAPLocked 15 2 2" xfId="12765"/>
    <cellStyle name="SAPLocked 15 2 2 2" xfId="12766"/>
    <cellStyle name="SAPLocked 15 2 3" xfId="12767"/>
    <cellStyle name="SAPLocked 15 2 3 2" xfId="12768"/>
    <cellStyle name="SAPLocked 15 2 4" xfId="12769"/>
    <cellStyle name="SAPLocked 15 2 4 2" xfId="12770"/>
    <cellStyle name="SAPLocked 15 2 5" xfId="12771"/>
    <cellStyle name="SAPLocked 15 2 5 2" xfId="12772"/>
    <cellStyle name="SAPLocked 15 2 6" xfId="12773"/>
    <cellStyle name="SAPLocked 15 2 6 2" xfId="12774"/>
    <cellStyle name="SAPLocked 15 2 7" xfId="12775"/>
    <cellStyle name="SAPLocked 15 2 7 2" xfId="12776"/>
    <cellStyle name="SAPLocked 15 2 8" xfId="12777"/>
    <cellStyle name="SAPLocked 15 2 8 2" xfId="12778"/>
    <cellStyle name="SAPLocked 15 2 9" xfId="12779"/>
    <cellStyle name="SAPLocked 15 2 9 2" xfId="12780"/>
    <cellStyle name="SAPLocked 15 3" xfId="12781"/>
    <cellStyle name="SAPLocked 15 3 2" xfId="12782"/>
    <cellStyle name="SAPLocked 15 4" xfId="12783"/>
    <cellStyle name="SAPLocked 15 4 2" xfId="12784"/>
    <cellStyle name="SAPLocked 15 5" xfId="12785"/>
    <cellStyle name="SAPLocked 15 5 2" xfId="12786"/>
    <cellStyle name="SAPLocked 15 6" xfId="12787"/>
    <cellStyle name="SAPLocked 15 6 2" xfId="12788"/>
    <cellStyle name="SAPLocked 15 7" xfId="12789"/>
    <cellStyle name="SAPLocked 15 7 2" xfId="12790"/>
    <cellStyle name="SAPLocked 15 8" xfId="12791"/>
    <cellStyle name="SAPLocked 15 8 2" xfId="12792"/>
    <cellStyle name="SAPLocked 15 9" xfId="12793"/>
    <cellStyle name="SAPLocked 15 9 2" xfId="12794"/>
    <cellStyle name="SAPLocked 16" xfId="12795"/>
    <cellStyle name="SAPLocked 16 10" xfId="12796"/>
    <cellStyle name="SAPLocked 16 10 2" xfId="12797"/>
    <cellStyle name="SAPLocked 16 11" xfId="12798"/>
    <cellStyle name="SAPLocked 16 11 2" xfId="12799"/>
    <cellStyle name="SAPLocked 16 12" xfId="12800"/>
    <cellStyle name="SAPLocked 16 12 2" xfId="12801"/>
    <cellStyle name="SAPLocked 16 13" xfId="12802"/>
    <cellStyle name="SAPLocked 16 2" xfId="12803"/>
    <cellStyle name="SAPLocked 16 2 10" xfId="12804"/>
    <cellStyle name="SAPLocked 16 2 10 2" xfId="12805"/>
    <cellStyle name="SAPLocked 16 2 11" xfId="12806"/>
    <cellStyle name="SAPLocked 16 2 11 2" xfId="12807"/>
    <cellStyle name="SAPLocked 16 2 12" xfId="12808"/>
    <cellStyle name="SAPLocked 16 2 2" xfId="12809"/>
    <cellStyle name="SAPLocked 16 2 2 2" xfId="12810"/>
    <cellStyle name="SAPLocked 16 2 3" xfId="12811"/>
    <cellStyle name="SAPLocked 16 2 3 2" xfId="12812"/>
    <cellStyle name="SAPLocked 16 2 4" xfId="12813"/>
    <cellStyle name="SAPLocked 16 2 4 2" xfId="12814"/>
    <cellStyle name="SAPLocked 16 2 5" xfId="12815"/>
    <cellStyle name="SAPLocked 16 2 5 2" xfId="12816"/>
    <cellStyle name="SAPLocked 16 2 6" xfId="12817"/>
    <cellStyle name="SAPLocked 16 2 6 2" xfId="12818"/>
    <cellStyle name="SAPLocked 16 2 7" xfId="12819"/>
    <cellStyle name="SAPLocked 16 2 7 2" xfId="12820"/>
    <cellStyle name="SAPLocked 16 2 8" xfId="12821"/>
    <cellStyle name="SAPLocked 16 2 8 2" xfId="12822"/>
    <cellStyle name="SAPLocked 16 2 9" xfId="12823"/>
    <cellStyle name="SAPLocked 16 2 9 2" xfId="12824"/>
    <cellStyle name="SAPLocked 16 3" xfId="12825"/>
    <cellStyle name="SAPLocked 16 3 2" xfId="12826"/>
    <cellStyle name="SAPLocked 16 4" xfId="12827"/>
    <cellStyle name="SAPLocked 16 4 2" xfId="12828"/>
    <cellStyle name="SAPLocked 16 5" xfId="12829"/>
    <cellStyle name="SAPLocked 16 5 2" xfId="12830"/>
    <cellStyle name="SAPLocked 16 6" xfId="12831"/>
    <cellStyle name="SAPLocked 16 6 2" xfId="12832"/>
    <cellStyle name="SAPLocked 16 7" xfId="12833"/>
    <cellStyle name="SAPLocked 16 7 2" xfId="12834"/>
    <cellStyle name="SAPLocked 16 8" xfId="12835"/>
    <cellStyle name="SAPLocked 16 8 2" xfId="12836"/>
    <cellStyle name="SAPLocked 16 9" xfId="12837"/>
    <cellStyle name="SAPLocked 16 9 2" xfId="12838"/>
    <cellStyle name="SAPLocked 17" xfId="12839"/>
    <cellStyle name="SAPLocked 17 10" xfId="12840"/>
    <cellStyle name="SAPLocked 17 10 2" xfId="12841"/>
    <cellStyle name="SAPLocked 17 11" xfId="12842"/>
    <cellStyle name="SAPLocked 17 11 2" xfId="12843"/>
    <cellStyle name="SAPLocked 17 12" xfId="12844"/>
    <cellStyle name="SAPLocked 17 12 2" xfId="12845"/>
    <cellStyle name="SAPLocked 17 13" xfId="12846"/>
    <cellStyle name="SAPLocked 17 2" xfId="12847"/>
    <cellStyle name="SAPLocked 17 2 10" xfId="12848"/>
    <cellStyle name="SAPLocked 17 2 10 2" xfId="12849"/>
    <cellStyle name="SAPLocked 17 2 11" xfId="12850"/>
    <cellStyle name="SAPLocked 17 2 11 2" xfId="12851"/>
    <cellStyle name="SAPLocked 17 2 12" xfId="12852"/>
    <cellStyle name="SAPLocked 17 2 2" xfId="12853"/>
    <cellStyle name="SAPLocked 17 2 2 2" xfId="12854"/>
    <cellStyle name="SAPLocked 17 2 3" xfId="12855"/>
    <cellStyle name="SAPLocked 17 2 3 2" xfId="12856"/>
    <cellStyle name="SAPLocked 17 2 4" xfId="12857"/>
    <cellStyle name="SAPLocked 17 2 4 2" xfId="12858"/>
    <cellStyle name="SAPLocked 17 2 5" xfId="12859"/>
    <cellStyle name="SAPLocked 17 2 5 2" xfId="12860"/>
    <cellStyle name="SAPLocked 17 2 6" xfId="12861"/>
    <cellStyle name="SAPLocked 17 2 6 2" xfId="12862"/>
    <cellStyle name="SAPLocked 17 2 7" xfId="12863"/>
    <cellStyle name="SAPLocked 17 2 7 2" xfId="12864"/>
    <cellStyle name="SAPLocked 17 2 8" xfId="12865"/>
    <cellStyle name="SAPLocked 17 2 8 2" xfId="12866"/>
    <cellStyle name="SAPLocked 17 2 9" xfId="12867"/>
    <cellStyle name="SAPLocked 17 2 9 2" xfId="12868"/>
    <cellStyle name="SAPLocked 17 3" xfId="12869"/>
    <cellStyle name="SAPLocked 17 3 2" xfId="12870"/>
    <cellStyle name="SAPLocked 17 4" xfId="12871"/>
    <cellStyle name="SAPLocked 17 4 2" xfId="12872"/>
    <cellStyle name="SAPLocked 17 5" xfId="12873"/>
    <cellStyle name="SAPLocked 17 5 2" xfId="12874"/>
    <cellStyle name="SAPLocked 17 6" xfId="12875"/>
    <cellStyle name="SAPLocked 17 6 2" xfId="12876"/>
    <cellStyle name="SAPLocked 17 7" xfId="12877"/>
    <cellStyle name="SAPLocked 17 7 2" xfId="12878"/>
    <cellStyle name="SAPLocked 17 8" xfId="12879"/>
    <cellStyle name="SAPLocked 17 8 2" xfId="12880"/>
    <cellStyle name="SAPLocked 17 9" xfId="12881"/>
    <cellStyle name="SAPLocked 17 9 2" xfId="12882"/>
    <cellStyle name="SAPLocked 18" xfId="12883"/>
    <cellStyle name="SAPLocked 18 10" xfId="12884"/>
    <cellStyle name="SAPLocked 18 10 2" xfId="12885"/>
    <cellStyle name="SAPLocked 18 11" xfId="12886"/>
    <cellStyle name="SAPLocked 18 11 2" xfId="12887"/>
    <cellStyle name="SAPLocked 18 12" xfId="12888"/>
    <cellStyle name="SAPLocked 18 12 2" xfId="12889"/>
    <cellStyle name="SAPLocked 18 13" xfId="12890"/>
    <cellStyle name="SAPLocked 18 2" xfId="12891"/>
    <cellStyle name="SAPLocked 18 2 10" xfId="12892"/>
    <cellStyle name="SAPLocked 18 2 10 2" xfId="12893"/>
    <cellStyle name="SAPLocked 18 2 11" xfId="12894"/>
    <cellStyle name="SAPLocked 18 2 11 2" xfId="12895"/>
    <cellStyle name="SAPLocked 18 2 12" xfId="12896"/>
    <cellStyle name="SAPLocked 18 2 2" xfId="12897"/>
    <cellStyle name="SAPLocked 18 2 2 2" xfId="12898"/>
    <cellStyle name="SAPLocked 18 2 3" xfId="12899"/>
    <cellStyle name="SAPLocked 18 2 3 2" xfId="12900"/>
    <cellStyle name="SAPLocked 18 2 4" xfId="12901"/>
    <cellStyle name="SAPLocked 18 2 4 2" xfId="12902"/>
    <cellStyle name="SAPLocked 18 2 5" xfId="12903"/>
    <cellStyle name="SAPLocked 18 2 5 2" xfId="12904"/>
    <cellStyle name="SAPLocked 18 2 6" xfId="12905"/>
    <cellStyle name="SAPLocked 18 2 6 2" xfId="12906"/>
    <cellStyle name="SAPLocked 18 2 7" xfId="12907"/>
    <cellStyle name="SAPLocked 18 2 7 2" xfId="12908"/>
    <cellStyle name="SAPLocked 18 2 8" xfId="12909"/>
    <cellStyle name="SAPLocked 18 2 8 2" xfId="12910"/>
    <cellStyle name="SAPLocked 18 2 9" xfId="12911"/>
    <cellStyle name="SAPLocked 18 2 9 2" xfId="12912"/>
    <cellStyle name="SAPLocked 18 3" xfId="12913"/>
    <cellStyle name="SAPLocked 18 3 2" xfId="12914"/>
    <cellStyle name="SAPLocked 18 4" xfId="12915"/>
    <cellStyle name="SAPLocked 18 4 2" xfId="12916"/>
    <cellStyle name="SAPLocked 18 5" xfId="12917"/>
    <cellStyle name="SAPLocked 18 5 2" xfId="12918"/>
    <cellStyle name="SAPLocked 18 6" xfId="12919"/>
    <cellStyle name="SAPLocked 18 6 2" xfId="12920"/>
    <cellStyle name="SAPLocked 18 7" xfId="12921"/>
    <cellStyle name="SAPLocked 18 7 2" xfId="12922"/>
    <cellStyle name="SAPLocked 18 8" xfId="12923"/>
    <cellStyle name="SAPLocked 18 8 2" xfId="12924"/>
    <cellStyle name="SAPLocked 18 9" xfId="12925"/>
    <cellStyle name="SAPLocked 18 9 2" xfId="12926"/>
    <cellStyle name="SAPLocked 19" xfId="12927"/>
    <cellStyle name="SAPLocked 19 10" xfId="12928"/>
    <cellStyle name="SAPLocked 19 10 2" xfId="12929"/>
    <cellStyle name="SAPLocked 19 11" xfId="12930"/>
    <cellStyle name="SAPLocked 19 11 2" xfId="12931"/>
    <cellStyle name="SAPLocked 19 12" xfId="12932"/>
    <cellStyle name="SAPLocked 19 12 2" xfId="12933"/>
    <cellStyle name="SAPLocked 19 13" xfId="12934"/>
    <cellStyle name="SAPLocked 19 2" xfId="12935"/>
    <cellStyle name="SAPLocked 19 2 10" xfId="12936"/>
    <cellStyle name="SAPLocked 19 2 10 2" xfId="12937"/>
    <cellStyle name="SAPLocked 19 2 11" xfId="12938"/>
    <cellStyle name="SAPLocked 19 2 11 2" xfId="12939"/>
    <cellStyle name="SAPLocked 19 2 12" xfId="12940"/>
    <cellStyle name="SAPLocked 19 2 2" xfId="12941"/>
    <cellStyle name="SAPLocked 19 2 2 2" xfId="12942"/>
    <cellStyle name="SAPLocked 19 2 3" xfId="12943"/>
    <cellStyle name="SAPLocked 19 2 3 2" xfId="12944"/>
    <cellStyle name="SAPLocked 19 2 4" xfId="12945"/>
    <cellStyle name="SAPLocked 19 2 4 2" xfId="12946"/>
    <cellStyle name="SAPLocked 19 2 5" xfId="12947"/>
    <cellStyle name="SAPLocked 19 2 5 2" xfId="12948"/>
    <cellStyle name="SAPLocked 19 2 6" xfId="12949"/>
    <cellStyle name="SAPLocked 19 2 6 2" xfId="12950"/>
    <cellStyle name="SAPLocked 19 2 7" xfId="12951"/>
    <cellStyle name="SAPLocked 19 2 7 2" xfId="12952"/>
    <cellStyle name="SAPLocked 19 2 8" xfId="12953"/>
    <cellStyle name="SAPLocked 19 2 8 2" xfId="12954"/>
    <cellStyle name="SAPLocked 19 2 9" xfId="12955"/>
    <cellStyle name="SAPLocked 19 2 9 2" xfId="12956"/>
    <cellStyle name="SAPLocked 19 3" xfId="12957"/>
    <cellStyle name="SAPLocked 19 3 2" xfId="12958"/>
    <cellStyle name="SAPLocked 19 4" xfId="12959"/>
    <cellStyle name="SAPLocked 19 4 2" xfId="12960"/>
    <cellStyle name="SAPLocked 19 5" xfId="12961"/>
    <cellStyle name="SAPLocked 19 5 2" xfId="12962"/>
    <cellStyle name="SAPLocked 19 6" xfId="12963"/>
    <cellStyle name="SAPLocked 19 6 2" xfId="12964"/>
    <cellStyle name="SAPLocked 19 7" xfId="12965"/>
    <cellStyle name="SAPLocked 19 7 2" xfId="12966"/>
    <cellStyle name="SAPLocked 19 8" xfId="12967"/>
    <cellStyle name="SAPLocked 19 8 2" xfId="12968"/>
    <cellStyle name="SAPLocked 19 9" xfId="12969"/>
    <cellStyle name="SAPLocked 19 9 2" xfId="12970"/>
    <cellStyle name="SAPLocked 2" xfId="12971"/>
    <cellStyle name="SAPLocked 2 10" xfId="12972"/>
    <cellStyle name="SAPLocked 2 10 10" xfId="12973"/>
    <cellStyle name="SAPLocked 2 10 10 2" xfId="12974"/>
    <cellStyle name="SAPLocked 2 10 11" xfId="12975"/>
    <cellStyle name="SAPLocked 2 10 11 2" xfId="12976"/>
    <cellStyle name="SAPLocked 2 10 12" xfId="12977"/>
    <cellStyle name="SAPLocked 2 10 12 2" xfId="12978"/>
    <cellStyle name="SAPLocked 2 10 13" xfId="12979"/>
    <cellStyle name="SAPLocked 2 10 2" xfId="12980"/>
    <cellStyle name="SAPLocked 2 10 2 10" xfId="12981"/>
    <cellStyle name="SAPLocked 2 10 2 10 2" xfId="12982"/>
    <cellStyle name="SAPLocked 2 10 2 11" xfId="12983"/>
    <cellStyle name="SAPLocked 2 10 2 11 2" xfId="12984"/>
    <cellStyle name="SAPLocked 2 10 2 12" xfId="12985"/>
    <cellStyle name="SAPLocked 2 10 2 2" xfId="12986"/>
    <cellStyle name="SAPLocked 2 10 2 2 2" xfId="12987"/>
    <cellStyle name="SAPLocked 2 10 2 3" xfId="12988"/>
    <cellStyle name="SAPLocked 2 10 2 3 2" xfId="12989"/>
    <cellStyle name="SAPLocked 2 10 2 4" xfId="12990"/>
    <cellStyle name="SAPLocked 2 10 2 4 2" xfId="12991"/>
    <cellStyle name="SAPLocked 2 10 2 5" xfId="12992"/>
    <cellStyle name="SAPLocked 2 10 2 5 2" xfId="12993"/>
    <cellStyle name="SAPLocked 2 10 2 6" xfId="12994"/>
    <cellStyle name="SAPLocked 2 10 2 6 2" xfId="12995"/>
    <cellStyle name="SAPLocked 2 10 2 7" xfId="12996"/>
    <cellStyle name="SAPLocked 2 10 2 7 2" xfId="12997"/>
    <cellStyle name="SAPLocked 2 10 2 8" xfId="12998"/>
    <cellStyle name="SAPLocked 2 10 2 8 2" xfId="12999"/>
    <cellStyle name="SAPLocked 2 10 2 9" xfId="13000"/>
    <cellStyle name="SAPLocked 2 10 2 9 2" xfId="13001"/>
    <cellStyle name="SAPLocked 2 10 3" xfId="13002"/>
    <cellStyle name="SAPLocked 2 10 3 2" xfId="13003"/>
    <cellStyle name="SAPLocked 2 10 4" xfId="13004"/>
    <cellStyle name="SAPLocked 2 10 4 2" xfId="13005"/>
    <cellStyle name="SAPLocked 2 10 5" xfId="13006"/>
    <cellStyle name="SAPLocked 2 10 5 2" xfId="13007"/>
    <cellStyle name="SAPLocked 2 10 6" xfId="13008"/>
    <cellStyle name="SAPLocked 2 10 6 2" xfId="13009"/>
    <cellStyle name="SAPLocked 2 10 7" xfId="13010"/>
    <cellStyle name="SAPLocked 2 10 7 2" xfId="13011"/>
    <cellStyle name="SAPLocked 2 10 8" xfId="13012"/>
    <cellStyle name="SAPLocked 2 10 8 2" xfId="13013"/>
    <cellStyle name="SAPLocked 2 10 9" xfId="13014"/>
    <cellStyle name="SAPLocked 2 10 9 2" xfId="13015"/>
    <cellStyle name="SAPLocked 2 11" xfId="13016"/>
    <cellStyle name="SAPLocked 2 11 10" xfId="13017"/>
    <cellStyle name="SAPLocked 2 11 10 2" xfId="13018"/>
    <cellStyle name="SAPLocked 2 11 11" xfId="13019"/>
    <cellStyle name="SAPLocked 2 11 11 2" xfId="13020"/>
    <cellStyle name="SAPLocked 2 11 12" xfId="13021"/>
    <cellStyle name="SAPLocked 2 11 12 2" xfId="13022"/>
    <cellStyle name="SAPLocked 2 11 13" xfId="13023"/>
    <cellStyle name="SAPLocked 2 11 2" xfId="13024"/>
    <cellStyle name="SAPLocked 2 11 2 10" xfId="13025"/>
    <cellStyle name="SAPLocked 2 11 2 10 2" xfId="13026"/>
    <cellStyle name="SAPLocked 2 11 2 11" xfId="13027"/>
    <cellStyle name="SAPLocked 2 11 2 11 2" xfId="13028"/>
    <cellStyle name="SAPLocked 2 11 2 12" xfId="13029"/>
    <cellStyle name="SAPLocked 2 11 2 2" xfId="13030"/>
    <cellStyle name="SAPLocked 2 11 2 2 2" xfId="13031"/>
    <cellStyle name="SAPLocked 2 11 2 3" xfId="13032"/>
    <cellStyle name="SAPLocked 2 11 2 3 2" xfId="13033"/>
    <cellStyle name="SAPLocked 2 11 2 4" xfId="13034"/>
    <cellStyle name="SAPLocked 2 11 2 4 2" xfId="13035"/>
    <cellStyle name="SAPLocked 2 11 2 5" xfId="13036"/>
    <cellStyle name="SAPLocked 2 11 2 5 2" xfId="13037"/>
    <cellStyle name="SAPLocked 2 11 2 6" xfId="13038"/>
    <cellStyle name="SAPLocked 2 11 2 6 2" xfId="13039"/>
    <cellStyle name="SAPLocked 2 11 2 7" xfId="13040"/>
    <cellStyle name="SAPLocked 2 11 2 7 2" xfId="13041"/>
    <cellStyle name="SAPLocked 2 11 2 8" xfId="13042"/>
    <cellStyle name="SAPLocked 2 11 2 8 2" xfId="13043"/>
    <cellStyle name="SAPLocked 2 11 2 9" xfId="13044"/>
    <cellStyle name="SAPLocked 2 11 2 9 2" xfId="13045"/>
    <cellStyle name="SAPLocked 2 11 3" xfId="13046"/>
    <cellStyle name="SAPLocked 2 11 3 2" xfId="13047"/>
    <cellStyle name="SAPLocked 2 11 4" xfId="13048"/>
    <cellStyle name="SAPLocked 2 11 4 2" xfId="13049"/>
    <cellStyle name="SAPLocked 2 11 5" xfId="13050"/>
    <cellStyle name="SAPLocked 2 11 5 2" xfId="13051"/>
    <cellStyle name="SAPLocked 2 11 6" xfId="13052"/>
    <cellStyle name="SAPLocked 2 11 6 2" xfId="13053"/>
    <cellStyle name="SAPLocked 2 11 7" xfId="13054"/>
    <cellStyle name="SAPLocked 2 11 7 2" xfId="13055"/>
    <cellStyle name="SAPLocked 2 11 8" xfId="13056"/>
    <cellStyle name="SAPLocked 2 11 8 2" xfId="13057"/>
    <cellStyle name="SAPLocked 2 11 9" xfId="13058"/>
    <cellStyle name="SAPLocked 2 11 9 2" xfId="13059"/>
    <cellStyle name="SAPLocked 2 12" xfId="13060"/>
    <cellStyle name="SAPLocked 2 12 10" xfId="13061"/>
    <cellStyle name="SAPLocked 2 12 10 2" xfId="13062"/>
    <cellStyle name="SAPLocked 2 12 11" xfId="13063"/>
    <cellStyle name="SAPLocked 2 12 11 2" xfId="13064"/>
    <cellStyle name="SAPLocked 2 12 12" xfId="13065"/>
    <cellStyle name="SAPLocked 2 12 12 2" xfId="13066"/>
    <cellStyle name="SAPLocked 2 12 13" xfId="13067"/>
    <cellStyle name="SAPLocked 2 12 2" xfId="13068"/>
    <cellStyle name="SAPLocked 2 12 2 10" xfId="13069"/>
    <cellStyle name="SAPLocked 2 12 2 10 2" xfId="13070"/>
    <cellStyle name="SAPLocked 2 12 2 11" xfId="13071"/>
    <cellStyle name="SAPLocked 2 12 2 11 2" xfId="13072"/>
    <cellStyle name="SAPLocked 2 12 2 12" xfId="13073"/>
    <cellStyle name="SAPLocked 2 12 2 2" xfId="13074"/>
    <cellStyle name="SAPLocked 2 12 2 2 2" xfId="13075"/>
    <cellStyle name="SAPLocked 2 12 2 3" xfId="13076"/>
    <cellStyle name="SAPLocked 2 12 2 3 2" xfId="13077"/>
    <cellStyle name="SAPLocked 2 12 2 4" xfId="13078"/>
    <cellStyle name="SAPLocked 2 12 2 4 2" xfId="13079"/>
    <cellStyle name="SAPLocked 2 12 2 5" xfId="13080"/>
    <cellStyle name="SAPLocked 2 12 2 5 2" xfId="13081"/>
    <cellStyle name="SAPLocked 2 12 2 6" xfId="13082"/>
    <cellStyle name="SAPLocked 2 12 2 6 2" xfId="13083"/>
    <cellStyle name="SAPLocked 2 12 2 7" xfId="13084"/>
    <cellStyle name="SAPLocked 2 12 2 7 2" xfId="13085"/>
    <cellStyle name="SAPLocked 2 12 2 8" xfId="13086"/>
    <cellStyle name="SAPLocked 2 12 2 8 2" xfId="13087"/>
    <cellStyle name="SAPLocked 2 12 2 9" xfId="13088"/>
    <cellStyle name="SAPLocked 2 12 2 9 2" xfId="13089"/>
    <cellStyle name="SAPLocked 2 12 3" xfId="13090"/>
    <cellStyle name="SAPLocked 2 12 3 2" xfId="13091"/>
    <cellStyle name="SAPLocked 2 12 4" xfId="13092"/>
    <cellStyle name="SAPLocked 2 12 4 2" xfId="13093"/>
    <cellStyle name="SAPLocked 2 12 5" xfId="13094"/>
    <cellStyle name="SAPLocked 2 12 5 2" xfId="13095"/>
    <cellStyle name="SAPLocked 2 12 6" xfId="13096"/>
    <cellStyle name="SAPLocked 2 12 6 2" xfId="13097"/>
    <cellStyle name="SAPLocked 2 12 7" xfId="13098"/>
    <cellStyle name="SAPLocked 2 12 7 2" xfId="13099"/>
    <cellStyle name="SAPLocked 2 12 8" xfId="13100"/>
    <cellStyle name="SAPLocked 2 12 8 2" xfId="13101"/>
    <cellStyle name="SAPLocked 2 12 9" xfId="13102"/>
    <cellStyle name="SAPLocked 2 12 9 2" xfId="13103"/>
    <cellStyle name="SAPLocked 2 13" xfId="13104"/>
    <cellStyle name="SAPLocked 2 13 10" xfId="13105"/>
    <cellStyle name="SAPLocked 2 13 10 2" xfId="13106"/>
    <cellStyle name="SAPLocked 2 13 11" xfId="13107"/>
    <cellStyle name="SAPLocked 2 13 11 2" xfId="13108"/>
    <cellStyle name="SAPLocked 2 13 12" xfId="13109"/>
    <cellStyle name="SAPLocked 2 13 12 2" xfId="13110"/>
    <cellStyle name="SAPLocked 2 13 13" xfId="13111"/>
    <cellStyle name="SAPLocked 2 13 2" xfId="13112"/>
    <cellStyle name="SAPLocked 2 13 2 10" xfId="13113"/>
    <cellStyle name="SAPLocked 2 13 2 10 2" xfId="13114"/>
    <cellStyle name="SAPLocked 2 13 2 11" xfId="13115"/>
    <cellStyle name="SAPLocked 2 13 2 11 2" xfId="13116"/>
    <cellStyle name="SAPLocked 2 13 2 12" xfId="13117"/>
    <cellStyle name="SAPLocked 2 13 2 2" xfId="13118"/>
    <cellStyle name="SAPLocked 2 13 2 2 2" xfId="13119"/>
    <cellStyle name="SAPLocked 2 13 2 3" xfId="13120"/>
    <cellStyle name="SAPLocked 2 13 2 3 2" xfId="13121"/>
    <cellStyle name="SAPLocked 2 13 2 4" xfId="13122"/>
    <cellStyle name="SAPLocked 2 13 2 4 2" xfId="13123"/>
    <cellStyle name="SAPLocked 2 13 2 5" xfId="13124"/>
    <cellStyle name="SAPLocked 2 13 2 5 2" xfId="13125"/>
    <cellStyle name="SAPLocked 2 13 2 6" xfId="13126"/>
    <cellStyle name="SAPLocked 2 13 2 6 2" xfId="13127"/>
    <cellStyle name="SAPLocked 2 13 2 7" xfId="13128"/>
    <cellStyle name="SAPLocked 2 13 2 7 2" xfId="13129"/>
    <cellStyle name="SAPLocked 2 13 2 8" xfId="13130"/>
    <cellStyle name="SAPLocked 2 13 2 8 2" xfId="13131"/>
    <cellStyle name="SAPLocked 2 13 2 9" xfId="13132"/>
    <cellStyle name="SAPLocked 2 13 2 9 2" xfId="13133"/>
    <cellStyle name="SAPLocked 2 13 3" xfId="13134"/>
    <cellStyle name="SAPLocked 2 13 3 2" xfId="13135"/>
    <cellStyle name="SAPLocked 2 13 4" xfId="13136"/>
    <cellStyle name="SAPLocked 2 13 4 2" xfId="13137"/>
    <cellStyle name="SAPLocked 2 13 5" xfId="13138"/>
    <cellStyle name="SAPLocked 2 13 5 2" xfId="13139"/>
    <cellStyle name="SAPLocked 2 13 6" xfId="13140"/>
    <cellStyle name="SAPLocked 2 13 6 2" xfId="13141"/>
    <cellStyle name="SAPLocked 2 13 7" xfId="13142"/>
    <cellStyle name="SAPLocked 2 13 7 2" xfId="13143"/>
    <cellStyle name="SAPLocked 2 13 8" xfId="13144"/>
    <cellStyle name="SAPLocked 2 13 8 2" xfId="13145"/>
    <cellStyle name="SAPLocked 2 13 9" xfId="13146"/>
    <cellStyle name="SAPLocked 2 13 9 2" xfId="13147"/>
    <cellStyle name="SAPLocked 2 14" xfId="13148"/>
    <cellStyle name="SAPLocked 2 14 10" xfId="13149"/>
    <cellStyle name="SAPLocked 2 14 10 2" xfId="13150"/>
    <cellStyle name="SAPLocked 2 14 11" xfId="13151"/>
    <cellStyle name="SAPLocked 2 14 11 2" xfId="13152"/>
    <cellStyle name="SAPLocked 2 14 12" xfId="13153"/>
    <cellStyle name="SAPLocked 2 14 12 2" xfId="13154"/>
    <cellStyle name="SAPLocked 2 14 13" xfId="13155"/>
    <cellStyle name="SAPLocked 2 14 2" xfId="13156"/>
    <cellStyle name="SAPLocked 2 14 2 10" xfId="13157"/>
    <cellStyle name="SAPLocked 2 14 2 10 2" xfId="13158"/>
    <cellStyle name="SAPLocked 2 14 2 11" xfId="13159"/>
    <cellStyle name="SAPLocked 2 14 2 11 2" xfId="13160"/>
    <cellStyle name="SAPLocked 2 14 2 12" xfId="13161"/>
    <cellStyle name="SAPLocked 2 14 2 2" xfId="13162"/>
    <cellStyle name="SAPLocked 2 14 2 2 2" xfId="13163"/>
    <cellStyle name="SAPLocked 2 14 2 3" xfId="13164"/>
    <cellStyle name="SAPLocked 2 14 2 3 2" xfId="13165"/>
    <cellStyle name="SAPLocked 2 14 2 4" xfId="13166"/>
    <cellStyle name="SAPLocked 2 14 2 4 2" xfId="13167"/>
    <cellStyle name="SAPLocked 2 14 2 5" xfId="13168"/>
    <cellStyle name="SAPLocked 2 14 2 5 2" xfId="13169"/>
    <cellStyle name="SAPLocked 2 14 2 6" xfId="13170"/>
    <cellStyle name="SAPLocked 2 14 2 6 2" xfId="13171"/>
    <cellStyle name="SAPLocked 2 14 2 7" xfId="13172"/>
    <cellStyle name="SAPLocked 2 14 2 7 2" xfId="13173"/>
    <cellStyle name="SAPLocked 2 14 2 8" xfId="13174"/>
    <cellStyle name="SAPLocked 2 14 2 8 2" xfId="13175"/>
    <cellStyle name="SAPLocked 2 14 2 9" xfId="13176"/>
    <cellStyle name="SAPLocked 2 14 2 9 2" xfId="13177"/>
    <cellStyle name="SAPLocked 2 14 3" xfId="13178"/>
    <cellStyle name="SAPLocked 2 14 3 2" xfId="13179"/>
    <cellStyle name="SAPLocked 2 14 4" xfId="13180"/>
    <cellStyle name="SAPLocked 2 14 4 2" xfId="13181"/>
    <cellStyle name="SAPLocked 2 14 5" xfId="13182"/>
    <cellStyle name="SAPLocked 2 14 5 2" xfId="13183"/>
    <cellStyle name="SAPLocked 2 14 6" xfId="13184"/>
    <cellStyle name="SAPLocked 2 14 6 2" xfId="13185"/>
    <cellStyle name="SAPLocked 2 14 7" xfId="13186"/>
    <cellStyle name="SAPLocked 2 14 7 2" xfId="13187"/>
    <cellStyle name="SAPLocked 2 14 8" xfId="13188"/>
    <cellStyle name="SAPLocked 2 14 8 2" xfId="13189"/>
    <cellStyle name="SAPLocked 2 14 9" xfId="13190"/>
    <cellStyle name="SAPLocked 2 14 9 2" xfId="13191"/>
    <cellStyle name="SAPLocked 2 15" xfId="13192"/>
    <cellStyle name="SAPLocked 2 15 10" xfId="13193"/>
    <cellStyle name="SAPLocked 2 15 10 2" xfId="13194"/>
    <cellStyle name="SAPLocked 2 15 11" xfId="13195"/>
    <cellStyle name="SAPLocked 2 15 11 2" xfId="13196"/>
    <cellStyle name="SAPLocked 2 15 12" xfId="13197"/>
    <cellStyle name="SAPLocked 2 15 12 2" xfId="13198"/>
    <cellStyle name="SAPLocked 2 15 13" xfId="13199"/>
    <cellStyle name="SAPLocked 2 15 2" xfId="13200"/>
    <cellStyle name="SAPLocked 2 15 2 10" xfId="13201"/>
    <cellStyle name="SAPLocked 2 15 2 10 2" xfId="13202"/>
    <cellStyle name="SAPLocked 2 15 2 11" xfId="13203"/>
    <cellStyle name="SAPLocked 2 15 2 11 2" xfId="13204"/>
    <cellStyle name="SAPLocked 2 15 2 12" xfId="13205"/>
    <cellStyle name="SAPLocked 2 15 2 2" xfId="13206"/>
    <cellStyle name="SAPLocked 2 15 2 2 2" xfId="13207"/>
    <cellStyle name="SAPLocked 2 15 2 3" xfId="13208"/>
    <cellStyle name="SAPLocked 2 15 2 3 2" xfId="13209"/>
    <cellStyle name="SAPLocked 2 15 2 4" xfId="13210"/>
    <cellStyle name="SAPLocked 2 15 2 4 2" xfId="13211"/>
    <cellStyle name="SAPLocked 2 15 2 5" xfId="13212"/>
    <cellStyle name="SAPLocked 2 15 2 5 2" xfId="13213"/>
    <cellStyle name="SAPLocked 2 15 2 6" xfId="13214"/>
    <cellStyle name="SAPLocked 2 15 2 6 2" xfId="13215"/>
    <cellStyle name="SAPLocked 2 15 2 7" xfId="13216"/>
    <cellStyle name="SAPLocked 2 15 2 7 2" xfId="13217"/>
    <cellStyle name="SAPLocked 2 15 2 8" xfId="13218"/>
    <cellStyle name="SAPLocked 2 15 2 8 2" xfId="13219"/>
    <cellStyle name="SAPLocked 2 15 2 9" xfId="13220"/>
    <cellStyle name="SAPLocked 2 15 2 9 2" xfId="13221"/>
    <cellStyle name="SAPLocked 2 15 3" xfId="13222"/>
    <cellStyle name="SAPLocked 2 15 3 2" xfId="13223"/>
    <cellStyle name="SAPLocked 2 15 4" xfId="13224"/>
    <cellStyle name="SAPLocked 2 15 4 2" xfId="13225"/>
    <cellStyle name="SAPLocked 2 15 5" xfId="13226"/>
    <cellStyle name="SAPLocked 2 15 5 2" xfId="13227"/>
    <cellStyle name="SAPLocked 2 15 6" xfId="13228"/>
    <cellStyle name="SAPLocked 2 15 6 2" xfId="13229"/>
    <cellStyle name="SAPLocked 2 15 7" xfId="13230"/>
    <cellStyle name="SAPLocked 2 15 7 2" xfId="13231"/>
    <cellStyle name="SAPLocked 2 15 8" xfId="13232"/>
    <cellStyle name="SAPLocked 2 15 8 2" xfId="13233"/>
    <cellStyle name="SAPLocked 2 15 9" xfId="13234"/>
    <cellStyle name="SAPLocked 2 15 9 2" xfId="13235"/>
    <cellStyle name="SAPLocked 2 16" xfId="13236"/>
    <cellStyle name="SAPLocked 2 16 10" xfId="13237"/>
    <cellStyle name="SAPLocked 2 16 10 2" xfId="13238"/>
    <cellStyle name="SAPLocked 2 16 11" xfId="13239"/>
    <cellStyle name="SAPLocked 2 16 11 2" xfId="13240"/>
    <cellStyle name="SAPLocked 2 16 12" xfId="13241"/>
    <cellStyle name="SAPLocked 2 16 12 2" xfId="13242"/>
    <cellStyle name="SAPLocked 2 16 13" xfId="13243"/>
    <cellStyle name="SAPLocked 2 16 2" xfId="13244"/>
    <cellStyle name="SAPLocked 2 16 2 10" xfId="13245"/>
    <cellStyle name="SAPLocked 2 16 2 10 2" xfId="13246"/>
    <cellStyle name="SAPLocked 2 16 2 11" xfId="13247"/>
    <cellStyle name="SAPLocked 2 16 2 11 2" xfId="13248"/>
    <cellStyle name="SAPLocked 2 16 2 12" xfId="13249"/>
    <cellStyle name="SAPLocked 2 16 2 2" xfId="13250"/>
    <cellStyle name="SAPLocked 2 16 2 2 2" xfId="13251"/>
    <cellStyle name="SAPLocked 2 16 2 3" xfId="13252"/>
    <cellStyle name="SAPLocked 2 16 2 3 2" xfId="13253"/>
    <cellStyle name="SAPLocked 2 16 2 4" xfId="13254"/>
    <cellStyle name="SAPLocked 2 16 2 4 2" xfId="13255"/>
    <cellStyle name="SAPLocked 2 16 2 5" xfId="13256"/>
    <cellStyle name="SAPLocked 2 16 2 5 2" xfId="13257"/>
    <cellStyle name="SAPLocked 2 16 2 6" xfId="13258"/>
    <cellStyle name="SAPLocked 2 16 2 6 2" xfId="13259"/>
    <cellStyle name="SAPLocked 2 16 2 7" xfId="13260"/>
    <cellStyle name="SAPLocked 2 16 2 7 2" xfId="13261"/>
    <cellStyle name="SAPLocked 2 16 2 8" xfId="13262"/>
    <cellStyle name="SAPLocked 2 16 2 8 2" xfId="13263"/>
    <cellStyle name="SAPLocked 2 16 2 9" xfId="13264"/>
    <cellStyle name="SAPLocked 2 16 2 9 2" xfId="13265"/>
    <cellStyle name="SAPLocked 2 16 3" xfId="13266"/>
    <cellStyle name="SAPLocked 2 16 3 2" xfId="13267"/>
    <cellStyle name="SAPLocked 2 16 4" xfId="13268"/>
    <cellStyle name="SAPLocked 2 16 4 2" xfId="13269"/>
    <cellStyle name="SAPLocked 2 16 5" xfId="13270"/>
    <cellStyle name="SAPLocked 2 16 5 2" xfId="13271"/>
    <cellStyle name="SAPLocked 2 16 6" xfId="13272"/>
    <cellStyle name="SAPLocked 2 16 6 2" xfId="13273"/>
    <cellStyle name="SAPLocked 2 16 7" xfId="13274"/>
    <cellStyle name="SAPLocked 2 16 7 2" xfId="13275"/>
    <cellStyle name="SAPLocked 2 16 8" xfId="13276"/>
    <cellStyle name="SAPLocked 2 16 8 2" xfId="13277"/>
    <cellStyle name="SAPLocked 2 16 9" xfId="13278"/>
    <cellStyle name="SAPLocked 2 16 9 2" xfId="13279"/>
    <cellStyle name="SAPLocked 2 17" xfId="13280"/>
    <cellStyle name="SAPLocked 2 17 10" xfId="13281"/>
    <cellStyle name="SAPLocked 2 17 10 2" xfId="13282"/>
    <cellStyle name="SAPLocked 2 17 11" xfId="13283"/>
    <cellStyle name="SAPLocked 2 17 11 2" xfId="13284"/>
    <cellStyle name="SAPLocked 2 17 12" xfId="13285"/>
    <cellStyle name="SAPLocked 2 17 12 2" xfId="13286"/>
    <cellStyle name="SAPLocked 2 17 13" xfId="13287"/>
    <cellStyle name="SAPLocked 2 17 2" xfId="13288"/>
    <cellStyle name="SAPLocked 2 17 2 10" xfId="13289"/>
    <cellStyle name="SAPLocked 2 17 2 10 2" xfId="13290"/>
    <cellStyle name="SAPLocked 2 17 2 11" xfId="13291"/>
    <cellStyle name="SAPLocked 2 17 2 11 2" xfId="13292"/>
    <cellStyle name="SAPLocked 2 17 2 12" xfId="13293"/>
    <cellStyle name="SAPLocked 2 17 2 2" xfId="13294"/>
    <cellStyle name="SAPLocked 2 17 2 2 2" xfId="13295"/>
    <cellStyle name="SAPLocked 2 17 2 3" xfId="13296"/>
    <cellStyle name="SAPLocked 2 17 2 3 2" xfId="13297"/>
    <cellStyle name="SAPLocked 2 17 2 4" xfId="13298"/>
    <cellStyle name="SAPLocked 2 17 2 4 2" xfId="13299"/>
    <cellStyle name="SAPLocked 2 17 2 5" xfId="13300"/>
    <cellStyle name="SAPLocked 2 17 2 5 2" xfId="13301"/>
    <cellStyle name="SAPLocked 2 17 2 6" xfId="13302"/>
    <cellStyle name="SAPLocked 2 17 2 6 2" xfId="13303"/>
    <cellStyle name="SAPLocked 2 17 2 7" xfId="13304"/>
    <cellStyle name="SAPLocked 2 17 2 7 2" xfId="13305"/>
    <cellStyle name="SAPLocked 2 17 2 8" xfId="13306"/>
    <cellStyle name="SAPLocked 2 17 2 8 2" xfId="13307"/>
    <cellStyle name="SAPLocked 2 17 2 9" xfId="13308"/>
    <cellStyle name="SAPLocked 2 17 2 9 2" xfId="13309"/>
    <cellStyle name="SAPLocked 2 17 3" xfId="13310"/>
    <cellStyle name="SAPLocked 2 17 3 2" xfId="13311"/>
    <cellStyle name="SAPLocked 2 17 4" xfId="13312"/>
    <cellStyle name="SAPLocked 2 17 4 2" xfId="13313"/>
    <cellStyle name="SAPLocked 2 17 5" xfId="13314"/>
    <cellStyle name="SAPLocked 2 17 5 2" xfId="13315"/>
    <cellStyle name="SAPLocked 2 17 6" xfId="13316"/>
    <cellStyle name="SAPLocked 2 17 6 2" xfId="13317"/>
    <cellStyle name="SAPLocked 2 17 7" xfId="13318"/>
    <cellStyle name="SAPLocked 2 17 7 2" xfId="13319"/>
    <cellStyle name="SAPLocked 2 17 8" xfId="13320"/>
    <cellStyle name="SAPLocked 2 17 8 2" xfId="13321"/>
    <cellStyle name="SAPLocked 2 17 9" xfId="13322"/>
    <cellStyle name="SAPLocked 2 17 9 2" xfId="13323"/>
    <cellStyle name="SAPLocked 2 18" xfId="13324"/>
    <cellStyle name="SAPLocked 2 18 10" xfId="13325"/>
    <cellStyle name="SAPLocked 2 18 10 2" xfId="13326"/>
    <cellStyle name="SAPLocked 2 18 11" xfId="13327"/>
    <cellStyle name="SAPLocked 2 18 11 2" xfId="13328"/>
    <cellStyle name="SAPLocked 2 18 12" xfId="13329"/>
    <cellStyle name="SAPLocked 2 18 12 2" xfId="13330"/>
    <cellStyle name="SAPLocked 2 18 13" xfId="13331"/>
    <cellStyle name="SAPLocked 2 18 2" xfId="13332"/>
    <cellStyle name="SAPLocked 2 18 2 10" xfId="13333"/>
    <cellStyle name="SAPLocked 2 18 2 10 2" xfId="13334"/>
    <cellStyle name="SAPLocked 2 18 2 11" xfId="13335"/>
    <cellStyle name="SAPLocked 2 18 2 11 2" xfId="13336"/>
    <cellStyle name="SAPLocked 2 18 2 12" xfId="13337"/>
    <cellStyle name="SAPLocked 2 18 2 2" xfId="13338"/>
    <cellStyle name="SAPLocked 2 18 2 2 2" xfId="13339"/>
    <cellStyle name="SAPLocked 2 18 2 3" xfId="13340"/>
    <cellStyle name="SAPLocked 2 18 2 3 2" xfId="13341"/>
    <cellStyle name="SAPLocked 2 18 2 4" xfId="13342"/>
    <cellStyle name="SAPLocked 2 18 2 4 2" xfId="13343"/>
    <cellStyle name="SAPLocked 2 18 2 5" xfId="13344"/>
    <cellStyle name="SAPLocked 2 18 2 5 2" xfId="13345"/>
    <cellStyle name="SAPLocked 2 18 2 6" xfId="13346"/>
    <cellStyle name="SAPLocked 2 18 2 6 2" xfId="13347"/>
    <cellStyle name="SAPLocked 2 18 2 7" xfId="13348"/>
    <cellStyle name="SAPLocked 2 18 2 7 2" xfId="13349"/>
    <cellStyle name="SAPLocked 2 18 2 8" xfId="13350"/>
    <cellStyle name="SAPLocked 2 18 2 8 2" xfId="13351"/>
    <cellStyle name="SAPLocked 2 18 2 9" xfId="13352"/>
    <cellStyle name="SAPLocked 2 18 2 9 2" xfId="13353"/>
    <cellStyle name="SAPLocked 2 18 3" xfId="13354"/>
    <cellStyle name="SAPLocked 2 18 3 2" xfId="13355"/>
    <cellStyle name="SAPLocked 2 18 4" xfId="13356"/>
    <cellStyle name="SAPLocked 2 18 4 2" xfId="13357"/>
    <cellStyle name="SAPLocked 2 18 5" xfId="13358"/>
    <cellStyle name="SAPLocked 2 18 5 2" xfId="13359"/>
    <cellStyle name="SAPLocked 2 18 6" xfId="13360"/>
    <cellStyle name="SAPLocked 2 18 6 2" xfId="13361"/>
    <cellStyle name="SAPLocked 2 18 7" xfId="13362"/>
    <cellStyle name="SAPLocked 2 18 7 2" xfId="13363"/>
    <cellStyle name="SAPLocked 2 18 8" xfId="13364"/>
    <cellStyle name="SAPLocked 2 18 8 2" xfId="13365"/>
    <cellStyle name="SAPLocked 2 18 9" xfId="13366"/>
    <cellStyle name="SAPLocked 2 18 9 2" xfId="13367"/>
    <cellStyle name="SAPLocked 2 19" xfId="13368"/>
    <cellStyle name="SAPLocked 2 19 10" xfId="13369"/>
    <cellStyle name="SAPLocked 2 19 10 2" xfId="13370"/>
    <cellStyle name="SAPLocked 2 19 11" xfId="13371"/>
    <cellStyle name="SAPLocked 2 19 11 2" xfId="13372"/>
    <cellStyle name="SAPLocked 2 19 12" xfId="13373"/>
    <cellStyle name="SAPLocked 2 19 12 2" xfId="13374"/>
    <cellStyle name="SAPLocked 2 19 13" xfId="13375"/>
    <cellStyle name="SAPLocked 2 19 2" xfId="13376"/>
    <cellStyle name="SAPLocked 2 19 2 10" xfId="13377"/>
    <cellStyle name="SAPLocked 2 19 2 10 2" xfId="13378"/>
    <cellStyle name="SAPLocked 2 19 2 11" xfId="13379"/>
    <cellStyle name="SAPLocked 2 19 2 11 2" xfId="13380"/>
    <cellStyle name="SAPLocked 2 19 2 12" xfId="13381"/>
    <cellStyle name="SAPLocked 2 19 2 2" xfId="13382"/>
    <cellStyle name="SAPLocked 2 19 2 2 2" xfId="13383"/>
    <cellStyle name="SAPLocked 2 19 2 3" xfId="13384"/>
    <cellStyle name="SAPLocked 2 19 2 3 2" xfId="13385"/>
    <cellStyle name="SAPLocked 2 19 2 4" xfId="13386"/>
    <cellStyle name="SAPLocked 2 19 2 4 2" xfId="13387"/>
    <cellStyle name="SAPLocked 2 19 2 5" xfId="13388"/>
    <cellStyle name="SAPLocked 2 19 2 5 2" xfId="13389"/>
    <cellStyle name="SAPLocked 2 19 2 6" xfId="13390"/>
    <cellStyle name="SAPLocked 2 19 2 6 2" xfId="13391"/>
    <cellStyle name="SAPLocked 2 19 2 7" xfId="13392"/>
    <cellStyle name="SAPLocked 2 19 2 7 2" xfId="13393"/>
    <cellStyle name="SAPLocked 2 19 2 8" xfId="13394"/>
    <cellStyle name="SAPLocked 2 19 2 8 2" xfId="13395"/>
    <cellStyle name="SAPLocked 2 19 2 9" xfId="13396"/>
    <cellStyle name="SAPLocked 2 19 2 9 2" xfId="13397"/>
    <cellStyle name="SAPLocked 2 19 3" xfId="13398"/>
    <cellStyle name="SAPLocked 2 19 3 2" xfId="13399"/>
    <cellStyle name="SAPLocked 2 19 4" xfId="13400"/>
    <cellStyle name="SAPLocked 2 19 4 2" xfId="13401"/>
    <cellStyle name="SAPLocked 2 19 5" xfId="13402"/>
    <cellStyle name="SAPLocked 2 19 5 2" xfId="13403"/>
    <cellStyle name="SAPLocked 2 19 6" xfId="13404"/>
    <cellStyle name="SAPLocked 2 19 6 2" xfId="13405"/>
    <cellStyle name="SAPLocked 2 19 7" xfId="13406"/>
    <cellStyle name="SAPLocked 2 19 7 2" xfId="13407"/>
    <cellStyle name="SAPLocked 2 19 8" xfId="13408"/>
    <cellStyle name="SAPLocked 2 19 8 2" xfId="13409"/>
    <cellStyle name="SAPLocked 2 19 9" xfId="13410"/>
    <cellStyle name="SAPLocked 2 19 9 2" xfId="13411"/>
    <cellStyle name="SAPLocked 2 2" xfId="13412"/>
    <cellStyle name="SAPLocked 2 2 10" xfId="13413"/>
    <cellStyle name="SAPLocked 2 2 10 2" xfId="13414"/>
    <cellStyle name="SAPLocked 2 2 11" xfId="13415"/>
    <cellStyle name="SAPLocked 2 2 11 2" xfId="13416"/>
    <cellStyle name="SAPLocked 2 2 12" xfId="13417"/>
    <cellStyle name="SAPLocked 2 2 12 2" xfId="13418"/>
    <cellStyle name="SAPLocked 2 2 13" xfId="13419"/>
    <cellStyle name="SAPLocked 2 2 2" xfId="13420"/>
    <cellStyle name="SAPLocked 2 2 2 10" xfId="13421"/>
    <cellStyle name="SAPLocked 2 2 2 10 2" xfId="13422"/>
    <cellStyle name="SAPLocked 2 2 2 11" xfId="13423"/>
    <cellStyle name="SAPLocked 2 2 2 11 2" xfId="13424"/>
    <cellStyle name="SAPLocked 2 2 2 12" xfId="13425"/>
    <cellStyle name="SAPLocked 2 2 2 2" xfId="13426"/>
    <cellStyle name="SAPLocked 2 2 2 2 2" xfId="13427"/>
    <cellStyle name="SAPLocked 2 2 2 3" xfId="13428"/>
    <cellStyle name="SAPLocked 2 2 2 3 2" xfId="13429"/>
    <cellStyle name="SAPLocked 2 2 2 4" xfId="13430"/>
    <cellStyle name="SAPLocked 2 2 2 4 2" xfId="13431"/>
    <cellStyle name="SAPLocked 2 2 2 5" xfId="13432"/>
    <cellStyle name="SAPLocked 2 2 2 5 2" xfId="13433"/>
    <cellStyle name="SAPLocked 2 2 2 6" xfId="13434"/>
    <cellStyle name="SAPLocked 2 2 2 6 2" xfId="13435"/>
    <cellStyle name="SAPLocked 2 2 2 7" xfId="13436"/>
    <cellStyle name="SAPLocked 2 2 2 7 2" xfId="13437"/>
    <cellStyle name="SAPLocked 2 2 2 8" xfId="13438"/>
    <cellStyle name="SAPLocked 2 2 2 8 2" xfId="13439"/>
    <cellStyle name="SAPLocked 2 2 2 9" xfId="13440"/>
    <cellStyle name="SAPLocked 2 2 2 9 2" xfId="13441"/>
    <cellStyle name="SAPLocked 2 2 3" xfId="13442"/>
    <cellStyle name="SAPLocked 2 2 3 2" xfId="13443"/>
    <cellStyle name="SAPLocked 2 2 4" xfId="13444"/>
    <cellStyle name="SAPLocked 2 2 4 2" xfId="13445"/>
    <cellStyle name="SAPLocked 2 2 5" xfId="13446"/>
    <cellStyle name="SAPLocked 2 2 5 2" xfId="13447"/>
    <cellStyle name="SAPLocked 2 2 6" xfId="13448"/>
    <cellStyle name="SAPLocked 2 2 6 2" xfId="13449"/>
    <cellStyle name="SAPLocked 2 2 7" xfId="13450"/>
    <cellStyle name="SAPLocked 2 2 7 2" xfId="13451"/>
    <cellStyle name="SAPLocked 2 2 8" xfId="13452"/>
    <cellStyle name="SAPLocked 2 2 8 2" xfId="13453"/>
    <cellStyle name="SAPLocked 2 2 9" xfId="13454"/>
    <cellStyle name="SAPLocked 2 2 9 2" xfId="13455"/>
    <cellStyle name="SAPLocked 2 20" xfId="13456"/>
    <cellStyle name="SAPLocked 2 20 10" xfId="13457"/>
    <cellStyle name="SAPLocked 2 20 10 2" xfId="13458"/>
    <cellStyle name="SAPLocked 2 20 11" xfId="13459"/>
    <cellStyle name="SAPLocked 2 20 11 2" xfId="13460"/>
    <cellStyle name="SAPLocked 2 20 12" xfId="13461"/>
    <cellStyle name="SAPLocked 2 20 12 2" xfId="13462"/>
    <cellStyle name="SAPLocked 2 20 13" xfId="13463"/>
    <cellStyle name="SAPLocked 2 20 2" xfId="13464"/>
    <cellStyle name="SAPLocked 2 20 2 10" xfId="13465"/>
    <cellStyle name="SAPLocked 2 20 2 10 2" xfId="13466"/>
    <cellStyle name="SAPLocked 2 20 2 11" xfId="13467"/>
    <cellStyle name="SAPLocked 2 20 2 11 2" xfId="13468"/>
    <cellStyle name="SAPLocked 2 20 2 12" xfId="13469"/>
    <cellStyle name="SAPLocked 2 20 2 2" xfId="13470"/>
    <cellStyle name="SAPLocked 2 20 2 2 2" xfId="13471"/>
    <cellStyle name="SAPLocked 2 20 2 3" xfId="13472"/>
    <cellStyle name="SAPLocked 2 20 2 3 2" xfId="13473"/>
    <cellStyle name="SAPLocked 2 20 2 4" xfId="13474"/>
    <cellStyle name="SAPLocked 2 20 2 4 2" xfId="13475"/>
    <cellStyle name="SAPLocked 2 20 2 5" xfId="13476"/>
    <cellStyle name="SAPLocked 2 20 2 5 2" xfId="13477"/>
    <cellStyle name="SAPLocked 2 20 2 6" xfId="13478"/>
    <cellStyle name="SAPLocked 2 20 2 6 2" xfId="13479"/>
    <cellStyle name="SAPLocked 2 20 2 7" xfId="13480"/>
    <cellStyle name="SAPLocked 2 20 2 7 2" xfId="13481"/>
    <cellStyle name="SAPLocked 2 20 2 8" xfId="13482"/>
    <cellStyle name="SAPLocked 2 20 2 8 2" xfId="13483"/>
    <cellStyle name="SAPLocked 2 20 2 9" xfId="13484"/>
    <cellStyle name="SAPLocked 2 20 2 9 2" xfId="13485"/>
    <cellStyle name="SAPLocked 2 20 3" xfId="13486"/>
    <cellStyle name="SAPLocked 2 20 3 2" xfId="13487"/>
    <cellStyle name="SAPLocked 2 20 4" xfId="13488"/>
    <cellStyle name="SAPLocked 2 20 4 2" xfId="13489"/>
    <cellStyle name="SAPLocked 2 20 5" xfId="13490"/>
    <cellStyle name="SAPLocked 2 20 5 2" xfId="13491"/>
    <cellStyle name="SAPLocked 2 20 6" xfId="13492"/>
    <cellStyle name="SAPLocked 2 20 6 2" xfId="13493"/>
    <cellStyle name="SAPLocked 2 20 7" xfId="13494"/>
    <cellStyle name="SAPLocked 2 20 7 2" xfId="13495"/>
    <cellStyle name="SAPLocked 2 20 8" xfId="13496"/>
    <cellStyle name="SAPLocked 2 20 8 2" xfId="13497"/>
    <cellStyle name="SAPLocked 2 20 9" xfId="13498"/>
    <cellStyle name="SAPLocked 2 20 9 2" xfId="13499"/>
    <cellStyle name="SAPLocked 2 21" xfId="13500"/>
    <cellStyle name="SAPLocked 2 21 10" xfId="13501"/>
    <cellStyle name="SAPLocked 2 21 10 2" xfId="13502"/>
    <cellStyle name="SAPLocked 2 21 11" xfId="13503"/>
    <cellStyle name="SAPLocked 2 21 11 2" xfId="13504"/>
    <cellStyle name="SAPLocked 2 21 12" xfId="13505"/>
    <cellStyle name="SAPLocked 2 21 2" xfId="13506"/>
    <cellStyle name="SAPLocked 2 21 2 2" xfId="13507"/>
    <cellStyle name="SAPLocked 2 21 3" xfId="13508"/>
    <cellStyle name="SAPLocked 2 21 3 2" xfId="13509"/>
    <cellStyle name="SAPLocked 2 21 4" xfId="13510"/>
    <cellStyle name="SAPLocked 2 21 4 2" xfId="13511"/>
    <cellStyle name="SAPLocked 2 21 5" xfId="13512"/>
    <cellStyle name="SAPLocked 2 21 5 2" xfId="13513"/>
    <cellStyle name="SAPLocked 2 21 6" xfId="13514"/>
    <cellStyle name="SAPLocked 2 21 6 2" xfId="13515"/>
    <cellStyle name="SAPLocked 2 21 7" xfId="13516"/>
    <cellStyle name="SAPLocked 2 21 7 2" xfId="13517"/>
    <cellStyle name="SAPLocked 2 21 8" xfId="13518"/>
    <cellStyle name="SAPLocked 2 21 8 2" xfId="13519"/>
    <cellStyle name="SAPLocked 2 21 9" xfId="13520"/>
    <cellStyle name="SAPLocked 2 21 9 2" xfId="13521"/>
    <cellStyle name="SAPLocked 2 22" xfId="13522"/>
    <cellStyle name="SAPLocked 2 22 2" xfId="13523"/>
    <cellStyle name="SAPLocked 2 23" xfId="13524"/>
    <cellStyle name="SAPLocked 2 23 2" xfId="13525"/>
    <cellStyle name="SAPLocked 2 24" xfId="13526"/>
    <cellStyle name="SAPLocked 2 24 2" xfId="13527"/>
    <cellStyle name="SAPLocked 2 25" xfId="13528"/>
    <cellStyle name="SAPLocked 2 25 2" xfId="13529"/>
    <cellStyle name="SAPLocked 2 26" xfId="13530"/>
    <cellStyle name="SAPLocked 2 26 2" xfId="13531"/>
    <cellStyle name="SAPLocked 2 27" xfId="13532"/>
    <cellStyle name="SAPLocked 2 27 2" xfId="13533"/>
    <cellStyle name="SAPLocked 2 28" xfId="13534"/>
    <cellStyle name="SAPLocked 2 28 2" xfId="13535"/>
    <cellStyle name="SAPLocked 2 29" xfId="13536"/>
    <cellStyle name="SAPLocked 2 29 2" xfId="13537"/>
    <cellStyle name="SAPLocked 2 3" xfId="13538"/>
    <cellStyle name="SAPLocked 2 3 10" xfId="13539"/>
    <cellStyle name="SAPLocked 2 3 10 2" xfId="13540"/>
    <cellStyle name="SAPLocked 2 3 11" xfId="13541"/>
    <cellStyle name="SAPLocked 2 3 11 2" xfId="13542"/>
    <cellStyle name="SAPLocked 2 3 12" xfId="13543"/>
    <cellStyle name="SAPLocked 2 3 12 2" xfId="13544"/>
    <cellStyle name="SAPLocked 2 3 13" xfId="13545"/>
    <cellStyle name="SAPLocked 2 3 2" xfId="13546"/>
    <cellStyle name="SAPLocked 2 3 2 10" xfId="13547"/>
    <cellStyle name="SAPLocked 2 3 2 10 2" xfId="13548"/>
    <cellStyle name="SAPLocked 2 3 2 11" xfId="13549"/>
    <cellStyle name="SAPLocked 2 3 2 11 2" xfId="13550"/>
    <cellStyle name="SAPLocked 2 3 2 12" xfId="13551"/>
    <cellStyle name="SAPLocked 2 3 2 2" xfId="13552"/>
    <cellStyle name="SAPLocked 2 3 2 2 2" xfId="13553"/>
    <cellStyle name="SAPLocked 2 3 2 3" xfId="13554"/>
    <cellStyle name="SAPLocked 2 3 2 3 2" xfId="13555"/>
    <cellStyle name="SAPLocked 2 3 2 4" xfId="13556"/>
    <cellStyle name="SAPLocked 2 3 2 4 2" xfId="13557"/>
    <cellStyle name="SAPLocked 2 3 2 5" xfId="13558"/>
    <cellStyle name="SAPLocked 2 3 2 5 2" xfId="13559"/>
    <cellStyle name="SAPLocked 2 3 2 6" xfId="13560"/>
    <cellStyle name="SAPLocked 2 3 2 6 2" xfId="13561"/>
    <cellStyle name="SAPLocked 2 3 2 7" xfId="13562"/>
    <cellStyle name="SAPLocked 2 3 2 7 2" xfId="13563"/>
    <cellStyle name="SAPLocked 2 3 2 8" xfId="13564"/>
    <cellStyle name="SAPLocked 2 3 2 8 2" xfId="13565"/>
    <cellStyle name="SAPLocked 2 3 2 9" xfId="13566"/>
    <cellStyle name="SAPLocked 2 3 2 9 2" xfId="13567"/>
    <cellStyle name="SAPLocked 2 3 3" xfId="13568"/>
    <cellStyle name="SAPLocked 2 3 3 2" xfId="13569"/>
    <cellStyle name="SAPLocked 2 3 4" xfId="13570"/>
    <cellStyle name="SAPLocked 2 3 4 2" xfId="13571"/>
    <cellStyle name="SAPLocked 2 3 5" xfId="13572"/>
    <cellStyle name="SAPLocked 2 3 5 2" xfId="13573"/>
    <cellStyle name="SAPLocked 2 3 6" xfId="13574"/>
    <cellStyle name="SAPLocked 2 3 6 2" xfId="13575"/>
    <cellStyle name="SAPLocked 2 3 7" xfId="13576"/>
    <cellStyle name="SAPLocked 2 3 7 2" xfId="13577"/>
    <cellStyle name="SAPLocked 2 3 8" xfId="13578"/>
    <cellStyle name="SAPLocked 2 3 8 2" xfId="13579"/>
    <cellStyle name="SAPLocked 2 3 9" xfId="13580"/>
    <cellStyle name="SAPLocked 2 3 9 2" xfId="13581"/>
    <cellStyle name="SAPLocked 2 30" xfId="13582"/>
    <cellStyle name="SAPLocked 2 4" xfId="13583"/>
    <cellStyle name="SAPLocked 2 4 10" xfId="13584"/>
    <cellStyle name="SAPLocked 2 4 10 2" xfId="13585"/>
    <cellStyle name="SAPLocked 2 4 11" xfId="13586"/>
    <cellStyle name="SAPLocked 2 4 11 2" xfId="13587"/>
    <cellStyle name="SAPLocked 2 4 12" xfId="13588"/>
    <cellStyle name="SAPLocked 2 4 12 2" xfId="13589"/>
    <cellStyle name="SAPLocked 2 4 13" xfId="13590"/>
    <cellStyle name="SAPLocked 2 4 2" xfId="13591"/>
    <cellStyle name="SAPLocked 2 4 2 10" xfId="13592"/>
    <cellStyle name="SAPLocked 2 4 2 10 2" xfId="13593"/>
    <cellStyle name="SAPLocked 2 4 2 11" xfId="13594"/>
    <cellStyle name="SAPLocked 2 4 2 11 2" xfId="13595"/>
    <cellStyle name="SAPLocked 2 4 2 12" xfId="13596"/>
    <cellStyle name="SAPLocked 2 4 2 2" xfId="13597"/>
    <cellStyle name="SAPLocked 2 4 2 2 2" xfId="13598"/>
    <cellStyle name="SAPLocked 2 4 2 3" xfId="13599"/>
    <cellStyle name="SAPLocked 2 4 2 3 2" xfId="13600"/>
    <cellStyle name="SAPLocked 2 4 2 4" xfId="13601"/>
    <cellStyle name="SAPLocked 2 4 2 4 2" xfId="13602"/>
    <cellStyle name="SAPLocked 2 4 2 5" xfId="13603"/>
    <cellStyle name="SAPLocked 2 4 2 5 2" xfId="13604"/>
    <cellStyle name="SAPLocked 2 4 2 6" xfId="13605"/>
    <cellStyle name="SAPLocked 2 4 2 6 2" xfId="13606"/>
    <cellStyle name="SAPLocked 2 4 2 7" xfId="13607"/>
    <cellStyle name="SAPLocked 2 4 2 7 2" xfId="13608"/>
    <cellStyle name="SAPLocked 2 4 2 8" xfId="13609"/>
    <cellStyle name="SAPLocked 2 4 2 8 2" xfId="13610"/>
    <cellStyle name="SAPLocked 2 4 2 9" xfId="13611"/>
    <cellStyle name="SAPLocked 2 4 2 9 2" xfId="13612"/>
    <cellStyle name="SAPLocked 2 4 3" xfId="13613"/>
    <cellStyle name="SAPLocked 2 4 3 2" xfId="13614"/>
    <cellStyle name="SAPLocked 2 4 4" xfId="13615"/>
    <cellStyle name="SAPLocked 2 4 4 2" xfId="13616"/>
    <cellStyle name="SAPLocked 2 4 5" xfId="13617"/>
    <cellStyle name="SAPLocked 2 4 5 2" xfId="13618"/>
    <cellStyle name="SAPLocked 2 4 6" xfId="13619"/>
    <cellStyle name="SAPLocked 2 4 6 2" xfId="13620"/>
    <cellStyle name="SAPLocked 2 4 7" xfId="13621"/>
    <cellStyle name="SAPLocked 2 4 7 2" xfId="13622"/>
    <cellStyle name="SAPLocked 2 4 8" xfId="13623"/>
    <cellStyle name="SAPLocked 2 4 8 2" xfId="13624"/>
    <cellStyle name="SAPLocked 2 4 9" xfId="13625"/>
    <cellStyle name="SAPLocked 2 4 9 2" xfId="13626"/>
    <cellStyle name="SAPLocked 2 5" xfId="13627"/>
    <cellStyle name="SAPLocked 2 5 10" xfId="13628"/>
    <cellStyle name="SAPLocked 2 5 10 2" xfId="13629"/>
    <cellStyle name="SAPLocked 2 5 11" xfId="13630"/>
    <cellStyle name="SAPLocked 2 5 11 2" xfId="13631"/>
    <cellStyle name="SAPLocked 2 5 12" xfId="13632"/>
    <cellStyle name="SAPLocked 2 5 12 2" xfId="13633"/>
    <cellStyle name="SAPLocked 2 5 13" xfId="13634"/>
    <cellStyle name="SAPLocked 2 5 2" xfId="13635"/>
    <cellStyle name="SAPLocked 2 5 2 10" xfId="13636"/>
    <cellStyle name="SAPLocked 2 5 2 10 2" xfId="13637"/>
    <cellStyle name="SAPLocked 2 5 2 11" xfId="13638"/>
    <cellStyle name="SAPLocked 2 5 2 11 2" xfId="13639"/>
    <cellStyle name="SAPLocked 2 5 2 12" xfId="13640"/>
    <cellStyle name="SAPLocked 2 5 2 2" xfId="13641"/>
    <cellStyle name="SAPLocked 2 5 2 2 2" xfId="13642"/>
    <cellStyle name="SAPLocked 2 5 2 3" xfId="13643"/>
    <cellStyle name="SAPLocked 2 5 2 3 2" xfId="13644"/>
    <cellStyle name="SAPLocked 2 5 2 4" xfId="13645"/>
    <cellStyle name="SAPLocked 2 5 2 4 2" xfId="13646"/>
    <cellStyle name="SAPLocked 2 5 2 5" xfId="13647"/>
    <cellStyle name="SAPLocked 2 5 2 5 2" xfId="13648"/>
    <cellStyle name="SAPLocked 2 5 2 6" xfId="13649"/>
    <cellStyle name="SAPLocked 2 5 2 6 2" xfId="13650"/>
    <cellStyle name="SAPLocked 2 5 2 7" xfId="13651"/>
    <cellStyle name="SAPLocked 2 5 2 7 2" xfId="13652"/>
    <cellStyle name="SAPLocked 2 5 2 8" xfId="13653"/>
    <cellStyle name="SAPLocked 2 5 2 8 2" xfId="13654"/>
    <cellStyle name="SAPLocked 2 5 2 9" xfId="13655"/>
    <cellStyle name="SAPLocked 2 5 2 9 2" xfId="13656"/>
    <cellStyle name="SAPLocked 2 5 3" xfId="13657"/>
    <cellStyle name="SAPLocked 2 5 3 2" xfId="13658"/>
    <cellStyle name="SAPLocked 2 5 4" xfId="13659"/>
    <cellStyle name="SAPLocked 2 5 4 2" xfId="13660"/>
    <cellStyle name="SAPLocked 2 5 5" xfId="13661"/>
    <cellStyle name="SAPLocked 2 5 5 2" xfId="13662"/>
    <cellStyle name="SAPLocked 2 5 6" xfId="13663"/>
    <cellStyle name="SAPLocked 2 5 6 2" xfId="13664"/>
    <cellStyle name="SAPLocked 2 5 7" xfId="13665"/>
    <cellStyle name="SAPLocked 2 5 7 2" xfId="13666"/>
    <cellStyle name="SAPLocked 2 5 8" xfId="13667"/>
    <cellStyle name="SAPLocked 2 5 8 2" xfId="13668"/>
    <cellStyle name="SAPLocked 2 5 9" xfId="13669"/>
    <cellStyle name="SAPLocked 2 5 9 2" xfId="13670"/>
    <cellStyle name="SAPLocked 2 6" xfId="13671"/>
    <cellStyle name="SAPLocked 2 6 10" xfId="13672"/>
    <cellStyle name="SAPLocked 2 6 10 2" xfId="13673"/>
    <cellStyle name="SAPLocked 2 6 11" xfId="13674"/>
    <cellStyle name="SAPLocked 2 6 11 2" xfId="13675"/>
    <cellStyle name="SAPLocked 2 6 12" xfId="13676"/>
    <cellStyle name="SAPLocked 2 6 12 2" xfId="13677"/>
    <cellStyle name="SAPLocked 2 6 13" xfId="13678"/>
    <cellStyle name="SAPLocked 2 6 2" xfId="13679"/>
    <cellStyle name="SAPLocked 2 6 2 10" xfId="13680"/>
    <cellStyle name="SAPLocked 2 6 2 10 2" xfId="13681"/>
    <cellStyle name="SAPLocked 2 6 2 11" xfId="13682"/>
    <cellStyle name="SAPLocked 2 6 2 11 2" xfId="13683"/>
    <cellStyle name="SAPLocked 2 6 2 12" xfId="13684"/>
    <cellStyle name="SAPLocked 2 6 2 2" xfId="13685"/>
    <cellStyle name="SAPLocked 2 6 2 2 2" xfId="13686"/>
    <cellStyle name="SAPLocked 2 6 2 3" xfId="13687"/>
    <cellStyle name="SAPLocked 2 6 2 3 2" xfId="13688"/>
    <cellStyle name="SAPLocked 2 6 2 4" xfId="13689"/>
    <cellStyle name="SAPLocked 2 6 2 4 2" xfId="13690"/>
    <cellStyle name="SAPLocked 2 6 2 5" xfId="13691"/>
    <cellStyle name="SAPLocked 2 6 2 5 2" xfId="13692"/>
    <cellStyle name="SAPLocked 2 6 2 6" xfId="13693"/>
    <cellStyle name="SAPLocked 2 6 2 6 2" xfId="13694"/>
    <cellStyle name="SAPLocked 2 6 2 7" xfId="13695"/>
    <cellStyle name="SAPLocked 2 6 2 7 2" xfId="13696"/>
    <cellStyle name="SAPLocked 2 6 2 8" xfId="13697"/>
    <cellStyle name="SAPLocked 2 6 2 8 2" xfId="13698"/>
    <cellStyle name="SAPLocked 2 6 2 9" xfId="13699"/>
    <cellStyle name="SAPLocked 2 6 2 9 2" xfId="13700"/>
    <cellStyle name="SAPLocked 2 6 3" xfId="13701"/>
    <cellStyle name="SAPLocked 2 6 3 2" xfId="13702"/>
    <cellStyle name="SAPLocked 2 6 4" xfId="13703"/>
    <cellStyle name="SAPLocked 2 6 4 2" xfId="13704"/>
    <cellStyle name="SAPLocked 2 6 5" xfId="13705"/>
    <cellStyle name="SAPLocked 2 6 5 2" xfId="13706"/>
    <cellStyle name="SAPLocked 2 6 6" xfId="13707"/>
    <cellStyle name="SAPLocked 2 6 6 2" xfId="13708"/>
    <cellStyle name="SAPLocked 2 6 7" xfId="13709"/>
    <cellStyle name="SAPLocked 2 6 7 2" xfId="13710"/>
    <cellStyle name="SAPLocked 2 6 8" xfId="13711"/>
    <cellStyle name="SAPLocked 2 6 8 2" xfId="13712"/>
    <cellStyle name="SAPLocked 2 6 9" xfId="13713"/>
    <cellStyle name="SAPLocked 2 6 9 2" xfId="13714"/>
    <cellStyle name="SAPLocked 2 7" xfId="13715"/>
    <cellStyle name="SAPLocked 2 7 10" xfId="13716"/>
    <cellStyle name="SAPLocked 2 7 10 2" xfId="13717"/>
    <cellStyle name="SAPLocked 2 7 11" xfId="13718"/>
    <cellStyle name="SAPLocked 2 7 11 2" xfId="13719"/>
    <cellStyle name="SAPLocked 2 7 12" xfId="13720"/>
    <cellStyle name="SAPLocked 2 7 12 2" xfId="13721"/>
    <cellStyle name="SAPLocked 2 7 13" xfId="13722"/>
    <cellStyle name="SAPLocked 2 7 2" xfId="13723"/>
    <cellStyle name="SAPLocked 2 7 2 10" xfId="13724"/>
    <cellStyle name="SAPLocked 2 7 2 10 2" xfId="13725"/>
    <cellStyle name="SAPLocked 2 7 2 11" xfId="13726"/>
    <cellStyle name="SAPLocked 2 7 2 11 2" xfId="13727"/>
    <cellStyle name="SAPLocked 2 7 2 12" xfId="13728"/>
    <cellStyle name="SAPLocked 2 7 2 2" xfId="13729"/>
    <cellStyle name="SAPLocked 2 7 2 2 2" xfId="13730"/>
    <cellStyle name="SAPLocked 2 7 2 3" xfId="13731"/>
    <cellStyle name="SAPLocked 2 7 2 3 2" xfId="13732"/>
    <cellStyle name="SAPLocked 2 7 2 4" xfId="13733"/>
    <cellStyle name="SAPLocked 2 7 2 4 2" xfId="13734"/>
    <cellStyle name="SAPLocked 2 7 2 5" xfId="13735"/>
    <cellStyle name="SAPLocked 2 7 2 5 2" xfId="13736"/>
    <cellStyle name="SAPLocked 2 7 2 6" xfId="13737"/>
    <cellStyle name="SAPLocked 2 7 2 6 2" xfId="13738"/>
    <cellStyle name="SAPLocked 2 7 2 7" xfId="13739"/>
    <cellStyle name="SAPLocked 2 7 2 7 2" xfId="13740"/>
    <cellStyle name="SAPLocked 2 7 2 8" xfId="13741"/>
    <cellStyle name="SAPLocked 2 7 2 8 2" xfId="13742"/>
    <cellStyle name="SAPLocked 2 7 2 9" xfId="13743"/>
    <cellStyle name="SAPLocked 2 7 2 9 2" xfId="13744"/>
    <cellStyle name="SAPLocked 2 7 3" xfId="13745"/>
    <cellStyle name="SAPLocked 2 7 3 2" xfId="13746"/>
    <cellStyle name="SAPLocked 2 7 4" xfId="13747"/>
    <cellStyle name="SAPLocked 2 7 4 2" xfId="13748"/>
    <cellStyle name="SAPLocked 2 7 5" xfId="13749"/>
    <cellStyle name="SAPLocked 2 7 5 2" xfId="13750"/>
    <cellStyle name="SAPLocked 2 7 6" xfId="13751"/>
    <cellStyle name="SAPLocked 2 7 6 2" xfId="13752"/>
    <cellStyle name="SAPLocked 2 7 7" xfId="13753"/>
    <cellStyle name="SAPLocked 2 7 7 2" xfId="13754"/>
    <cellStyle name="SAPLocked 2 7 8" xfId="13755"/>
    <cellStyle name="SAPLocked 2 7 8 2" xfId="13756"/>
    <cellStyle name="SAPLocked 2 7 9" xfId="13757"/>
    <cellStyle name="SAPLocked 2 7 9 2" xfId="13758"/>
    <cellStyle name="SAPLocked 2 8" xfId="13759"/>
    <cellStyle name="SAPLocked 2 8 10" xfId="13760"/>
    <cellStyle name="SAPLocked 2 8 10 2" xfId="13761"/>
    <cellStyle name="SAPLocked 2 8 11" xfId="13762"/>
    <cellStyle name="SAPLocked 2 8 11 2" xfId="13763"/>
    <cellStyle name="SAPLocked 2 8 12" xfId="13764"/>
    <cellStyle name="SAPLocked 2 8 12 2" xfId="13765"/>
    <cellStyle name="SAPLocked 2 8 13" xfId="13766"/>
    <cellStyle name="SAPLocked 2 8 2" xfId="13767"/>
    <cellStyle name="SAPLocked 2 8 2 10" xfId="13768"/>
    <cellStyle name="SAPLocked 2 8 2 10 2" xfId="13769"/>
    <cellStyle name="SAPLocked 2 8 2 11" xfId="13770"/>
    <cellStyle name="SAPLocked 2 8 2 11 2" xfId="13771"/>
    <cellStyle name="SAPLocked 2 8 2 12" xfId="13772"/>
    <cellStyle name="SAPLocked 2 8 2 2" xfId="13773"/>
    <cellStyle name="SAPLocked 2 8 2 2 2" xfId="13774"/>
    <cellStyle name="SAPLocked 2 8 2 3" xfId="13775"/>
    <cellStyle name="SAPLocked 2 8 2 3 2" xfId="13776"/>
    <cellStyle name="SAPLocked 2 8 2 4" xfId="13777"/>
    <cellStyle name="SAPLocked 2 8 2 4 2" xfId="13778"/>
    <cellStyle name="SAPLocked 2 8 2 5" xfId="13779"/>
    <cellStyle name="SAPLocked 2 8 2 5 2" xfId="13780"/>
    <cellStyle name="SAPLocked 2 8 2 6" xfId="13781"/>
    <cellStyle name="SAPLocked 2 8 2 6 2" xfId="13782"/>
    <cellStyle name="SAPLocked 2 8 2 7" xfId="13783"/>
    <cellStyle name="SAPLocked 2 8 2 7 2" xfId="13784"/>
    <cellStyle name="SAPLocked 2 8 2 8" xfId="13785"/>
    <cellStyle name="SAPLocked 2 8 2 8 2" xfId="13786"/>
    <cellStyle name="SAPLocked 2 8 2 9" xfId="13787"/>
    <cellStyle name="SAPLocked 2 8 2 9 2" xfId="13788"/>
    <cellStyle name="SAPLocked 2 8 3" xfId="13789"/>
    <cellStyle name="SAPLocked 2 8 3 2" xfId="13790"/>
    <cellStyle name="SAPLocked 2 8 4" xfId="13791"/>
    <cellStyle name="SAPLocked 2 8 4 2" xfId="13792"/>
    <cellStyle name="SAPLocked 2 8 5" xfId="13793"/>
    <cellStyle name="SAPLocked 2 8 5 2" xfId="13794"/>
    <cellStyle name="SAPLocked 2 8 6" xfId="13795"/>
    <cellStyle name="SAPLocked 2 8 6 2" xfId="13796"/>
    <cellStyle name="SAPLocked 2 8 7" xfId="13797"/>
    <cellStyle name="SAPLocked 2 8 7 2" xfId="13798"/>
    <cellStyle name="SAPLocked 2 8 8" xfId="13799"/>
    <cellStyle name="SAPLocked 2 8 8 2" xfId="13800"/>
    <cellStyle name="SAPLocked 2 8 9" xfId="13801"/>
    <cellStyle name="SAPLocked 2 8 9 2" xfId="13802"/>
    <cellStyle name="SAPLocked 2 9" xfId="13803"/>
    <cellStyle name="SAPLocked 2 9 10" xfId="13804"/>
    <cellStyle name="SAPLocked 2 9 10 2" xfId="13805"/>
    <cellStyle name="SAPLocked 2 9 11" xfId="13806"/>
    <cellStyle name="SAPLocked 2 9 11 2" xfId="13807"/>
    <cellStyle name="SAPLocked 2 9 12" xfId="13808"/>
    <cellStyle name="SAPLocked 2 9 12 2" xfId="13809"/>
    <cellStyle name="SAPLocked 2 9 13" xfId="13810"/>
    <cellStyle name="SAPLocked 2 9 2" xfId="13811"/>
    <cellStyle name="SAPLocked 2 9 2 10" xfId="13812"/>
    <cellStyle name="SAPLocked 2 9 2 10 2" xfId="13813"/>
    <cellStyle name="SAPLocked 2 9 2 11" xfId="13814"/>
    <cellStyle name="SAPLocked 2 9 2 11 2" xfId="13815"/>
    <cellStyle name="SAPLocked 2 9 2 12" xfId="13816"/>
    <cellStyle name="SAPLocked 2 9 2 2" xfId="13817"/>
    <cellStyle name="SAPLocked 2 9 2 2 2" xfId="13818"/>
    <cellStyle name="SAPLocked 2 9 2 3" xfId="13819"/>
    <cellStyle name="SAPLocked 2 9 2 3 2" xfId="13820"/>
    <cellStyle name="SAPLocked 2 9 2 4" xfId="13821"/>
    <cellStyle name="SAPLocked 2 9 2 4 2" xfId="13822"/>
    <cellStyle name="SAPLocked 2 9 2 5" xfId="13823"/>
    <cellStyle name="SAPLocked 2 9 2 5 2" xfId="13824"/>
    <cellStyle name="SAPLocked 2 9 2 6" xfId="13825"/>
    <cellStyle name="SAPLocked 2 9 2 6 2" xfId="13826"/>
    <cellStyle name="SAPLocked 2 9 2 7" xfId="13827"/>
    <cellStyle name="SAPLocked 2 9 2 7 2" xfId="13828"/>
    <cellStyle name="SAPLocked 2 9 2 8" xfId="13829"/>
    <cellStyle name="SAPLocked 2 9 2 8 2" xfId="13830"/>
    <cellStyle name="SAPLocked 2 9 2 9" xfId="13831"/>
    <cellStyle name="SAPLocked 2 9 2 9 2" xfId="13832"/>
    <cellStyle name="SAPLocked 2 9 3" xfId="13833"/>
    <cellStyle name="SAPLocked 2 9 3 2" xfId="13834"/>
    <cellStyle name="SAPLocked 2 9 4" xfId="13835"/>
    <cellStyle name="SAPLocked 2 9 4 2" xfId="13836"/>
    <cellStyle name="SAPLocked 2 9 5" xfId="13837"/>
    <cellStyle name="SAPLocked 2 9 5 2" xfId="13838"/>
    <cellStyle name="SAPLocked 2 9 6" xfId="13839"/>
    <cellStyle name="SAPLocked 2 9 6 2" xfId="13840"/>
    <cellStyle name="SAPLocked 2 9 7" xfId="13841"/>
    <cellStyle name="SAPLocked 2 9 7 2" xfId="13842"/>
    <cellStyle name="SAPLocked 2 9 8" xfId="13843"/>
    <cellStyle name="SAPLocked 2 9 8 2" xfId="13844"/>
    <cellStyle name="SAPLocked 2 9 9" xfId="13845"/>
    <cellStyle name="SAPLocked 2 9 9 2" xfId="13846"/>
    <cellStyle name="SAPLocked 20" xfId="13847"/>
    <cellStyle name="SAPLocked 20 10" xfId="13848"/>
    <cellStyle name="SAPLocked 20 10 2" xfId="13849"/>
    <cellStyle name="SAPLocked 20 11" xfId="13850"/>
    <cellStyle name="SAPLocked 20 11 2" xfId="13851"/>
    <cellStyle name="SAPLocked 20 12" xfId="13852"/>
    <cellStyle name="SAPLocked 20 12 2" xfId="13853"/>
    <cellStyle name="SAPLocked 20 13" xfId="13854"/>
    <cellStyle name="SAPLocked 20 2" xfId="13855"/>
    <cellStyle name="SAPLocked 20 2 10" xfId="13856"/>
    <cellStyle name="SAPLocked 20 2 10 2" xfId="13857"/>
    <cellStyle name="SAPLocked 20 2 11" xfId="13858"/>
    <cellStyle name="SAPLocked 20 2 11 2" xfId="13859"/>
    <cellStyle name="SAPLocked 20 2 12" xfId="13860"/>
    <cellStyle name="SAPLocked 20 2 2" xfId="13861"/>
    <cellStyle name="SAPLocked 20 2 2 2" xfId="13862"/>
    <cellStyle name="SAPLocked 20 2 3" xfId="13863"/>
    <cellStyle name="SAPLocked 20 2 3 2" xfId="13864"/>
    <cellStyle name="SAPLocked 20 2 4" xfId="13865"/>
    <cellStyle name="SAPLocked 20 2 4 2" xfId="13866"/>
    <cellStyle name="SAPLocked 20 2 5" xfId="13867"/>
    <cellStyle name="SAPLocked 20 2 5 2" xfId="13868"/>
    <cellStyle name="SAPLocked 20 2 6" xfId="13869"/>
    <cellStyle name="SAPLocked 20 2 6 2" xfId="13870"/>
    <cellStyle name="SAPLocked 20 2 7" xfId="13871"/>
    <cellStyle name="SAPLocked 20 2 7 2" xfId="13872"/>
    <cellStyle name="SAPLocked 20 2 8" xfId="13873"/>
    <cellStyle name="SAPLocked 20 2 8 2" xfId="13874"/>
    <cellStyle name="SAPLocked 20 2 9" xfId="13875"/>
    <cellStyle name="SAPLocked 20 2 9 2" xfId="13876"/>
    <cellStyle name="SAPLocked 20 3" xfId="13877"/>
    <cellStyle name="SAPLocked 20 3 2" xfId="13878"/>
    <cellStyle name="SAPLocked 20 4" xfId="13879"/>
    <cellStyle name="SAPLocked 20 4 2" xfId="13880"/>
    <cellStyle name="SAPLocked 20 5" xfId="13881"/>
    <cellStyle name="SAPLocked 20 5 2" xfId="13882"/>
    <cellStyle name="SAPLocked 20 6" xfId="13883"/>
    <cellStyle name="SAPLocked 20 6 2" xfId="13884"/>
    <cellStyle name="SAPLocked 20 7" xfId="13885"/>
    <cellStyle name="SAPLocked 20 7 2" xfId="13886"/>
    <cellStyle name="SAPLocked 20 8" xfId="13887"/>
    <cellStyle name="SAPLocked 20 8 2" xfId="13888"/>
    <cellStyle name="SAPLocked 20 9" xfId="13889"/>
    <cellStyle name="SAPLocked 20 9 2" xfId="13890"/>
    <cellStyle name="SAPLocked 21" xfId="13891"/>
    <cellStyle name="SAPLocked 21 10" xfId="13892"/>
    <cellStyle name="SAPLocked 21 10 2" xfId="13893"/>
    <cellStyle name="SAPLocked 21 11" xfId="13894"/>
    <cellStyle name="SAPLocked 21 11 2" xfId="13895"/>
    <cellStyle name="SAPLocked 21 12" xfId="13896"/>
    <cellStyle name="SAPLocked 21 12 2" xfId="13897"/>
    <cellStyle name="SAPLocked 21 13" xfId="13898"/>
    <cellStyle name="SAPLocked 21 2" xfId="13899"/>
    <cellStyle name="SAPLocked 21 2 10" xfId="13900"/>
    <cellStyle name="SAPLocked 21 2 10 2" xfId="13901"/>
    <cellStyle name="SAPLocked 21 2 11" xfId="13902"/>
    <cellStyle name="SAPLocked 21 2 11 2" xfId="13903"/>
    <cellStyle name="SAPLocked 21 2 12" xfId="13904"/>
    <cellStyle name="SAPLocked 21 2 2" xfId="13905"/>
    <cellStyle name="SAPLocked 21 2 2 2" xfId="13906"/>
    <cellStyle name="SAPLocked 21 2 3" xfId="13907"/>
    <cellStyle name="SAPLocked 21 2 3 2" xfId="13908"/>
    <cellStyle name="SAPLocked 21 2 4" xfId="13909"/>
    <cellStyle name="SAPLocked 21 2 4 2" xfId="13910"/>
    <cellStyle name="SAPLocked 21 2 5" xfId="13911"/>
    <cellStyle name="SAPLocked 21 2 5 2" xfId="13912"/>
    <cellStyle name="SAPLocked 21 2 6" xfId="13913"/>
    <cellStyle name="SAPLocked 21 2 6 2" xfId="13914"/>
    <cellStyle name="SAPLocked 21 2 7" xfId="13915"/>
    <cellStyle name="SAPLocked 21 2 7 2" xfId="13916"/>
    <cellStyle name="SAPLocked 21 2 8" xfId="13917"/>
    <cellStyle name="SAPLocked 21 2 8 2" xfId="13918"/>
    <cellStyle name="SAPLocked 21 2 9" xfId="13919"/>
    <cellStyle name="SAPLocked 21 2 9 2" xfId="13920"/>
    <cellStyle name="SAPLocked 21 3" xfId="13921"/>
    <cellStyle name="SAPLocked 21 3 2" xfId="13922"/>
    <cellStyle name="SAPLocked 21 4" xfId="13923"/>
    <cellStyle name="SAPLocked 21 4 2" xfId="13924"/>
    <cellStyle name="SAPLocked 21 5" xfId="13925"/>
    <cellStyle name="SAPLocked 21 5 2" xfId="13926"/>
    <cellStyle name="SAPLocked 21 6" xfId="13927"/>
    <cellStyle name="SAPLocked 21 6 2" xfId="13928"/>
    <cellStyle name="SAPLocked 21 7" xfId="13929"/>
    <cellStyle name="SAPLocked 21 7 2" xfId="13930"/>
    <cellStyle name="SAPLocked 21 8" xfId="13931"/>
    <cellStyle name="SAPLocked 21 8 2" xfId="13932"/>
    <cellStyle name="SAPLocked 21 9" xfId="13933"/>
    <cellStyle name="SAPLocked 21 9 2" xfId="13934"/>
    <cellStyle name="SAPLocked 22" xfId="13935"/>
    <cellStyle name="SAPLocked 22 10" xfId="13936"/>
    <cellStyle name="SAPLocked 22 10 2" xfId="13937"/>
    <cellStyle name="SAPLocked 22 11" xfId="13938"/>
    <cellStyle name="SAPLocked 22 11 2" xfId="13939"/>
    <cellStyle name="SAPLocked 22 12" xfId="13940"/>
    <cellStyle name="SAPLocked 22 2" xfId="13941"/>
    <cellStyle name="SAPLocked 22 2 2" xfId="13942"/>
    <cellStyle name="SAPLocked 22 3" xfId="13943"/>
    <cellStyle name="SAPLocked 22 3 2" xfId="13944"/>
    <cellStyle name="SAPLocked 22 4" xfId="13945"/>
    <cellStyle name="SAPLocked 22 4 2" xfId="13946"/>
    <cellStyle name="SAPLocked 22 5" xfId="13947"/>
    <cellStyle name="SAPLocked 22 5 2" xfId="13948"/>
    <cellStyle name="SAPLocked 22 6" xfId="13949"/>
    <cellStyle name="SAPLocked 22 6 2" xfId="13950"/>
    <cellStyle name="SAPLocked 22 7" xfId="13951"/>
    <cellStyle name="SAPLocked 22 7 2" xfId="13952"/>
    <cellStyle name="SAPLocked 22 8" xfId="13953"/>
    <cellStyle name="SAPLocked 22 8 2" xfId="13954"/>
    <cellStyle name="SAPLocked 22 9" xfId="13955"/>
    <cellStyle name="SAPLocked 22 9 2" xfId="13956"/>
    <cellStyle name="SAPLocked 23" xfId="13957"/>
    <cellStyle name="SAPLocked 23 2" xfId="13958"/>
    <cellStyle name="SAPLocked 24" xfId="13959"/>
    <cellStyle name="SAPLocked 24 2" xfId="13960"/>
    <cellStyle name="SAPLocked 25" xfId="13961"/>
    <cellStyle name="SAPLocked 25 2" xfId="13962"/>
    <cellStyle name="SAPLocked 26" xfId="13963"/>
    <cellStyle name="SAPLocked 26 2" xfId="13964"/>
    <cellStyle name="SAPLocked 27" xfId="13965"/>
    <cellStyle name="SAPLocked 27 2" xfId="13966"/>
    <cellStyle name="SAPLocked 28" xfId="13967"/>
    <cellStyle name="SAPLocked 28 2" xfId="13968"/>
    <cellStyle name="SAPLocked 29" xfId="13969"/>
    <cellStyle name="SAPLocked 29 2" xfId="13970"/>
    <cellStyle name="SAPLocked 3" xfId="13971"/>
    <cellStyle name="SAPLocked 3 10" xfId="13972"/>
    <cellStyle name="SAPLocked 3 10 2" xfId="13973"/>
    <cellStyle name="SAPLocked 3 11" xfId="13974"/>
    <cellStyle name="SAPLocked 3 11 2" xfId="13975"/>
    <cellStyle name="SAPLocked 3 12" xfId="13976"/>
    <cellStyle name="SAPLocked 3 12 2" xfId="13977"/>
    <cellStyle name="SAPLocked 3 13" xfId="13978"/>
    <cellStyle name="SAPLocked 3 2" xfId="13979"/>
    <cellStyle name="SAPLocked 3 2 10" xfId="13980"/>
    <cellStyle name="SAPLocked 3 2 10 2" xfId="13981"/>
    <cellStyle name="SAPLocked 3 2 11" xfId="13982"/>
    <cellStyle name="SAPLocked 3 2 11 2" xfId="13983"/>
    <cellStyle name="SAPLocked 3 2 12" xfId="13984"/>
    <cellStyle name="SAPLocked 3 2 2" xfId="13985"/>
    <cellStyle name="SAPLocked 3 2 2 2" xfId="13986"/>
    <cellStyle name="SAPLocked 3 2 3" xfId="13987"/>
    <cellStyle name="SAPLocked 3 2 3 2" xfId="13988"/>
    <cellStyle name="SAPLocked 3 2 4" xfId="13989"/>
    <cellStyle name="SAPLocked 3 2 4 2" xfId="13990"/>
    <cellStyle name="SAPLocked 3 2 5" xfId="13991"/>
    <cellStyle name="SAPLocked 3 2 5 2" xfId="13992"/>
    <cellStyle name="SAPLocked 3 2 6" xfId="13993"/>
    <cellStyle name="SAPLocked 3 2 6 2" xfId="13994"/>
    <cellStyle name="SAPLocked 3 2 7" xfId="13995"/>
    <cellStyle name="SAPLocked 3 2 7 2" xfId="13996"/>
    <cellStyle name="SAPLocked 3 2 8" xfId="13997"/>
    <cellStyle name="SAPLocked 3 2 8 2" xfId="13998"/>
    <cellStyle name="SAPLocked 3 2 9" xfId="13999"/>
    <cellStyle name="SAPLocked 3 2 9 2" xfId="14000"/>
    <cellStyle name="SAPLocked 3 3" xfId="14001"/>
    <cellStyle name="SAPLocked 3 3 2" xfId="14002"/>
    <cellStyle name="SAPLocked 3 4" xfId="14003"/>
    <cellStyle name="SAPLocked 3 4 2" xfId="14004"/>
    <cellStyle name="SAPLocked 3 5" xfId="14005"/>
    <cellStyle name="SAPLocked 3 5 2" xfId="14006"/>
    <cellStyle name="SAPLocked 3 6" xfId="14007"/>
    <cellStyle name="SAPLocked 3 6 2" xfId="14008"/>
    <cellStyle name="SAPLocked 3 7" xfId="14009"/>
    <cellStyle name="SAPLocked 3 7 2" xfId="14010"/>
    <cellStyle name="SAPLocked 3 8" xfId="14011"/>
    <cellStyle name="SAPLocked 3 8 2" xfId="14012"/>
    <cellStyle name="SAPLocked 3 9" xfId="14013"/>
    <cellStyle name="SAPLocked 3 9 2" xfId="14014"/>
    <cellStyle name="SAPLocked 30" xfId="14015"/>
    <cellStyle name="SAPLocked 30 2" xfId="14016"/>
    <cellStyle name="SAPLocked 31" xfId="14017"/>
    <cellStyle name="SAPLocked 4" xfId="14018"/>
    <cellStyle name="SAPLocked 4 10" xfId="14019"/>
    <cellStyle name="SAPLocked 4 10 2" xfId="14020"/>
    <cellStyle name="SAPLocked 4 11" xfId="14021"/>
    <cellStyle name="SAPLocked 4 11 2" xfId="14022"/>
    <cellStyle name="SAPLocked 4 12" xfId="14023"/>
    <cellStyle name="SAPLocked 4 12 2" xfId="14024"/>
    <cellStyle name="SAPLocked 4 13" xfId="14025"/>
    <cellStyle name="SAPLocked 4 2" xfId="14026"/>
    <cellStyle name="SAPLocked 4 2 10" xfId="14027"/>
    <cellStyle name="SAPLocked 4 2 10 2" xfId="14028"/>
    <cellStyle name="SAPLocked 4 2 11" xfId="14029"/>
    <cellStyle name="SAPLocked 4 2 11 2" xfId="14030"/>
    <cellStyle name="SAPLocked 4 2 12" xfId="14031"/>
    <cellStyle name="SAPLocked 4 2 2" xfId="14032"/>
    <cellStyle name="SAPLocked 4 2 2 2" xfId="14033"/>
    <cellStyle name="SAPLocked 4 2 3" xfId="14034"/>
    <cellStyle name="SAPLocked 4 2 3 2" xfId="14035"/>
    <cellStyle name="SAPLocked 4 2 4" xfId="14036"/>
    <cellStyle name="SAPLocked 4 2 4 2" xfId="14037"/>
    <cellStyle name="SAPLocked 4 2 5" xfId="14038"/>
    <cellStyle name="SAPLocked 4 2 5 2" xfId="14039"/>
    <cellStyle name="SAPLocked 4 2 6" xfId="14040"/>
    <cellStyle name="SAPLocked 4 2 6 2" xfId="14041"/>
    <cellStyle name="SAPLocked 4 2 7" xfId="14042"/>
    <cellStyle name="SAPLocked 4 2 7 2" xfId="14043"/>
    <cellStyle name="SAPLocked 4 2 8" xfId="14044"/>
    <cellStyle name="SAPLocked 4 2 8 2" xfId="14045"/>
    <cellStyle name="SAPLocked 4 2 9" xfId="14046"/>
    <cellStyle name="SAPLocked 4 2 9 2" xfId="14047"/>
    <cellStyle name="SAPLocked 4 3" xfId="14048"/>
    <cellStyle name="SAPLocked 4 3 2" xfId="14049"/>
    <cellStyle name="SAPLocked 4 4" xfId="14050"/>
    <cellStyle name="SAPLocked 4 4 2" xfId="14051"/>
    <cellStyle name="SAPLocked 4 5" xfId="14052"/>
    <cellStyle name="SAPLocked 4 5 2" xfId="14053"/>
    <cellStyle name="SAPLocked 4 6" xfId="14054"/>
    <cellStyle name="SAPLocked 4 6 2" xfId="14055"/>
    <cellStyle name="SAPLocked 4 7" xfId="14056"/>
    <cellStyle name="SAPLocked 4 7 2" xfId="14057"/>
    <cellStyle name="SAPLocked 4 8" xfId="14058"/>
    <cellStyle name="SAPLocked 4 8 2" xfId="14059"/>
    <cellStyle name="SAPLocked 4 9" xfId="14060"/>
    <cellStyle name="SAPLocked 4 9 2" xfId="14061"/>
    <cellStyle name="SAPLocked 5" xfId="14062"/>
    <cellStyle name="SAPLocked 5 10" xfId="14063"/>
    <cellStyle name="SAPLocked 5 10 2" xfId="14064"/>
    <cellStyle name="SAPLocked 5 11" xfId="14065"/>
    <cellStyle name="SAPLocked 5 11 2" xfId="14066"/>
    <cellStyle name="SAPLocked 5 12" xfId="14067"/>
    <cellStyle name="SAPLocked 5 12 2" xfId="14068"/>
    <cellStyle name="SAPLocked 5 13" xfId="14069"/>
    <cellStyle name="SAPLocked 5 2" xfId="14070"/>
    <cellStyle name="SAPLocked 5 2 10" xfId="14071"/>
    <cellStyle name="SAPLocked 5 2 10 2" xfId="14072"/>
    <cellStyle name="SAPLocked 5 2 11" xfId="14073"/>
    <cellStyle name="SAPLocked 5 2 11 2" xfId="14074"/>
    <cellStyle name="SAPLocked 5 2 12" xfId="14075"/>
    <cellStyle name="SAPLocked 5 2 2" xfId="14076"/>
    <cellStyle name="SAPLocked 5 2 2 2" xfId="14077"/>
    <cellStyle name="SAPLocked 5 2 3" xfId="14078"/>
    <cellStyle name="SAPLocked 5 2 3 2" xfId="14079"/>
    <cellStyle name="SAPLocked 5 2 4" xfId="14080"/>
    <cellStyle name="SAPLocked 5 2 4 2" xfId="14081"/>
    <cellStyle name="SAPLocked 5 2 5" xfId="14082"/>
    <cellStyle name="SAPLocked 5 2 5 2" xfId="14083"/>
    <cellStyle name="SAPLocked 5 2 6" xfId="14084"/>
    <cellStyle name="SAPLocked 5 2 6 2" xfId="14085"/>
    <cellStyle name="SAPLocked 5 2 7" xfId="14086"/>
    <cellStyle name="SAPLocked 5 2 7 2" xfId="14087"/>
    <cellStyle name="SAPLocked 5 2 8" xfId="14088"/>
    <cellStyle name="SAPLocked 5 2 8 2" xfId="14089"/>
    <cellStyle name="SAPLocked 5 2 9" xfId="14090"/>
    <cellStyle name="SAPLocked 5 2 9 2" xfId="14091"/>
    <cellStyle name="SAPLocked 5 3" xfId="14092"/>
    <cellStyle name="SAPLocked 5 3 2" xfId="14093"/>
    <cellStyle name="SAPLocked 5 4" xfId="14094"/>
    <cellStyle name="SAPLocked 5 4 2" xfId="14095"/>
    <cellStyle name="SAPLocked 5 5" xfId="14096"/>
    <cellStyle name="SAPLocked 5 5 2" xfId="14097"/>
    <cellStyle name="SAPLocked 5 6" xfId="14098"/>
    <cellStyle name="SAPLocked 5 6 2" xfId="14099"/>
    <cellStyle name="SAPLocked 5 7" xfId="14100"/>
    <cellStyle name="SAPLocked 5 7 2" xfId="14101"/>
    <cellStyle name="SAPLocked 5 8" xfId="14102"/>
    <cellStyle name="SAPLocked 5 8 2" xfId="14103"/>
    <cellStyle name="SAPLocked 5 9" xfId="14104"/>
    <cellStyle name="SAPLocked 5 9 2" xfId="14105"/>
    <cellStyle name="SAPLocked 6" xfId="14106"/>
    <cellStyle name="SAPLocked 6 10" xfId="14107"/>
    <cellStyle name="SAPLocked 6 10 2" xfId="14108"/>
    <cellStyle name="SAPLocked 6 11" xfId="14109"/>
    <cellStyle name="SAPLocked 6 11 2" xfId="14110"/>
    <cellStyle name="SAPLocked 6 12" xfId="14111"/>
    <cellStyle name="SAPLocked 6 12 2" xfId="14112"/>
    <cellStyle name="SAPLocked 6 13" xfId="14113"/>
    <cellStyle name="SAPLocked 6 2" xfId="14114"/>
    <cellStyle name="SAPLocked 6 2 10" xfId="14115"/>
    <cellStyle name="SAPLocked 6 2 10 2" xfId="14116"/>
    <cellStyle name="SAPLocked 6 2 11" xfId="14117"/>
    <cellStyle name="SAPLocked 6 2 11 2" xfId="14118"/>
    <cellStyle name="SAPLocked 6 2 12" xfId="14119"/>
    <cellStyle name="SAPLocked 6 2 2" xfId="14120"/>
    <cellStyle name="SAPLocked 6 2 2 2" xfId="14121"/>
    <cellStyle name="SAPLocked 6 2 3" xfId="14122"/>
    <cellStyle name="SAPLocked 6 2 3 2" xfId="14123"/>
    <cellStyle name="SAPLocked 6 2 4" xfId="14124"/>
    <cellStyle name="SAPLocked 6 2 4 2" xfId="14125"/>
    <cellStyle name="SAPLocked 6 2 5" xfId="14126"/>
    <cellStyle name="SAPLocked 6 2 5 2" xfId="14127"/>
    <cellStyle name="SAPLocked 6 2 6" xfId="14128"/>
    <cellStyle name="SAPLocked 6 2 6 2" xfId="14129"/>
    <cellStyle name="SAPLocked 6 2 7" xfId="14130"/>
    <cellStyle name="SAPLocked 6 2 7 2" xfId="14131"/>
    <cellStyle name="SAPLocked 6 2 8" xfId="14132"/>
    <cellStyle name="SAPLocked 6 2 8 2" xfId="14133"/>
    <cellStyle name="SAPLocked 6 2 9" xfId="14134"/>
    <cellStyle name="SAPLocked 6 2 9 2" xfId="14135"/>
    <cellStyle name="SAPLocked 6 3" xfId="14136"/>
    <cellStyle name="SAPLocked 6 3 2" xfId="14137"/>
    <cellStyle name="SAPLocked 6 4" xfId="14138"/>
    <cellStyle name="SAPLocked 6 4 2" xfId="14139"/>
    <cellStyle name="SAPLocked 6 5" xfId="14140"/>
    <cellStyle name="SAPLocked 6 5 2" xfId="14141"/>
    <cellStyle name="SAPLocked 6 6" xfId="14142"/>
    <cellStyle name="SAPLocked 6 6 2" xfId="14143"/>
    <cellStyle name="SAPLocked 6 7" xfId="14144"/>
    <cellStyle name="SAPLocked 6 7 2" xfId="14145"/>
    <cellStyle name="SAPLocked 6 8" xfId="14146"/>
    <cellStyle name="SAPLocked 6 8 2" xfId="14147"/>
    <cellStyle name="SAPLocked 6 9" xfId="14148"/>
    <cellStyle name="SAPLocked 6 9 2" xfId="14149"/>
    <cellStyle name="SAPLocked 7" xfId="14150"/>
    <cellStyle name="SAPLocked 7 10" xfId="14151"/>
    <cellStyle name="SAPLocked 7 10 2" xfId="14152"/>
    <cellStyle name="SAPLocked 7 11" xfId="14153"/>
    <cellStyle name="SAPLocked 7 11 2" xfId="14154"/>
    <cellStyle name="SAPLocked 7 12" xfId="14155"/>
    <cellStyle name="SAPLocked 7 12 2" xfId="14156"/>
    <cellStyle name="SAPLocked 7 13" xfId="14157"/>
    <cellStyle name="SAPLocked 7 2" xfId="14158"/>
    <cellStyle name="SAPLocked 7 2 10" xfId="14159"/>
    <cellStyle name="SAPLocked 7 2 10 2" xfId="14160"/>
    <cellStyle name="SAPLocked 7 2 11" xfId="14161"/>
    <cellStyle name="SAPLocked 7 2 11 2" xfId="14162"/>
    <cellStyle name="SAPLocked 7 2 12" xfId="14163"/>
    <cellStyle name="SAPLocked 7 2 2" xfId="14164"/>
    <cellStyle name="SAPLocked 7 2 2 2" xfId="14165"/>
    <cellStyle name="SAPLocked 7 2 3" xfId="14166"/>
    <cellStyle name="SAPLocked 7 2 3 2" xfId="14167"/>
    <cellStyle name="SAPLocked 7 2 4" xfId="14168"/>
    <cellStyle name="SAPLocked 7 2 4 2" xfId="14169"/>
    <cellStyle name="SAPLocked 7 2 5" xfId="14170"/>
    <cellStyle name="SAPLocked 7 2 5 2" xfId="14171"/>
    <cellStyle name="SAPLocked 7 2 6" xfId="14172"/>
    <cellStyle name="SAPLocked 7 2 6 2" xfId="14173"/>
    <cellStyle name="SAPLocked 7 2 7" xfId="14174"/>
    <cellStyle name="SAPLocked 7 2 7 2" xfId="14175"/>
    <cellStyle name="SAPLocked 7 2 8" xfId="14176"/>
    <cellStyle name="SAPLocked 7 2 8 2" xfId="14177"/>
    <cellStyle name="SAPLocked 7 2 9" xfId="14178"/>
    <cellStyle name="SAPLocked 7 2 9 2" xfId="14179"/>
    <cellStyle name="SAPLocked 7 3" xfId="14180"/>
    <cellStyle name="SAPLocked 7 3 2" xfId="14181"/>
    <cellStyle name="SAPLocked 7 4" xfId="14182"/>
    <cellStyle name="SAPLocked 7 4 2" xfId="14183"/>
    <cellStyle name="SAPLocked 7 5" xfId="14184"/>
    <cellStyle name="SAPLocked 7 5 2" xfId="14185"/>
    <cellStyle name="SAPLocked 7 6" xfId="14186"/>
    <cellStyle name="SAPLocked 7 6 2" xfId="14187"/>
    <cellStyle name="SAPLocked 7 7" xfId="14188"/>
    <cellStyle name="SAPLocked 7 7 2" xfId="14189"/>
    <cellStyle name="SAPLocked 7 8" xfId="14190"/>
    <cellStyle name="SAPLocked 7 8 2" xfId="14191"/>
    <cellStyle name="SAPLocked 7 9" xfId="14192"/>
    <cellStyle name="SAPLocked 7 9 2" xfId="14193"/>
    <cellStyle name="SAPLocked 8" xfId="14194"/>
    <cellStyle name="SAPLocked 8 10" xfId="14195"/>
    <cellStyle name="SAPLocked 8 10 2" xfId="14196"/>
    <cellStyle name="SAPLocked 8 11" xfId="14197"/>
    <cellStyle name="SAPLocked 8 11 2" xfId="14198"/>
    <cellStyle name="SAPLocked 8 12" xfId="14199"/>
    <cellStyle name="SAPLocked 8 12 2" xfId="14200"/>
    <cellStyle name="SAPLocked 8 13" xfId="14201"/>
    <cellStyle name="SAPLocked 8 2" xfId="14202"/>
    <cellStyle name="SAPLocked 8 2 10" xfId="14203"/>
    <cellStyle name="SAPLocked 8 2 10 2" xfId="14204"/>
    <cellStyle name="SAPLocked 8 2 11" xfId="14205"/>
    <cellStyle name="SAPLocked 8 2 11 2" xfId="14206"/>
    <cellStyle name="SAPLocked 8 2 12" xfId="14207"/>
    <cellStyle name="SAPLocked 8 2 2" xfId="14208"/>
    <cellStyle name="SAPLocked 8 2 2 2" xfId="14209"/>
    <cellStyle name="SAPLocked 8 2 3" xfId="14210"/>
    <cellStyle name="SAPLocked 8 2 3 2" xfId="14211"/>
    <cellStyle name="SAPLocked 8 2 4" xfId="14212"/>
    <cellStyle name="SAPLocked 8 2 4 2" xfId="14213"/>
    <cellStyle name="SAPLocked 8 2 5" xfId="14214"/>
    <cellStyle name="SAPLocked 8 2 5 2" xfId="14215"/>
    <cellStyle name="SAPLocked 8 2 6" xfId="14216"/>
    <cellStyle name="SAPLocked 8 2 6 2" xfId="14217"/>
    <cellStyle name="SAPLocked 8 2 7" xfId="14218"/>
    <cellStyle name="SAPLocked 8 2 7 2" xfId="14219"/>
    <cellStyle name="SAPLocked 8 2 8" xfId="14220"/>
    <cellStyle name="SAPLocked 8 2 8 2" xfId="14221"/>
    <cellStyle name="SAPLocked 8 2 9" xfId="14222"/>
    <cellStyle name="SAPLocked 8 2 9 2" xfId="14223"/>
    <cellStyle name="SAPLocked 8 3" xfId="14224"/>
    <cellStyle name="SAPLocked 8 3 2" xfId="14225"/>
    <cellStyle name="SAPLocked 8 4" xfId="14226"/>
    <cellStyle name="SAPLocked 8 4 2" xfId="14227"/>
    <cellStyle name="SAPLocked 8 5" xfId="14228"/>
    <cellStyle name="SAPLocked 8 5 2" xfId="14229"/>
    <cellStyle name="SAPLocked 8 6" xfId="14230"/>
    <cellStyle name="SAPLocked 8 6 2" xfId="14231"/>
    <cellStyle name="SAPLocked 8 7" xfId="14232"/>
    <cellStyle name="SAPLocked 8 7 2" xfId="14233"/>
    <cellStyle name="SAPLocked 8 8" xfId="14234"/>
    <cellStyle name="SAPLocked 8 8 2" xfId="14235"/>
    <cellStyle name="SAPLocked 8 9" xfId="14236"/>
    <cellStyle name="SAPLocked 8 9 2" xfId="14237"/>
    <cellStyle name="SAPLocked 9" xfId="14238"/>
    <cellStyle name="SAPLocked 9 10" xfId="14239"/>
    <cellStyle name="SAPLocked 9 10 2" xfId="14240"/>
    <cellStyle name="SAPLocked 9 11" xfId="14241"/>
    <cellStyle name="SAPLocked 9 11 2" xfId="14242"/>
    <cellStyle name="SAPLocked 9 12" xfId="14243"/>
    <cellStyle name="SAPLocked 9 12 2" xfId="14244"/>
    <cellStyle name="SAPLocked 9 13" xfId="14245"/>
    <cellStyle name="SAPLocked 9 2" xfId="14246"/>
    <cellStyle name="SAPLocked 9 2 10" xfId="14247"/>
    <cellStyle name="SAPLocked 9 2 10 2" xfId="14248"/>
    <cellStyle name="SAPLocked 9 2 11" xfId="14249"/>
    <cellStyle name="SAPLocked 9 2 11 2" xfId="14250"/>
    <cellStyle name="SAPLocked 9 2 12" xfId="14251"/>
    <cellStyle name="SAPLocked 9 2 2" xfId="14252"/>
    <cellStyle name="SAPLocked 9 2 2 2" xfId="14253"/>
    <cellStyle name="SAPLocked 9 2 3" xfId="14254"/>
    <cellStyle name="SAPLocked 9 2 3 2" xfId="14255"/>
    <cellStyle name="SAPLocked 9 2 4" xfId="14256"/>
    <cellStyle name="SAPLocked 9 2 4 2" xfId="14257"/>
    <cellStyle name="SAPLocked 9 2 5" xfId="14258"/>
    <cellStyle name="SAPLocked 9 2 5 2" xfId="14259"/>
    <cellStyle name="SAPLocked 9 2 6" xfId="14260"/>
    <cellStyle name="SAPLocked 9 2 6 2" xfId="14261"/>
    <cellStyle name="SAPLocked 9 2 7" xfId="14262"/>
    <cellStyle name="SAPLocked 9 2 7 2" xfId="14263"/>
    <cellStyle name="SAPLocked 9 2 8" xfId="14264"/>
    <cellStyle name="SAPLocked 9 2 8 2" xfId="14265"/>
    <cellStyle name="SAPLocked 9 2 9" xfId="14266"/>
    <cellStyle name="SAPLocked 9 2 9 2" xfId="14267"/>
    <cellStyle name="SAPLocked 9 3" xfId="14268"/>
    <cellStyle name="SAPLocked 9 3 2" xfId="14269"/>
    <cellStyle name="SAPLocked 9 4" xfId="14270"/>
    <cellStyle name="SAPLocked 9 4 2" xfId="14271"/>
    <cellStyle name="SAPLocked 9 5" xfId="14272"/>
    <cellStyle name="SAPLocked 9 5 2" xfId="14273"/>
    <cellStyle name="SAPLocked 9 6" xfId="14274"/>
    <cellStyle name="SAPLocked 9 6 2" xfId="14275"/>
    <cellStyle name="SAPLocked 9 7" xfId="14276"/>
    <cellStyle name="SAPLocked 9 7 2" xfId="14277"/>
    <cellStyle name="SAPLocked 9 8" xfId="14278"/>
    <cellStyle name="SAPLocked 9 8 2" xfId="14279"/>
    <cellStyle name="SAPLocked 9 9" xfId="14280"/>
    <cellStyle name="SAPLocked 9 9 2" xfId="14281"/>
    <cellStyle name="SAPMemberCell" xfId="14282"/>
    <cellStyle name="SAPMemberTotalCell" xfId="14283"/>
    <cellStyle name="Shade" xfId="14592"/>
    <cellStyle name="Standard_CORE_20040805_Movement types_Sets_V0.1_e" xfId="14284"/>
    <cellStyle name="STYL5 - Style5" xfId="14285"/>
    <cellStyle name="STYL5 - Style5 2" xfId="14286"/>
    <cellStyle name="STYL5 - Style5 2 2" xfId="14287"/>
    <cellStyle name="STYL5 - Style5 3" xfId="14288"/>
    <cellStyle name="STYL5 - Style5 3 2" xfId="14289"/>
    <cellStyle name="STYL6 - Style6" xfId="14290"/>
    <cellStyle name="STYL6 - Style6 2" xfId="14291"/>
    <cellStyle name="STYL6 - Style6 2 2" xfId="14292"/>
    <cellStyle name="STYL6 - Style6 3" xfId="14293"/>
    <cellStyle name="STYL6 - Style6 3 2" xfId="14294"/>
    <cellStyle name="Style 1" xfId="14295"/>
    <cellStyle name="STYLE1 - Style1" xfId="14296"/>
    <cellStyle name="STYLE1 - Style1 2" xfId="14297"/>
    <cellStyle name="STYLE1 - Style1 2 2" xfId="14298"/>
    <cellStyle name="STYLE1 - Style1 3" xfId="14299"/>
    <cellStyle name="STYLE1 - Style1 3 2" xfId="14300"/>
    <cellStyle name="STYLE2 - Style2" xfId="14301"/>
    <cellStyle name="STYLE2 - Style2 2" xfId="14302"/>
    <cellStyle name="STYLE2 - Style2 2 2" xfId="14303"/>
    <cellStyle name="STYLE2 - Style2 3" xfId="14304"/>
    <cellStyle name="STYLE2 - Style2 3 2" xfId="14305"/>
    <cellStyle name="STYLE3 - Style3" xfId="14306"/>
    <cellStyle name="STYLE3 - Style3 2" xfId="14307"/>
    <cellStyle name="STYLE3 - Style3 2 2" xfId="14308"/>
    <cellStyle name="STYLE3 - Style3 3" xfId="14309"/>
    <cellStyle name="STYLE3 - Style3 3 2" xfId="14310"/>
    <cellStyle name="STYLE4 - Style4" xfId="14311"/>
    <cellStyle name="STYLE4 - Style4 2" xfId="14312"/>
    <cellStyle name="STYLE4 - Style4 2 2" xfId="14313"/>
    <cellStyle name="STYLE4 - Style4 3" xfId="14314"/>
    <cellStyle name="STYLE4 - Style4 3 2" xfId="14315"/>
    <cellStyle name="Table  - Style5" xfId="14316"/>
    <cellStyle name="Text" xfId="14317"/>
    <cellStyle name="Title  - Style6" xfId="14318"/>
    <cellStyle name="Title 10" xfId="14319"/>
    <cellStyle name="Title 11" xfId="14320"/>
    <cellStyle name="Title 12" xfId="14321"/>
    <cellStyle name="Title 13" xfId="14322"/>
    <cellStyle name="Title 14" xfId="14323"/>
    <cellStyle name="Title 15" xfId="14324"/>
    <cellStyle name="Title 16" xfId="14325"/>
    <cellStyle name="Title 17" xfId="14326"/>
    <cellStyle name="Title 17 2" xfId="14327"/>
    <cellStyle name="Title 18" xfId="14328"/>
    <cellStyle name="Title 19" xfId="14329"/>
    <cellStyle name="Title 2" xfId="14330"/>
    <cellStyle name="Title 2 2" xfId="14331"/>
    <cellStyle name="Title 2 2 2" xfId="14332"/>
    <cellStyle name="Title 2 3" xfId="14333"/>
    <cellStyle name="Title 20" xfId="14334"/>
    <cellStyle name="Title 3" xfId="14335"/>
    <cellStyle name="Title 3 2" xfId="14336"/>
    <cellStyle name="Title 4" xfId="14337"/>
    <cellStyle name="Title 5" xfId="14338"/>
    <cellStyle name="Title 6" xfId="14339"/>
    <cellStyle name="Title 7" xfId="14340"/>
    <cellStyle name="Title 8" xfId="14341"/>
    <cellStyle name="Title 9" xfId="14342"/>
    <cellStyle name="Total 10" xfId="14343"/>
    <cellStyle name="Total 11" xfId="14344"/>
    <cellStyle name="Total 12" xfId="14345"/>
    <cellStyle name="Total 13" xfId="14346"/>
    <cellStyle name="Total 14" xfId="14347"/>
    <cellStyle name="Total 15" xfId="14348"/>
    <cellStyle name="Total 16" xfId="14349"/>
    <cellStyle name="Total 17" xfId="14350"/>
    <cellStyle name="Total 17 2" xfId="14351"/>
    <cellStyle name="Total 17 3" xfId="14352"/>
    <cellStyle name="Total 17 4" xfId="14353"/>
    <cellStyle name="Total 18" xfId="14354"/>
    <cellStyle name="Total 2" xfId="14355"/>
    <cellStyle name="Total 2 2" xfId="14356"/>
    <cellStyle name="Total 2 2 2" xfId="14357"/>
    <cellStyle name="Total 2 2 3" xfId="14358"/>
    <cellStyle name="Total 2 3" xfId="14359"/>
    <cellStyle name="Total 2 3 2" xfId="14360"/>
    <cellStyle name="Total 2 4" xfId="14361"/>
    <cellStyle name="Total 2 4 2" xfId="14362"/>
    <cellStyle name="Total 2 5" xfId="14363"/>
    <cellStyle name="Total 2 5 2" xfId="14364"/>
    <cellStyle name="Total 2 6" xfId="14365"/>
    <cellStyle name="Total 2 6 2" xfId="14366"/>
    <cellStyle name="Total 2 7" xfId="14367"/>
    <cellStyle name="Total 2 7 2" xfId="14368"/>
    <cellStyle name="Total 2 8" xfId="14369"/>
    <cellStyle name="Total 2 9" xfId="14370"/>
    <cellStyle name="Total 3" xfId="14371"/>
    <cellStyle name="Total 3 2" xfId="14372"/>
    <cellStyle name="Total 3 2 2" xfId="14373"/>
    <cellStyle name="Total 3 3" xfId="14374"/>
    <cellStyle name="Total 4" xfId="14375"/>
    <cellStyle name="Total 4 2" xfId="14376"/>
    <cellStyle name="Total 5" xfId="14377"/>
    <cellStyle name="Total 6" xfId="14378"/>
    <cellStyle name="Total 7" xfId="14379"/>
    <cellStyle name="Total 8" xfId="14380"/>
    <cellStyle name="Total 9" xfId="14381"/>
    <cellStyle name="TotCol - Style7" xfId="14382"/>
    <cellStyle name="TotRow - Style8" xfId="14383"/>
    <cellStyle name="Undefiniert" xfId="14384"/>
    <cellStyle name="Undefiniert 2" xfId="14385"/>
    <cellStyle name="UploadThisRowValue" xfId="14386"/>
    <cellStyle name="UploadThisRowValue 2" xfId="14387"/>
    <cellStyle name="UploadThisRowValue 2 2" xfId="14388"/>
    <cellStyle name="UploadThisRowValue 3" xfId="14389"/>
    <cellStyle name="UploadThisRowValue 4" xfId="14593"/>
    <cellStyle name="Währung_KURSE3Q" xfId="14594"/>
    <cellStyle name="Warning Text 10" xfId="14390"/>
    <cellStyle name="Warning Text 11" xfId="14391"/>
    <cellStyle name="Warning Text 12" xfId="14392"/>
    <cellStyle name="Warning Text 13" xfId="14393"/>
    <cellStyle name="Warning Text 14" xfId="14394"/>
    <cellStyle name="Warning Text 15" xfId="14395"/>
    <cellStyle name="Warning Text 16" xfId="14396"/>
    <cellStyle name="Warning Text 17" xfId="14397"/>
    <cellStyle name="Warning Text 2" xfId="14398"/>
    <cellStyle name="Warning Text 2 2" xfId="14399"/>
    <cellStyle name="Warning Text 2 2 2" xfId="14400"/>
    <cellStyle name="Warning Text 2 3" xfId="14401"/>
    <cellStyle name="Warning Text 3" xfId="14402"/>
    <cellStyle name="Warning Text 3 2" xfId="14403"/>
    <cellStyle name="Warning Text 4" xfId="14404"/>
    <cellStyle name="Warning Text 4 2" xfId="14405"/>
    <cellStyle name="Warning Text 5" xfId="14406"/>
    <cellStyle name="Warning Text 6" xfId="14407"/>
    <cellStyle name="Warning Text 7" xfId="14408"/>
    <cellStyle name="Warning Text 8" xfId="14409"/>
    <cellStyle name="Warning Text 9" xfId="14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zoomScalePageLayoutView="70" workbookViewId="0">
      <selection activeCell="P62" sqref="P62"/>
    </sheetView>
  </sheetViews>
  <sheetFormatPr baseColWidth="10" defaultColWidth="8.83203125" defaultRowHeight="15" x14ac:dyDescent="0"/>
  <cols>
    <col min="1" max="1" width="4.83203125" style="84" bestFit="1" customWidth="1"/>
    <col min="2" max="2" width="60.5" style="85" customWidth="1"/>
    <col min="3" max="3" width="1.83203125" style="86" customWidth="1"/>
    <col min="4" max="4" width="21.33203125" style="85" customWidth="1"/>
    <col min="5" max="5" width="1.83203125" style="86" customWidth="1"/>
    <col min="6" max="6" width="21.33203125" style="85" customWidth="1"/>
    <col min="7" max="7" width="1.83203125" style="86" customWidth="1"/>
    <col min="8" max="8" width="19" style="85" customWidth="1"/>
    <col min="9" max="9" width="1.83203125" style="86" customWidth="1"/>
    <col min="10" max="10" width="19" style="85" customWidth="1"/>
    <col min="11" max="11" width="1.83203125" style="86" customWidth="1"/>
    <col min="12" max="12" width="19" style="85" customWidth="1"/>
    <col min="13" max="13" width="1.83203125" style="86" customWidth="1"/>
    <col min="14" max="14" width="21.33203125" style="85" customWidth="1"/>
    <col min="15" max="15" width="1.83203125" style="86" customWidth="1"/>
    <col min="16" max="16" width="21.33203125" style="85" customWidth="1"/>
    <col min="17" max="17" width="1.83203125" style="86" customWidth="1"/>
    <col min="18" max="18" width="21.33203125" style="85" customWidth="1"/>
    <col min="19" max="19" width="10.83203125" style="88" bestFit="1" customWidth="1"/>
    <col min="20" max="20" width="20.6640625" style="85" customWidth="1"/>
    <col min="21" max="21" width="12.1640625" style="85" bestFit="1" customWidth="1"/>
    <col min="22" max="22" width="17.5" style="85" bestFit="1" customWidth="1"/>
    <col min="23" max="16384" width="8.83203125" style="85"/>
  </cols>
  <sheetData>
    <row r="1" spans="1:22">
      <c r="R1" s="87" t="s">
        <v>428</v>
      </c>
    </row>
    <row r="2" spans="1:22">
      <c r="R2" s="89" t="s">
        <v>474</v>
      </c>
      <c r="T2" s="87"/>
    </row>
    <row r="3" spans="1:22">
      <c r="R3" s="90" t="s">
        <v>429</v>
      </c>
    </row>
    <row r="5" spans="1:22">
      <c r="A5" s="162" t="s">
        <v>113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7" spans="1:22">
      <c r="A7" s="163" t="s">
        <v>452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22">
      <c r="A10" s="91"/>
    </row>
    <row r="11" spans="1:22">
      <c r="A11" s="91"/>
      <c r="B11" s="92"/>
      <c r="C11" s="93"/>
      <c r="D11" s="94"/>
      <c r="E11" s="93"/>
      <c r="F11" s="92"/>
      <c r="G11" s="93"/>
      <c r="H11" s="92"/>
      <c r="I11" s="93"/>
      <c r="J11" s="92"/>
      <c r="K11" s="93"/>
      <c r="L11" s="92"/>
      <c r="M11" s="93"/>
      <c r="N11" s="92"/>
      <c r="O11" s="93"/>
      <c r="P11" s="92"/>
      <c r="Q11" s="93"/>
      <c r="R11" s="92"/>
    </row>
    <row r="12" spans="1:22">
      <c r="A12" s="91"/>
      <c r="B12" s="95"/>
      <c r="L12" s="96" t="s">
        <v>370</v>
      </c>
      <c r="N12" s="96" t="s">
        <v>370</v>
      </c>
    </row>
    <row r="13" spans="1:22">
      <c r="A13" s="91"/>
      <c r="B13" s="92"/>
      <c r="C13" s="93"/>
      <c r="D13" s="97" t="s">
        <v>370</v>
      </c>
      <c r="E13" s="93"/>
      <c r="F13" s="97" t="s">
        <v>370</v>
      </c>
      <c r="G13" s="93"/>
      <c r="H13" s="96" t="s">
        <v>370</v>
      </c>
      <c r="I13" s="93"/>
      <c r="J13" s="96" t="s">
        <v>370</v>
      </c>
      <c r="K13" s="93"/>
      <c r="L13" s="96" t="s">
        <v>371</v>
      </c>
      <c r="M13" s="93"/>
      <c r="N13" s="96" t="s">
        <v>371</v>
      </c>
      <c r="O13" s="93"/>
      <c r="P13" s="97" t="s">
        <v>372</v>
      </c>
      <c r="Q13" s="93"/>
      <c r="R13" s="97" t="s">
        <v>109</v>
      </c>
    </row>
    <row r="14" spans="1:22">
      <c r="A14" s="91"/>
      <c r="B14" s="92"/>
      <c r="C14" s="93"/>
      <c r="D14" s="97" t="s">
        <v>371</v>
      </c>
      <c r="E14" s="93"/>
      <c r="F14" s="97" t="s">
        <v>371</v>
      </c>
      <c r="G14" s="93"/>
      <c r="H14" s="96" t="s">
        <v>371</v>
      </c>
      <c r="I14" s="93"/>
      <c r="J14" s="96" t="s">
        <v>371</v>
      </c>
      <c r="K14" s="93"/>
      <c r="L14" s="98" t="s">
        <v>373</v>
      </c>
      <c r="M14" s="93"/>
      <c r="N14" s="98" t="s">
        <v>373</v>
      </c>
      <c r="O14" s="93"/>
      <c r="P14" s="97" t="s">
        <v>371</v>
      </c>
      <c r="Q14" s="93"/>
      <c r="R14" s="97" t="s">
        <v>374</v>
      </c>
    </row>
    <row r="15" spans="1:22">
      <c r="A15" s="91"/>
      <c r="B15" s="92" t="s">
        <v>375</v>
      </c>
      <c r="C15" s="93"/>
      <c r="D15" s="98" t="s">
        <v>376</v>
      </c>
      <c r="E15" s="93"/>
      <c r="F15" s="98" t="s">
        <v>377</v>
      </c>
      <c r="G15" s="93"/>
      <c r="H15" s="98" t="s">
        <v>378</v>
      </c>
      <c r="I15" s="93"/>
      <c r="J15" s="98" t="s">
        <v>379</v>
      </c>
      <c r="K15" s="93"/>
      <c r="L15" s="98" t="s">
        <v>380</v>
      </c>
      <c r="M15" s="93"/>
      <c r="N15" s="98" t="s">
        <v>381</v>
      </c>
      <c r="O15" s="93"/>
      <c r="P15" s="98" t="s">
        <v>382</v>
      </c>
      <c r="Q15" s="93"/>
      <c r="R15" s="98" t="s">
        <v>382</v>
      </c>
    </row>
    <row r="16" spans="1:22">
      <c r="A16" s="91"/>
      <c r="B16" s="99">
        <v>-1</v>
      </c>
      <c r="C16" s="93"/>
      <c r="D16" s="100">
        <v>-2</v>
      </c>
      <c r="E16" s="93"/>
      <c r="F16" s="99">
        <v>-3</v>
      </c>
      <c r="G16" s="93"/>
      <c r="H16" s="99">
        <v>-4</v>
      </c>
      <c r="I16" s="93"/>
      <c r="J16" s="99">
        <v>-5</v>
      </c>
      <c r="K16" s="93"/>
      <c r="L16" s="99">
        <v>-6</v>
      </c>
      <c r="M16" s="93"/>
      <c r="N16" s="99">
        <v>-7</v>
      </c>
      <c r="O16" s="93"/>
      <c r="P16" s="99">
        <v>-8</v>
      </c>
      <c r="Q16" s="93"/>
      <c r="R16" s="99">
        <v>-9</v>
      </c>
      <c r="T16" s="101"/>
      <c r="U16" s="86"/>
      <c r="V16" s="86"/>
    </row>
    <row r="17" spans="1:22">
      <c r="A17" s="91"/>
      <c r="B17" s="92"/>
      <c r="C17" s="93"/>
      <c r="D17" s="92"/>
      <c r="E17" s="93"/>
      <c r="F17" s="97"/>
      <c r="G17" s="93"/>
      <c r="H17" s="92"/>
      <c r="I17" s="93"/>
      <c r="J17" s="92"/>
      <c r="K17" s="93"/>
      <c r="L17" s="92"/>
      <c r="M17" s="93"/>
      <c r="N17" s="98" t="s">
        <v>383</v>
      </c>
      <c r="O17" s="93"/>
      <c r="P17" s="92"/>
      <c r="Q17" s="93"/>
      <c r="R17" s="92" t="s">
        <v>384</v>
      </c>
      <c r="T17" s="86"/>
      <c r="U17" s="86"/>
      <c r="V17" s="86"/>
    </row>
    <row r="18" spans="1:22" ht="21" customHeight="1">
      <c r="A18" s="102">
        <f>1</f>
        <v>1</v>
      </c>
      <c r="B18" s="103" t="s">
        <v>385</v>
      </c>
      <c r="C18" s="104"/>
      <c r="D18" s="105">
        <v>7777654710.8850956</v>
      </c>
      <c r="E18" s="106"/>
      <c r="F18" s="105">
        <v>1026441484.9351705</v>
      </c>
      <c r="G18" s="106"/>
      <c r="H18" s="105">
        <v>3609643.26</v>
      </c>
      <c r="I18" s="106"/>
      <c r="J18" s="105">
        <v>167359742.38552591</v>
      </c>
      <c r="K18" s="106"/>
      <c r="L18" s="105">
        <v>0</v>
      </c>
      <c r="M18" s="106"/>
      <c r="N18" s="105">
        <f>D18-SUM(F18:L18)</f>
        <v>6580243840.3043995</v>
      </c>
      <c r="O18" s="106"/>
      <c r="P18" s="105">
        <f>R18-D18</f>
        <v>1005189685.9713097</v>
      </c>
      <c r="Q18" s="106"/>
      <c r="R18" s="105">
        <v>8782844396.8564053</v>
      </c>
      <c r="T18" s="86"/>
      <c r="U18" s="86"/>
      <c r="V18" s="107"/>
    </row>
    <row r="19" spans="1:22" ht="13.5" customHeight="1">
      <c r="A19" s="91"/>
      <c r="B19" s="103"/>
      <c r="C19" s="104"/>
      <c r="D19" s="108"/>
      <c r="E19" s="106"/>
      <c r="F19" s="108"/>
      <c r="G19" s="106"/>
      <c r="H19" s="108"/>
      <c r="I19" s="106"/>
      <c r="J19" s="108"/>
      <c r="K19" s="106"/>
      <c r="L19" s="108"/>
      <c r="M19" s="106"/>
      <c r="N19" s="108"/>
      <c r="O19" s="106"/>
      <c r="P19" s="108"/>
      <c r="Q19" s="106"/>
      <c r="R19" s="108"/>
      <c r="T19" s="86"/>
      <c r="U19" s="86"/>
      <c r="V19" s="86"/>
    </row>
    <row r="20" spans="1:22" ht="21" customHeight="1">
      <c r="A20" s="102">
        <f>1+A18</f>
        <v>2</v>
      </c>
      <c r="B20" s="103" t="s">
        <v>386</v>
      </c>
      <c r="C20" s="104"/>
      <c r="D20" s="108"/>
      <c r="E20" s="106"/>
      <c r="F20" s="108"/>
      <c r="G20" s="106"/>
      <c r="H20" s="108"/>
      <c r="I20" s="106"/>
      <c r="J20" s="108"/>
      <c r="K20" s="106"/>
      <c r="L20" s="108"/>
      <c r="M20" s="106"/>
      <c r="N20" s="108"/>
      <c r="O20" s="106"/>
      <c r="P20" s="108"/>
      <c r="Q20" s="106"/>
      <c r="R20" s="108"/>
      <c r="T20" s="86"/>
      <c r="U20" s="86"/>
      <c r="V20" s="86"/>
    </row>
    <row r="21" spans="1:22" ht="21" customHeight="1">
      <c r="A21" s="102">
        <f>1+A20</f>
        <v>3</v>
      </c>
      <c r="B21" s="103" t="s">
        <v>387</v>
      </c>
      <c r="C21" s="104"/>
      <c r="D21" s="108">
        <v>2497069842.4773474</v>
      </c>
      <c r="E21" s="106"/>
      <c r="F21" s="108">
        <v>11575728.99985826</v>
      </c>
      <c r="G21" s="106"/>
      <c r="H21" s="108">
        <v>274826.52</v>
      </c>
      <c r="I21" s="106"/>
      <c r="J21" s="108">
        <v>28872341.721700989</v>
      </c>
      <c r="K21" s="106"/>
      <c r="L21" s="108">
        <v>0</v>
      </c>
      <c r="M21" s="106"/>
      <c r="N21" s="108">
        <f>D21-SUM(F21:L21)</f>
        <v>2456346945.2357883</v>
      </c>
      <c r="O21" s="106"/>
      <c r="P21" s="108">
        <f>R21-D21</f>
        <v>334189544.92263985</v>
      </c>
      <c r="Q21" s="106"/>
      <c r="R21" s="108">
        <v>2831259387.3999872</v>
      </c>
      <c r="T21" s="86"/>
      <c r="U21" s="86"/>
      <c r="V21" s="107"/>
    </row>
    <row r="22" spans="1:22" ht="13.5" customHeight="1">
      <c r="A22" s="102"/>
      <c r="B22" s="103"/>
      <c r="C22" s="104"/>
      <c r="D22" s="108"/>
      <c r="E22" s="106"/>
      <c r="F22" s="108"/>
      <c r="G22" s="106"/>
      <c r="H22" s="108"/>
      <c r="I22" s="106"/>
      <c r="J22" s="108"/>
      <c r="K22" s="106"/>
      <c r="L22" s="108"/>
      <c r="M22" s="106"/>
      <c r="N22" s="108"/>
      <c r="O22" s="106"/>
      <c r="P22" s="108"/>
      <c r="Q22" s="106"/>
      <c r="R22" s="108"/>
      <c r="T22" s="86"/>
      <c r="U22" s="86"/>
      <c r="V22" s="86"/>
    </row>
    <row r="23" spans="1:22" ht="21" customHeight="1">
      <c r="A23" s="102">
        <f>1+A21</f>
        <v>4</v>
      </c>
      <c r="B23" s="103" t="s">
        <v>388</v>
      </c>
      <c r="C23" s="104"/>
      <c r="D23" s="109">
        <f>D18-D21</f>
        <v>5280584868.4077482</v>
      </c>
      <c r="E23" s="106"/>
      <c r="F23" s="109">
        <f>+F18-F21</f>
        <v>1014865755.9353123</v>
      </c>
      <c r="G23" s="106"/>
      <c r="H23" s="109">
        <f>+H18-H21</f>
        <v>3334816.7399999998</v>
      </c>
      <c r="I23" s="106"/>
      <c r="J23" s="109">
        <f>+J18-J21</f>
        <v>138487400.66382492</v>
      </c>
      <c r="K23" s="106"/>
      <c r="L23" s="109">
        <f>+L18-L21</f>
        <v>0</v>
      </c>
      <c r="M23" s="106"/>
      <c r="N23" s="109">
        <f>+N18-N21</f>
        <v>4123896895.0686111</v>
      </c>
      <c r="O23" s="106"/>
      <c r="P23" s="109">
        <f>P18-P21</f>
        <v>671000141.04866982</v>
      </c>
      <c r="Q23" s="106"/>
      <c r="R23" s="109">
        <f>+R18-R21</f>
        <v>5951585009.456418</v>
      </c>
      <c r="T23" s="86"/>
      <c r="U23" s="86"/>
      <c r="V23" s="106"/>
    </row>
    <row r="24" spans="1:22" ht="13.5" customHeight="1">
      <c r="A24" s="102"/>
      <c r="B24" s="103"/>
      <c r="C24" s="104"/>
      <c r="D24" s="108"/>
      <c r="E24" s="106"/>
      <c r="F24" s="108"/>
      <c r="G24" s="106"/>
      <c r="H24" s="108"/>
      <c r="I24" s="106"/>
      <c r="J24" s="108"/>
      <c r="K24" s="106"/>
      <c r="L24" s="108"/>
      <c r="M24" s="106"/>
      <c r="N24" s="108"/>
      <c r="O24" s="106"/>
      <c r="P24" s="108"/>
      <c r="Q24" s="106"/>
      <c r="R24" s="108"/>
    </row>
    <row r="25" spans="1:22" ht="21" customHeight="1">
      <c r="A25" s="102">
        <f>1+A23</f>
        <v>5</v>
      </c>
      <c r="B25" s="103" t="s">
        <v>386</v>
      </c>
      <c r="C25" s="104"/>
      <c r="D25" s="108"/>
      <c r="E25" s="106"/>
      <c r="F25" s="108"/>
      <c r="G25" s="106"/>
      <c r="H25" s="108"/>
      <c r="I25" s="106"/>
      <c r="J25" s="108"/>
      <c r="K25" s="106"/>
      <c r="L25" s="108"/>
      <c r="M25" s="106"/>
      <c r="N25" s="108"/>
      <c r="O25" s="106"/>
      <c r="P25" s="108"/>
      <c r="Q25" s="106"/>
      <c r="R25" s="108"/>
      <c r="S25" s="110"/>
    </row>
    <row r="26" spans="1:22" ht="21" customHeight="1">
      <c r="A26" s="102">
        <f>1+A25</f>
        <v>6</v>
      </c>
      <c r="B26" s="103" t="s">
        <v>389</v>
      </c>
      <c r="C26" s="104"/>
      <c r="D26" s="108">
        <v>2445372.0573729691</v>
      </c>
      <c r="E26" s="106"/>
      <c r="F26" s="108">
        <v>0</v>
      </c>
      <c r="G26" s="106"/>
      <c r="H26" s="108">
        <v>0</v>
      </c>
      <c r="I26" s="106"/>
      <c r="J26" s="108">
        <v>0</v>
      </c>
      <c r="K26" s="106"/>
      <c r="L26" s="108">
        <v>0</v>
      </c>
      <c r="M26" s="106"/>
      <c r="N26" s="108">
        <f t="shared" ref="N26:N28" si="0">D26-SUM(F26:L26)</f>
        <v>2445372.0573729691</v>
      </c>
      <c r="O26" s="106"/>
      <c r="P26" s="108">
        <f t="shared" ref="P26:P28" si="1">R26-D26</f>
        <v>26756.142627031542</v>
      </c>
      <c r="Q26" s="106"/>
      <c r="R26" s="108">
        <v>2472128.2000000007</v>
      </c>
      <c r="T26" s="111"/>
    </row>
    <row r="27" spans="1:22" ht="21" customHeight="1">
      <c r="A27" s="102">
        <f>1+A26</f>
        <v>7</v>
      </c>
      <c r="B27" s="103" t="s">
        <v>390</v>
      </c>
      <c r="C27" s="104"/>
      <c r="D27" s="108">
        <v>729763909.397277</v>
      </c>
      <c r="E27" s="112"/>
      <c r="F27" s="113">
        <v>97235746.197366983</v>
      </c>
      <c r="G27" s="112"/>
      <c r="H27" s="113">
        <v>506242.40188157302</v>
      </c>
      <c r="I27" s="112"/>
      <c r="J27" s="113">
        <v>0</v>
      </c>
      <c r="K27" s="112"/>
      <c r="L27" s="113">
        <v>0</v>
      </c>
      <c r="M27" s="112"/>
      <c r="N27" s="113">
        <f t="shared" si="0"/>
        <v>632021920.79802847</v>
      </c>
      <c r="O27" s="112"/>
      <c r="P27" s="108">
        <f t="shared" si="1"/>
        <v>87925407.602722764</v>
      </c>
      <c r="Q27" s="112"/>
      <c r="R27" s="108">
        <v>817689316.99999976</v>
      </c>
    </row>
    <row r="28" spans="1:22" ht="21" customHeight="1">
      <c r="A28" s="102">
        <f>A27+1</f>
        <v>8</v>
      </c>
      <c r="B28" s="114" t="s">
        <v>391</v>
      </c>
      <c r="C28" s="104"/>
      <c r="D28" s="108">
        <v>82080233.013090745</v>
      </c>
      <c r="E28" s="106"/>
      <c r="F28" s="106">
        <v>0</v>
      </c>
      <c r="G28" s="106"/>
      <c r="H28" s="106">
        <v>0</v>
      </c>
      <c r="I28" s="106"/>
      <c r="J28" s="106">
        <v>0</v>
      </c>
      <c r="K28" s="106"/>
      <c r="L28" s="106">
        <v>0</v>
      </c>
      <c r="M28" s="106"/>
      <c r="N28" s="106">
        <f t="shared" si="0"/>
        <v>82080233.013090745</v>
      </c>
      <c r="O28" s="106"/>
      <c r="P28" s="108">
        <f t="shared" si="1"/>
        <v>12473034.986909255</v>
      </c>
      <c r="Q28" s="106"/>
      <c r="R28" s="108">
        <v>94553268</v>
      </c>
    </row>
    <row r="29" spans="1:22" ht="12" customHeight="1">
      <c r="A29" s="102"/>
      <c r="B29" s="103"/>
      <c r="C29" s="1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22" ht="21" customHeight="1">
      <c r="A30" s="102">
        <f>1+A28</f>
        <v>9</v>
      </c>
      <c r="B30" s="103" t="s">
        <v>392</v>
      </c>
      <c r="C30" s="104"/>
      <c r="D30" s="109">
        <f>SUM(D26:D29)</f>
        <v>814289514.46774065</v>
      </c>
      <c r="E30" s="106"/>
      <c r="F30" s="109">
        <f>SUM(F26:F29)</f>
        <v>97235746.197366983</v>
      </c>
      <c r="G30" s="106"/>
      <c r="H30" s="109">
        <f>SUM(H26:H29)</f>
        <v>506242.40188157302</v>
      </c>
      <c r="I30" s="106"/>
      <c r="J30" s="109">
        <f>SUM(J26:J29)</f>
        <v>0</v>
      </c>
      <c r="K30" s="106"/>
      <c r="L30" s="109">
        <f>SUM(L26:L29)</f>
        <v>0</v>
      </c>
      <c r="M30" s="106"/>
      <c r="N30" s="109">
        <f>SUM(N26:N29)</f>
        <v>716547525.86849213</v>
      </c>
      <c r="O30" s="106"/>
      <c r="P30" s="109">
        <f>SUM(P26:P29)</f>
        <v>100425198.73225905</v>
      </c>
      <c r="Q30" s="106"/>
      <c r="R30" s="109">
        <f>SUM(R26:R29)</f>
        <v>914714713.19999981</v>
      </c>
    </row>
    <row r="31" spans="1:22" ht="13.5" customHeight="1">
      <c r="A31" s="91"/>
      <c r="B31" s="103"/>
      <c r="C31" s="104"/>
      <c r="D31" s="108"/>
      <c r="E31" s="106"/>
      <c r="F31" s="108"/>
      <c r="G31" s="106"/>
      <c r="H31" s="108"/>
      <c r="I31" s="106"/>
      <c r="J31" s="108"/>
      <c r="K31" s="106"/>
      <c r="L31" s="108"/>
      <c r="M31" s="106"/>
      <c r="N31" s="108"/>
      <c r="O31" s="106"/>
      <c r="P31" s="108"/>
      <c r="Q31" s="106"/>
      <c r="R31" s="108"/>
    </row>
    <row r="32" spans="1:22" ht="21" customHeight="1">
      <c r="A32" s="91">
        <f>1+A30</f>
        <v>10</v>
      </c>
      <c r="B32" s="103" t="s">
        <v>393</v>
      </c>
      <c r="C32" s="104"/>
      <c r="D32" s="109">
        <f>D23-D30</f>
        <v>4466295353.9400072</v>
      </c>
      <c r="E32" s="106"/>
      <c r="F32" s="109">
        <f>+F23-F30</f>
        <v>917630009.73794532</v>
      </c>
      <c r="G32" s="106"/>
      <c r="H32" s="109">
        <f>+H23-H30</f>
        <v>2828574.3381184265</v>
      </c>
      <c r="I32" s="106"/>
      <c r="J32" s="109">
        <f>+J23-J30</f>
        <v>138487400.66382492</v>
      </c>
      <c r="K32" s="106"/>
      <c r="L32" s="109">
        <f>+L23-L30</f>
        <v>0</v>
      </c>
      <c r="M32" s="106"/>
      <c r="N32" s="109">
        <f>+N23-N30</f>
        <v>3407349369.200119</v>
      </c>
      <c r="O32" s="106"/>
      <c r="P32" s="109">
        <f>P23-P30</f>
        <v>570574942.31641078</v>
      </c>
      <c r="Q32" s="106"/>
      <c r="R32" s="109">
        <f>+R23-R30</f>
        <v>5036870296.2564182</v>
      </c>
    </row>
    <row r="33" spans="1:19" ht="15" customHeight="1">
      <c r="A33" s="91"/>
      <c r="B33" s="103"/>
      <c r="C33" s="104"/>
      <c r="D33" s="108"/>
      <c r="E33" s="106"/>
      <c r="F33" s="108"/>
      <c r="G33" s="106"/>
      <c r="H33" s="108"/>
      <c r="I33" s="106"/>
      <c r="J33" s="108"/>
      <c r="K33" s="106"/>
      <c r="L33" s="108"/>
      <c r="M33" s="106"/>
      <c r="N33" s="108"/>
      <c r="O33" s="106"/>
      <c r="P33" s="108"/>
      <c r="Q33" s="106"/>
      <c r="R33" s="108"/>
    </row>
    <row r="34" spans="1:19" ht="21" customHeight="1">
      <c r="A34" s="91">
        <f>1+A32</f>
        <v>11</v>
      </c>
      <c r="B34" s="103" t="s">
        <v>394</v>
      </c>
      <c r="C34" s="104"/>
      <c r="D34" s="108"/>
      <c r="E34" s="106"/>
      <c r="F34" s="108"/>
      <c r="G34" s="106"/>
      <c r="H34" s="108"/>
      <c r="I34" s="106"/>
      <c r="J34" s="108"/>
      <c r="K34" s="106"/>
      <c r="L34" s="108"/>
      <c r="M34" s="106"/>
      <c r="N34" s="108"/>
      <c r="O34" s="106"/>
      <c r="P34" s="108"/>
      <c r="Q34" s="106"/>
      <c r="R34" s="108"/>
    </row>
    <row r="35" spans="1:19" ht="21" customHeight="1">
      <c r="A35" s="102">
        <f>1+A34</f>
        <v>12</v>
      </c>
      <c r="B35" s="114" t="s">
        <v>395</v>
      </c>
      <c r="C35" s="104"/>
      <c r="D35" s="113">
        <v>116806522.87187213</v>
      </c>
      <c r="E35" s="106"/>
      <c r="F35" s="108">
        <v>0</v>
      </c>
      <c r="G35" s="106"/>
      <c r="H35" s="108">
        <v>0</v>
      </c>
      <c r="I35" s="106"/>
      <c r="J35" s="108">
        <v>0</v>
      </c>
      <c r="K35" s="106"/>
      <c r="L35" s="108">
        <v>0</v>
      </c>
      <c r="M35" s="106"/>
      <c r="N35" s="108">
        <f t="shared" ref="N35:N37" si="2">D35-SUM(F35:L35)</f>
        <v>116806522.87187213</v>
      </c>
      <c r="O35" s="106"/>
      <c r="P35" s="113">
        <f t="shared" ref="P35:P38" si="3">R35-D35</f>
        <v>15952774.928397864</v>
      </c>
      <c r="Q35" s="106"/>
      <c r="R35" s="113">
        <v>132759297.80026999</v>
      </c>
    </row>
    <row r="36" spans="1:19" ht="21" customHeight="1">
      <c r="A36" s="102">
        <f>1+A35</f>
        <v>13</v>
      </c>
      <c r="B36" s="115" t="s">
        <v>396</v>
      </c>
      <c r="C36" s="104"/>
      <c r="D36" s="113">
        <v>5694012.5429809839</v>
      </c>
      <c r="E36" s="106"/>
      <c r="F36" s="108">
        <v>0</v>
      </c>
      <c r="G36" s="106"/>
      <c r="H36" s="108">
        <v>0</v>
      </c>
      <c r="I36" s="106"/>
      <c r="J36" s="108">
        <v>0</v>
      </c>
      <c r="K36" s="106"/>
      <c r="L36" s="108">
        <v>0</v>
      </c>
      <c r="M36" s="106"/>
      <c r="N36" s="108">
        <f t="shared" si="2"/>
        <v>5694012.5429809839</v>
      </c>
      <c r="O36" s="106"/>
      <c r="P36" s="113">
        <f t="shared" si="3"/>
        <v>351307.86703146435</v>
      </c>
      <c r="Q36" s="106"/>
      <c r="R36" s="113">
        <v>6045320.4100124482</v>
      </c>
    </row>
    <row r="37" spans="1:19" ht="21" customHeight="1">
      <c r="A37" s="102">
        <f>1+A36</f>
        <v>14</v>
      </c>
      <c r="B37" s="103" t="s">
        <v>397</v>
      </c>
      <c r="C37" s="104"/>
      <c r="D37" s="113">
        <v>191021.6828781681</v>
      </c>
      <c r="E37" s="106"/>
      <c r="F37" s="113">
        <v>190584.21512856794</v>
      </c>
      <c r="G37" s="106"/>
      <c r="H37" s="108">
        <v>0</v>
      </c>
      <c r="I37" s="106"/>
      <c r="J37" s="108">
        <v>0</v>
      </c>
      <c r="K37" s="106"/>
      <c r="L37" s="108">
        <v>0</v>
      </c>
      <c r="M37" s="106"/>
      <c r="N37" s="108">
        <f t="shared" si="2"/>
        <v>437.46774960015318</v>
      </c>
      <c r="O37" s="106"/>
      <c r="P37" s="113">
        <f t="shared" si="3"/>
        <v>27271.317121831933</v>
      </c>
      <c r="Q37" s="106"/>
      <c r="R37" s="113">
        <v>218293.00000000003</v>
      </c>
      <c r="S37" s="116"/>
    </row>
    <row r="38" spans="1:19" ht="21" customHeight="1">
      <c r="A38" s="102">
        <f>1+A37</f>
        <v>15</v>
      </c>
      <c r="B38" s="103" t="s">
        <v>398</v>
      </c>
      <c r="C38" s="104"/>
      <c r="D38" s="106">
        <f>D79</f>
        <v>108847873</v>
      </c>
      <c r="E38" s="106"/>
      <c r="F38" s="108">
        <f>F79</f>
        <v>1733973</v>
      </c>
      <c r="G38" s="106"/>
      <c r="H38" s="106">
        <v>0</v>
      </c>
      <c r="I38" s="106"/>
      <c r="J38" s="106">
        <v>0</v>
      </c>
      <c r="K38" s="106"/>
      <c r="L38" s="106">
        <v>0</v>
      </c>
      <c r="M38" s="106"/>
      <c r="N38" s="106">
        <f>D38-SUM(F38:L38)</f>
        <v>107113900</v>
      </c>
      <c r="O38" s="106"/>
      <c r="P38" s="106">
        <f t="shared" si="3"/>
        <v>8273217.8286336809</v>
      </c>
      <c r="Q38" s="106"/>
      <c r="R38" s="106">
        <v>117121090.82863368</v>
      </c>
    </row>
    <row r="39" spans="1:19" ht="13.5" customHeight="1">
      <c r="A39" s="102"/>
      <c r="B39" s="103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9" ht="21" customHeight="1">
      <c r="A40" s="102">
        <f>1+A38</f>
        <v>16</v>
      </c>
      <c r="B40" s="117" t="s">
        <v>399</v>
      </c>
      <c r="C40" s="104"/>
      <c r="D40" s="109">
        <f>SUM(D35:D38)</f>
        <v>231539430.09773129</v>
      </c>
      <c r="E40" s="106"/>
      <c r="F40" s="109">
        <f>SUM(F35:F38)</f>
        <v>1924557.215128568</v>
      </c>
      <c r="G40" s="106"/>
      <c r="H40" s="109">
        <f>SUM(H35:H38)</f>
        <v>0</v>
      </c>
      <c r="I40" s="106"/>
      <c r="J40" s="109">
        <f>SUM(J35:J38)</f>
        <v>0</v>
      </c>
      <c r="K40" s="106"/>
      <c r="L40" s="109">
        <f>SUM(L35:L38)</f>
        <v>0</v>
      </c>
      <c r="M40" s="106"/>
      <c r="N40" s="109">
        <f>SUM(N35:N38)</f>
        <v>229614872.88260269</v>
      </c>
      <c r="O40" s="106"/>
      <c r="P40" s="109">
        <f>SUM(P35:P38)</f>
        <v>24604571.941184841</v>
      </c>
      <c r="Q40" s="106"/>
      <c r="R40" s="109">
        <f>SUM(R35:R38)</f>
        <v>256144002.03891611</v>
      </c>
    </row>
    <row r="41" spans="1:19" ht="13.5" customHeight="1">
      <c r="A41" s="102"/>
      <c r="B41" s="103"/>
      <c r="C41" s="104"/>
      <c r="D41" s="108"/>
      <c r="E41" s="106"/>
      <c r="F41" s="108"/>
      <c r="G41" s="106"/>
      <c r="H41" s="108"/>
      <c r="I41" s="106"/>
      <c r="J41" s="108"/>
      <c r="K41" s="106"/>
      <c r="L41" s="108"/>
      <c r="M41" s="106"/>
      <c r="N41" s="108"/>
      <c r="O41" s="106"/>
      <c r="P41" s="108"/>
      <c r="Q41" s="106"/>
      <c r="R41" s="108"/>
    </row>
    <row r="42" spans="1:19" ht="21" customHeight="1" thickBot="1">
      <c r="A42" s="102">
        <f>1+A40</f>
        <v>17</v>
      </c>
      <c r="B42" s="114" t="s">
        <v>400</v>
      </c>
      <c r="C42" s="104"/>
      <c r="D42" s="118">
        <f>+D32+D40</f>
        <v>4697834784.0377388</v>
      </c>
      <c r="E42" s="119"/>
      <c r="F42" s="118">
        <f>+F32+F40</f>
        <v>919554566.95307386</v>
      </c>
      <c r="G42" s="119"/>
      <c r="H42" s="118">
        <f>+H32+H40</f>
        <v>2828574.3381184265</v>
      </c>
      <c r="I42" s="119"/>
      <c r="J42" s="118">
        <f>+J32+J40</f>
        <v>138487400.66382492</v>
      </c>
      <c r="K42" s="119"/>
      <c r="L42" s="118">
        <f>+L32+L40</f>
        <v>0</v>
      </c>
      <c r="M42" s="119"/>
      <c r="N42" s="118">
        <f>+N32+N40</f>
        <v>3636964242.0827217</v>
      </c>
      <c r="O42" s="119"/>
      <c r="P42" s="118">
        <f>+P32+P40</f>
        <v>595179514.25759566</v>
      </c>
      <c r="Q42" s="119"/>
      <c r="R42" s="118">
        <f>+R32+R40</f>
        <v>5293014298.2953339</v>
      </c>
    </row>
    <row r="43" spans="1:19" ht="13.5" customHeight="1" thickTop="1">
      <c r="A43" s="102"/>
      <c r="B43" s="103"/>
      <c r="C43" s="104"/>
      <c r="D43" s="108"/>
      <c r="E43" s="106"/>
      <c r="F43" s="108"/>
      <c r="G43" s="106"/>
      <c r="H43" s="108"/>
      <c r="I43" s="106"/>
      <c r="J43" s="108"/>
      <c r="K43" s="106"/>
      <c r="L43" s="108"/>
      <c r="M43" s="106"/>
      <c r="N43" s="108"/>
      <c r="O43" s="106"/>
      <c r="P43" s="108"/>
      <c r="Q43" s="106"/>
      <c r="R43" s="108"/>
    </row>
    <row r="44" spans="1:19" ht="21" customHeight="1">
      <c r="A44" s="102">
        <f>1+A42</f>
        <v>18</v>
      </c>
      <c r="B44" s="115" t="s">
        <v>430</v>
      </c>
      <c r="C44" s="104"/>
      <c r="D44" s="113"/>
      <c r="E44" s="106"/>
      <c r="F44" s="108"/>
      <c r="G44" s="106"/>
      <c r="H44" s="108"/>
      <c r="I44" s="106"/>
      <c r="J44" s="108">
        <f>-J42</f>
        <v>-138487400.66382492</v>
      </c>
      <c r="K44" s="106"/>
      <c r="L44" s="108">
        <v>0</v>
      </c>
      <c r="M44" s="106"/>
      <c r="N44" s="108">
        <f t="shared" ref="N44" si="4">D44-SUM(F44:L44)</f>
        <v>138487400.66382492</v>
      </c>
      <c r="O44" s="106"/>
      <c r="P44" s="113"/>
      <c r="Q44" s="106"/>
      <c r="R44" s="113">
        <f>SUM(D44,P44)</f>
        <v>0</v>
      </c>
    </row>
    <row r="45" spans="1:19" ht="15.75" customHeight="1">
      <c r="A45" s="102"/>
      <c r="C45" s="104"/>
      <c r="D45" s="108"/>
      <c r="E45" s="106"/>
      <c r="F45" s="108"/>
      <c r="G45" s="106"/>
      <c r="H45" s="108"/>
      <c r="I45" s="106"/>
      <c r="J45" s="108"/>
      <c r="K45" s="106"/>
      <c r="L45" s="108"/>
      <c r="M45" s="106"/>
      <c r="N45" s="108"/>
      <c r="O45" s="106"/>
      <c r="P45" s="108"/>
      <c r="Q45" s="106"/>
      <c r="R45" s="108"/>
    </row>
    <row r="46" spans="1:19" ht="21" customHeight="1" thickBot="1">
      <c r="A46" s="102">
        <f>1+A44</f>
        <v>19</v>
      </c>
      <c r="B46" s="145" t="s">
        <v>431</v>
      </c>
      <c r="C46" s="104"/>
      <c r="D46" s="118">
        <f>D42+D44</f>
        <v>4697834784.0377388</v>
      </c>
      <c r="E46" s="119"/>
      <c r="F46" s="118">
        <f>F42+F44</f>
        <v>919554566.95307386</v>
      </c>
      <c r="G46" s="119"/>
      <c r="H46" s="118">
        <f>H42+H44</f>
        <v>2828574.3381184265</v>
      </c>
      <c r="I46" s="119"/>
      <c r="J46" s="118">
        <f>J42+J44</f>
        <v>0</v>
      </c>
      <c r="K46" s="119"/>
      <c r="L46" s="118">
        <f>L42+L44</f>
        <v>0</v>
      </c>
      <c r="M46" s="119"/>
      <c r="N46" s="118">
        <f>N42+N44</f>
        <v>3775451642.7465467</v>
      </c>
      <c r="O46" s="119"/>
      <c r="P46" s="118">
        <f>P42+P44</f>
        <v>595179514.25759566</v>
      </c>
      <c r="Q46" s="119"/>
      <c r="R46" s="118">
        <f>R42+R44</f>
        <v>5293014298.2953339</v>
      </c>
    </row>
    <row r="47" spans="1:19" ht="13.5" customHeight="1" thickTop="1">
      <c r="A47" s="102"/>
      <c r="B47" s="103"/>
      <c r="C47" s="104"/>
      <c r="D47" s="108"/>
      <c r="E47" s="106"/>
      <c r="F47" s="108"/>
      <c r="G47" s="106"/>
      <c r="H47" s="108"/>
      <c r="I47" s="106"/>
      <c r="J47" s="108"/>
      <c r="K47" s="106"/>
      <c r="L47" s="108"/>
      <c r="M47" s="106"/>
      <c r="N47" s="108"/>
      <c r="O47" s="106"/>
      <c r="P47" s="108"/>
      <c r="Q47" s="106"/>
      <c r="R47" s="108"/>
    </row>
    <row r="48" spans="1:19" ht="21" customHeight="1" thickBot="1">
      <c r="A48" s="120">
        <f>1+A46</f>
        <v>20</v>
      </c>
      <c r="B48" s="114" t="s">
        <v>401</v>
      </c>
      <c r="C48" s="85"/>
      <c r="D48" s="121">
        <f>ROUND(D46/$R46,4)</f>
        <v>0.88759999999999994</v>
      </c>
      <c r="E48" s="85"/>
      <c r="F48" s="121">
        <f>ROUND(F46/$R46,4)</f>
        <v>0.17369999999999999</v>
      </c>
      <c r="G48" s="85"/>
      <c r="H48" s="121">
        <f>ROUND(H46/$R46,4)</f>
        <v>5.0000000000000001E-4</v>
      </c>
      <c r="I48" s="85"/>
      <c r="J48" s="121">
        <f>ROUND(J46/$R46,4)</f>
        <v>0</v>
      </c>
      <c r="K48" s="85"/>
      <c r="L48" s="121">
        <f>ROUND(L46/$R46,4)</f>
        <v>0</v>
      </c>
      <c r="M48" s="85"/>
      <c r="N48" s="121">
        <f>ROUND(N46/$R46,4)</f>
        <v>0.71330000000000005</v>
      </c>
      <c r="O48" s="85"/>
      <c r="P48" s="121">
        <f>ROUND(P46/$R46,4)</f>
        <v>0.1124</v>
      </c>
      <c r="Q48" s="85"/>
      <c r="R48" s="121">
        <f>ROUND(R46/$R46,4)</f>
        <v>1</v>
      </c>
    </row>
    <row r="49" spans="1:21" ht="19" customHeight="1" thickTop="1">
      <c r="A49" s="85"/>
      <c r="C49" s="85"/>
      <c r="E49" s="85"/>
      <c r="F49" s="122"/>
      <c r="G49" s="85"/>
      <c r="I49" s="85"/>
      <c r="K49" s="85"/>
      <c r="M49" s="85"/>
      <c r="N49" s="123"/>
      <c r="O49" s="85"/>
      <c r="Q49" s="85"/>
    </row>
    <row r="50" spans="1:21" ht="19" customHeight="1">
      <c r="A50" s="124" t="s">
        <v>402</v>
      </c>
      <c r="B50" s="114" t="s">
        <v>403</v>
      </c>
      <c r="C50" s="85"/>
      <c r="E50" s="85"/>
      <c r="F50" s="122"/>
      <c r="G50" s="85"/>
      <c r="I50" s="85"/>
      <c r="K50" s="85"/>
      <c r="M50" s="85"/>
      <c r="N50" s="125"/>
      <c r="O50" s="85"/>
      <c r="Q50" s="85"/>
    </row>
    <row r="51" spans="1:21" ht="19" customHeight="1">
      <c r="A51" s="126" t="s">
        <v>404</v>
      </c>
      <c r="B51" s="127" t="s">
        <v>405</v>
      </c>
      <c r="C51" s="85"/>
      <c r="E51" s="85"/>
      <c r="F51" s="128"/>
      <c r="G51" s="85"/>
      <c r="I51" s="85"/>
      <c r="K51" s="85"/>
      <c r="M51" s="85"/>
      <c r="O51" s="85"/>
      <c r="Q51" s="85"/>
    </row>
    <row r="52" spans="1:21" ht="19" customHeight="1">
      <c r="A52" s="126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9"/>
      <c r="U52" s="129"/>
    </row>
    <row r="53" spans="1:21">
      <c r="M53" s="85"/>
      <c r="O53" s="85"/>
      <c r="Q53" s="85"/>
      <c r="R53" s="87" t="str">
        <f>R1</f>
        <v>SUPPORTING SCHEDULE B-1.1</v>
      </c>
    </row>
    <row r="54" spans="1:21">
      <c r="M54" s="85"/>
      <c r="O54" s="85"/>
      <c r="Q54" s="85"/>
      <c r="R54" s="87" t="str">
        <f>R2</f>
        <v>WITNESS:   K. W. BLAKE / R. M. CONROY</v>
      </c>
    </row>
    <row r="55" spans="1:21">
      <c r="M55" s="85"/>
      <c r="O55" s="85"/>
      <c r="Q55" s="85"/>
      <c r="R55" s="90" t="s">
        <v>432</v>
      </c>
    </row>
    <row r="56" spans="1:21">
      <c r="M56" s="85"/>
      <c r="O56" s="85"/>
      <c r="Q56" s="85"/>
    </row>
    <row r="57" spans="1:21">
      <c r="A57" s="162" t="s">
        <v>369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</row>
    <row r="59" spans="1:21">
      <c r="A59" s="163" t="s">
        <v>408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</row>
    <row r="60" spans="1:21">
      <c r="A60" s="161" t="s">
        <v>453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21">
      <c r="A61" s="91"/>
      <c r="B61" s="92"/>
      <c r="C61" s="93"/>
      <c r="D61" s="92"/>
      <c r="E61" s="93"/>
      <c r="F61" s="92"/>
      <c r="G61" s="93"/>
      <c r="H61" s="92"/>
      <c r="I61" s="93"/>
      <c r="J61" s="92"/>
      <c r="K61" s="93"/>
      <c r="L61" s="92"/>
      <c r="M61" s="85"/>
      <c r="O61" s="85"/>
      <c r="Q61" s="85"/>
    </row>
    <row r="62" spans="1:21">
      <c r="A62" s="91"/>
      <c r="M62" s="85"/>
      <c r="O62" s="85"/>
      <c r="Q62" s="85"/>
    </row>
    <row r="63" spans="1:21">
      <c r="A63" s="91"/>
      <c r="B63" s="92"/>
      <c r="C63" s="93"/>
      <c r="D63" s="92"/>
      <c r="E63" s="93"/>
      <c r="F63" s="92"/>
      <c r="G63" s="93"/>
      <c r="H63" s="92"/>
      <c r="I63" s="93"/>
      <c r="J63" s="92"/>
      <c r="K63" s="93"/>
      <c r="L63" s="92"/>
      <c r="M63" s="85"/>
      <c r="O63" s="85"/>
      <c r="Q63" s="85"/>
    </row>
    <row r="64" spans="1:21">
      <c r="A64" s="91"/>
      <c r="L64" s="96" t="s">
        <v>370</v>
      </c>
      <c r="N64" s="96" t="s">
        <v>370</v>
      </c>
    </row>
    <row r="65" spans="1:19">
      <c r="A65" s="91"/>
      <c r="B65" s="92"/>
      <c r="C65" s="93"/>
      <c r="D65" s="97" t="s">
        <v>370</v>
      </c>
      <c r="E65" s="93"/>
      <c r="F65" s="97" t="s">
        <v>370</v>
      </c>
      <c r="G65" s="93"/>
      <c r="H65" s="96" t="s">
        <v>370</v>
      </c>
      <c r="I65" s="93"/>
      <c r="J65" s="96" t="s">
        <v>370</v>
      </c>
      <c r="K65" s="93"/>
      <c r="L65" s="96" t="s">
        <v>371</v>
      </c>
      <c r="M65" s="93"/>
      <c r="N65" s="96" t="s">
        <v>371</v>
      </c>
      <c r="O65" s="93"/>
      <c r="P65" s="97" t="s">
        <v>372</v>
      </c>
      <c r="Q65" s="93"/>
      <c r="R65" s="97" t="s">
        <v>109</v>
      </c>
    </row>
    <row r="66" spans="1:19">
      <c r="A66" s="91"/>
      <c r="B66" s="92"/>
      <c r="C66" s="93"/>
      <c r="D66" s="97" t="s">
        <v>371</v>
      </c>
      <c r="E66" s="93"/>
      <c r="F66" s="97" t="s">
        <v>371</v>
      </c>
      <c r="G66" s="93"/>
      <c r="H66" s="96" t="s">
        <v>371</v>
      </c>
      <c r="I66" s="93"/>
      <c r="J66" s="96" t="s">
        <v>371</v>
      </c>
      <c r="K66" s="93"/>
      <c r="L66" s="98" t="s">
        <v>373</v>
      </c>
      <c r="M66" s="93"/>
      <c r="N66" s="98" t="s">
        <v>373</v>
      </c>
      <c r="O66" s="93"/>
      <c r="P66" s="97" t="s">
        <v>371</v>
      </c>
      <c r="Q66" s="93"/>
      <c r="R66" s="97" t="s">
        <v>374</v>
      </c>
    </row>
    <row r="67" spans="1:19">
      <c r="A67" s="91"/>
      <c r="B67" s="92" t="s">
        <v>375</v>
      </c>
      <c r="C67" s="93"/>
      <c r="D67" s="98" t="s">
        <v>376</v>
      </c>
      <c r="E67" s="93"/>
      <c r="F67" s="98" t="s">
        <v>377</v>
      </c>
      <c r="G67" s="93"/>
      <c r="H67" s="98" t="s">
        <v>378</v>
      </c>
      <c r="I67" s="93"/>
      <c r="J67" s="98" t="s">
        <v>379</v>
      </c>
      <c r="K67" s="93"/>
      <c r="L67" s="98" t="s">
        <v>380</v>
      </c>
      <c r="M67" s="93"/>
      <c r="N67" s="98" t="s">
        <v>381</v>
      </c>
      <c r="O67" s="93"/>
      <c r="P67" s="98" t="s">
        <v>382</v>
      </c>
      <c r="Q67" s="93"/>
      <c r="R67" s="98" t="s">
        <v>382</v>
      </c>
    </row>
    <row r="68" spans="1:19">
      <c r="A68" s="91"/>
      <c r="B68" s="99">
        <v>-1</v>
      </c>
      <c r="C68" s="93"/>
      <c r="D68" s="100">
        <v>-2</v>
      </c>
      <c r="E68" s="93"/>
      <c r="F68" s="99">
        <v>-3</v>
      </c>
      <c r="G68" s="93"/>
      <c r="H68" s="99">
        <v>-4</v>
      </c>
      <c r="I68" s="93"/>
      <c r="J68" s="99">
        <v>-5</v>
      </c>
      <c r="K68" s="93"/>
      <c r="L68" s="99">
        <v>-6</v>
      </c>
      <c r="M68" s="93"/>
      <c r="N68" s="99">
        <v>-7</v>
      </c>
      <c r="O68" s="93"/>
      <c r="P68" s="99">
        <v>-8</v>
      </c>
      <c r="Q68" s="93"/>
      <c r="R68" s="99">
        <v>-9</v>
      </c>
    </row>
    <row r="69" spans="1:19">
      <c r="A69" s="91"/>
      <c r="B69" s="92"/>
      <c r="C69" s="93"/>
      <c r="D69" s="92"/>
      <c r="E69" s="93"/>
      <c r="F69" s="97"/>
      <c r="G69" s="93"/>
      <c r="H69" s="92"/>
      <c r="I69" s="93"/>
      <c r="J69" s="92"/>
      <c r="K69" s="93"/>
      <c r="L69" s="92"/>
      <c r="M69" s="93"/>
      <c r="N69" s="98" t="s">
        <v>383</v>
      </c>
      <c r="O69" s="93"/>
      <c r="P69" s="92"/>
      <c r="Q69" s="93"/>
      <c r="R69" s="92" t="s">
        <v>384</v>
      </c>
    </row>
    <row r="70" spans="1:19" ht="21" customHeight="1">
      <c r="A70" s="130" t="s">
        <v>409</v>
      </c>
      <c r="B70" s="127" t="s">
        <v>410</v>
      </c>
      <c r="G70" s="85"/>
      <c r="I70" s="85"/>
      <c r="K70" s="85"/>
      <c r="M70" s="85"/>
      <c r="O70" s="85"/>
    </row>
    <row r="71" spans="1:19" ht="21" customHeight="1">
      <c r="A71" s="130"/>
      <c r="B71" s="114" t="s">
        <v>433</v>
      </c>
      <c r="D71" s="105">
        <v>962404156.26395535</v>
      </c>
      <c r="F71" s="105">
        <v>13871783.9515481</v>
      </c>
      <c r="G71" s="131"/>
      <c r="H71" s="105">
        <v>0</v>
      </c>
      <c r="I71" s="131"/>
      <c r="J71" s="105">
        <v>0</v>
      </c>
      <c r="K71" s="131"/>
      <c r="L71" s="105">
        <v>0</v>
      </c>
      <c r="M71" s="85"/>
      <c r="N71" s="105">
        <f>D71-SUM(F71:L71)</f>
        <v>948532372.31240726</v>
      </c>
      <c r="O71" s="85"/>
      <c r="P71" s="105">
        <f>R71-D71</f>
        <v>123802656.35206127</v>
      </c>
      <c r="R71" s="105">
        <v>1086206812.6160166</v>
      </c>
    </row>
    <row r="72" spans="1:19" ht="15" customHeight="1">
      <c r="A72" s="130"/>
      <c r="B72" s="127"/>
      <c r="G72" s="85"/>
      <c r="I72" s="85"/>
      <c r="K72" s="85"/>
      <c r="M72" s="85"/>
      <c r="O72" s="85"/>
    </row>
    <row r="73" spans="1:19" ht="21" customHeight="1">
      <c r="A73" s="132" t="s">
        <v>411</v>
      </c>
      <c r="B73" s="127" t="s">
        <v>386</v>
      </c>
      <c r="G73" s="85"/>
      <c r="I73" s="85"/>
      <c r="K73" s="85"/>
      <c r="M73" s="85"/>
      <c r="O73" s="85"/>
    </row>
    <row r="74" spans="1:19" ht="21" customHeight="1">
      <c r="A74" s="132" t="s">
        <v>412</v>
      </c>
      <c r="B74" s="133" t="s">
        <v>413</v>
      </c>
      <c r="D74" s="134">
        <v>91621173.197841749</v>
      </c>
      <c r="F74" s="134">
        <v>0</v>
      </c>
      <c r="G74" s="85"/>
      <c r="H74" s="134">
        <v>0</v>
      </c>
      <c r="I74" s="85"/>
      <c r="J74" s="134">
        <v>0</v>
      </c>
      <c r="K74" s="85"/>
      <c r="L74" s="134">
        <v>0</v>
      </c>
      <c r="M74" s="85"/>
      <c r="N74" s="134">
        <f>D74-SUM(F74:L74)</f>
        <v>91621173.197841749</v>
      </c>
      <c r="O74" s="85"/>
      <c r="P74" s="134">
        <f>R74-D74</f>
        <v>12774469.986925408</v>
      </c>
      <c r="Q74" s="108"/>
      <c r="R74" s="134">
        <v>104395643.18476716</v>
      </c>
      <c r="S74" s="116"/>
    </row>
    <row r="75" spans="1:19" ht="21" customHeight="1">
      <c r="A75" s="132" t="s">
        <v>414</v>
      </c>
      <c r="B75" s="135" t="s">
        <v>415</v>
      </c>
      <c r="D75" s="105">
        <f>SUM(D74)</f>
        <v>91621173.197841749</v>
      </c>
      <c r="F75" s="105">
        <f>SUM(F74)</f>
        <v>0</v>
      </c>
      <c r="G75" s="85"/>
      <c r="H75" s="105">
        <f>SUM(H74)</f>
        <v>0</v>
      </c>
      <c r="I75" s="85"/>
      <c r="J75" s="105">
        <f>SUM(J74)</f>
        <v>0</v>
      </c>
      <c r="K75" s="85"/>
      <c r="L75" s="105">
        <f>SUM(L74)</f>
        <v>0</v>
      </c>
      <c r="M75" s="85"/>
      <c r="N75" s="105">
        <f>SUM(N74)</f>
        <v>91621173.197841749</v>
      </c>
      <c r="O75" s="85"/>
      <c r="P75" s="105">
        <f>SUM(P74)</f>
        <v>12774469.986925408</v>
      </c>
      <c r="R75" s="105">
        <f>SUM(R74)</f>
        <v>104395643.18476716</v>
      </c>
    </row>
    <row r="76" spans="1:19" ht="13.5" customHeight="1">
      <c r="A76" s="132"/>
      <c r="B76" s="136"/>
      <c r="D76" s="137"/>
      <c r="F76" s="137"/>
      <c r="G76" s="85"/>
      <c r="H76" s="137"/>
      <c r="I76" s="85"/>
      <c r="J76" s="137"/>
      <c r="K76" s="85"/>
      <c r="L76" s="137"/>
      <c r="M76" s="85"/>
      <c r="N76" s="137"/>
      <c r="O76" s="85"/>
      <c r="P76" s="137"/>
      <c r="R76" s="137"/>
    </row>
    <row r="77" spans="1:19" ht="21" customHeight="1" thickBot="1">
      <c r="A77" s="132" t="s">
        <v>416</v>
      </c>
      <c r="B77" s="136" t="s">
        <v>417</v>
      </c>
      <c r="D77" s="118">
        <f>D71-D75</f>
        <v>870782983.06611359</v>
      </c>
      <c r="F77" s="118">
        <f>F71-F75</f>
        <v>13871783.9515481</v>
      </c>
      <c r="G77" s="85"/>
      <c r="H77" s="118">
        <f>H71-H75</f>
        <v>0</v>
      </c>
      <c r="I77" s="85"/>
      <c r="J77" s="118">
        <f>J71-J75</f>
        <v>0</v>
      </c>
      <c r="K77" s="85"/>
      <c r="L77" s="118">
        <f>L71-L75</f>
        <v>0</v>
      </c>
      <c r="M77" s="85"/>
      <c r="N77" s="118">
        <f>N71-N75</f>
        <v>856911199.11456549</v>
      </c>
      <c r="O77" s="85"/>
      <c r="P77" s="118">
        <f>P71-P75</f>
        <v>111028186.36513586</v>
      </c>
      <c r="R77" s="118">
        <f>R71-R75</f>
        <v>981811169.4312495</v>
      </c>
    </row>
    <row r="78" spans="1:19" ht="15" customHeight="1" thickTop="1">
      <c r="A78" s="132"/>
      <c r="B78" s="136"/>
      <c r="G78" s="85"/>
      <c r="I78" s="85"/>
      <c r="K78" s="85"/>
      <c r="M78" s="85"/>
      <c r="O78" s="85"/>
    </row>
    <row r="79" spans="1:19" ht="21" customHeight="1" thickBot="1">
      <c r="A79" s="132" t="s">
        <v>418</v>
      </c>
      <c r="B79" s="136" t="s">
        <v>419</v>
      </c>
      <c r="D79" s="138">
        <f>ROUND(+D77*0.125,0)</f>
        <v>108847873</v>
      </c>
      <c r="E79" s="136"/>
      <c r="F79" s="138">
        <f>ROUND(+F77*0.125,0)</f>
        <v>1733973</v>
      </c>
      <c r="G79" s="85"/>
      <c r="H79" s="138">
        <f>ROUND(+H77*0.125,0)</f>
        <v>0</v>
      </c>
      <c r="I79" s="85"/>
      <c r="J79" s="138">
        <f>ROUND(+J77*0.125,0)</f>
        <v>0</v>
      </c>
      <c r="K79" s="85"/>
      <c r="L79" s="138">
        <f>ROUND(+L77*0.125,0)</f>
        <v>0</v>
      </c>
      <c r="M79" s="85"/>
      <c r="N79" s="138">
        <f>ROUND(+N77*0.125,0)</f>
        <v>107113900</v>
      </c>
      <c r="O79" s="85"/>
      <c r="P79" s="138">
        <f>P38</f>
        <v>8273217.8286336809</v>
      </c>
      <c r="Q79" s="136"/>
      <c r="R79" s="138">
        <f>R38</f>
        <v>117121090.82863368</v>
      </c>
    </row>
    <row r="80" spans="1:19" ht="21" customHeight="1" thickTop="1">
      <c r="A80" s="132"/>
      <c r="B80" s="136"/>
      <c r="D80" s="139"/>
      <c r="E80" s="136"/>
      <c r="F80" s="139"/>
      <c r="G80" s="85"/>
      <c r="H80" s="139"/>
      <c r="I80" s="85"/>
      <c r="J80" s="139"/>
      <c r="K80" s="85"/>
      <c r="L80" s="139"/>
      <c r="M80" s="85"/>
      <c r="N80" s="139"/>
      <c r="O80" s="85"/>
      <c r="P80" s="139"/>
      <c r="Q80" s="136"/>
      <c r="R80" s="139"/>
    </row>
    <row r="81" spans="2:20" s="85" customFormat="1" ht="19" customHeight="1">
      <c r="B81" s="136" t="s">
        <v>420</v>
      </c>
      <c r="C81" s="86"/>
      <c r="E81" s="86"/>
      <c r="F81" s="140"/>
      <c r="G81" s="86"/>
      <c r="I81" s="86"/>
      <c r="K81" s="86"/>
      <c r="S81" s="88"/>
      <c r="T81" s="141"/>
    </row>
    <row r="82" spans="2:20" s="85" customFormat="1" ht="19" customHeight="1">
      <c r="B82" s="136" t="s">
        <v>421</v>
      </c>
      <c r="C82" s="86"/>
      <c r="E82" s="86"/>
      <c r="G82" s="86"/>
      <c r="I82" s="86"/>
      <c r="K82" s="86"/>
      <c r="S82" s="88"/>
    </row>
    <row r="83" spans="2:20" s="85" customFormat="1" ht="19" customHeight="1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/>
  <headerFooter alignWithMargins="0"/>
  <rowBreaks count="1" manualBreakCount="1">
    <brk id="52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299"/>
  <sheetViews>
    <sheetView tabSelected="1" view="pageBreakPreview" topLeftCell="A78" zoomScaleSheetLayoutView="70" workbookViewId="0">
      <selection activeCell="A90" sqref="A90:P90"/>
    </sheetView>
  </sheetViews>
  <sheetFormatPr baseColWidth="10" defaultColWidth="8.83203125" defaultRowHeight="12" x14ac:dyDescent="0"/>
  <cols>
    <col min="1" max="1" width="6.83203125" style="8" customWidth="1"/>
    <col min="2" max="2" width="53.5" style="8" bestFit="1" customWidth="1"/>
    <col min="3" max="3" width="10.83203125" style="8" customWidth="1"/>
    <col min="4" max="4" width="14.83203125" style="8" customWidth="1"/>
    <col min="5" max="5" width="13.83203125" style="8" customWidth="1"/>
    <col min="6" max="6" width="15.83203125" style="8" customWidth="1"/>
    <col min="7" max="7" width="17.5" style="8" customWidth="1"/>
    <col min="8" max="10" width="14.6640625" style="8" customWidth="1"/>
    <col min="11" max="11" width="13.6640625" style="8" customWidth="1"/>
    <col min="12" max="12" width="17.5" style="8" customWidth="1"/>
    <col min="13" max="15" width="14.6640625" style="8" customWidth="1"/>
    <col min="16" max="16" width="15.83203125" style="8" customWidth="1"/>
    <col min="17" max="17" width="1.83203125" style="8" customWidth="1"/>
    <col min="18" max="16384" width="8.83203125" style="8"/>
  </cols>
  <sheetData>
    <row r="1" spans="1:16" s="1" customFormat="1" ht="20" customHeight="1">
      <c r="A1" s="172" t="str">
        <f>'Rate Case Constants'!C9</f>
        <v>KENTUCKY UTILITIES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1" customFormat="1" ht="20" customHeight="1">
      <c r="A2" s="172" t="str">
        <f>'Rate Case Constants'!C10</f>
        <v>CASE NO. 2014-00371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" customFormat="1" ht="20" customHeight="1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s="1" customFormat="1" ht="20" customHeight="1">
      <c r="A4" s="171" t="str">
        <f>'Rate Case Constants'!C12</f>
        <v>AS OF FEBRUARY 28, 2015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s="1" customFormat="1" ht="20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s="1" customFormat="1" ht="20" customHeight="1">
      <c r="A6" s="3" t="s">
        <v>1</v>
      </c>
    </row>
    <row r="7" spans="1:16" s="1" customFormat="1" ht="20" customHeight="1">
      <c r="A7" s="3" t="s">
        <v>2</v>
      </c>
      <c r="P7" s="4" t="s">
        <v>3</v>
      </c>
    </row>
    <row r="8" spans="1:16" s="1" customFormat="1" ht="20" customHeight="1">
      <c r="A8" s="1" t="str">
        <f>'Rate Case Constants'!C$29</f>
        <v>TYPE OF FILING: __X__ ORIGINAL  _____ UPDATED  _____ REVISED</v>
      </c>
      <c r="P8" s="4" t="s">
        <v>4</v>
      </c>
    </row>
    <row r="9" spans="1:16" s="1" customFormat="1" ht="20" customHeight="1">
      <c r="A9" s="3" t="s">
        <v>5</v>
      </c>
      <c r="P9" s="5" t="str">
        <f>'Rate Case Constants'!C$39</f>
        <v>WITNESS:   K. W. BLAKE</v>
      </c>
    </row>
    <row r="10" spans="1:16" s="1" customFormat="1" ht="20" customHeight="1"/>
    <row r="11" spans="1:16" s="1" customFormat="1" ht="2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73" t="s">
        <v>6</v>
      </c>
      <c r="L11" s="173"/>
      <c r="M11" s="173"/>
      <c r="N11" s="173"/>
      <c r="O11" s="173"/>
      <c r="P11" s="173"/>
    </row>
    <row r="12" spans="1:16" ht="57.75" customHeight="1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ht="19" customHeight="1">
      <c r="A13" s="9"/>
      <c r="B13" s="10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458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0" t="s">
        <v>35</v>
      </c>
    </row>
    <row r="14" spans="1:16" ht="19" customHeight="1">
      <c r="A14" s="9"/>
      <c r="B14" s="11"/>
      <c r="C14" s="12" t="s">
        <v>36</v>
      </c>
      <c r="D14" s="11"/>
      <c r="E14" s="11"/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P14" s="12" t="s">
        <v>37</v>
      </c>
    </row>
    <row r="15" spans="1:16" ht="19" customHeight="1">
      <c r="A15" s="13"/>
      <c r="B15" s="14"/>
      <c r="C15" s="15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9" customHeight="1">
      <c r="A16" s="13">
        <v>1</v>
      </c>
      <c r="B16" s="3" t="s">
        <v>46</v>
      </c>
      <c r="C16" s="24">
        <v>4.244065E-3</v>
      </c>
      <c r="D16" s="146" t="s">
        <v>437</v>
      </c>
      <c r="E16" s="159" t="s">
        <v>47</v>
      </c>
      <c r="F16" s="25">
        <v>77947405</v>
      </c>
      <c r="G16" s="25">
        <v>0</v>
      </c>
      <c r="H16" s="25">
        <v>583702.0221615911</v>
      </c>
      <c r="I16" s="25">
        <v>0</v>
      </c>
      <c r="J16" s="15">
        <f t="shared" ref="J16:J38" si="0">F16+G16-H16-I16</f>
        <v>77363702.977838412</v>
      </c>
      <c r="K16" s="15">
        <f>C16*F16</f>
        <v>330813.853401325</v>
      </c>
      <c r="L16" s="15">
        <v>0</v>
      </c>
      <c r="M16" s="15">
        <v>31884.876762469707</v>
      </c>
      <c r="N16" s="15">
        <v>0</v>
      </c>
      <c r="O16" s="15">
        <v>595417.00002279738</v>
      </c>
      <c r="P16" s="15">
        <f>SUM(K16:O16)</f>
        <v>958115.73018659209</v>
      </c>
    </row>
    <row r="17" spans="1:16" ht="19" customHeight="1">
      <c r="A17" s="13">
        <v>2</v>
      </c>
      <c r="B17" s="3" t="s">
        <v>48</v>
      </c>
      <c r="C17" s="24">
        <v>4.244065E-3</v>
      </c>
      <c r="D17" s="159" t="s">
        <v>438</v>
      </c>
      <c r="E17" s="159" t="s">
        <v>49</v>
      </c>
      <c r="F17" s="25">
        <v>54000000</v>
      </c>
      <c r="G17" s="25">
        <v>0</v>
      </c>
      <c r="H17" s="25">
        <v>940274.49392620078</v>
      </c>
      <c r="I17" s="25">
        <v>0</v>
      </c>
      <c r="J17" s="15">
        <f t="shared" si="0"/>
        <v>53059725.506073803</v>
      </c>
      <c r="K17" s="15">
        <f t="shared" ref="K17:K37" si="1">C17*F17</f>
        <v>229179.51</v>
      </c>
      <c r="L17" s="15">
        <v>0</v>
      </c>
      <c r="M17" s="15">
        <v>44341.365833587137</v>
      </c>
      <c r="N17" s="15">
        <v>0</v>
      </c>
      <c r="O17" s="15">
        <v>412490.00001780409</v>
      </c>
      <c r="P17" s="15">
        <f t="shared" ref="P17:P38" si="2">SUM(K17:O17)</f>
        <v>686010.87585139123</v>
      </c>
    </row>
    <row r="18" spans="1:16" ht="19" customHeight="1">
      <c r="A18" s="13">
        <v>3</v>
      </c>
      <c r="B18" s="3" t="s">
        <v>443</v>
      </c>
      <c r="C18" s="24">
        <v>5.7500000000000009E-2</v>
      </c>
      <c r="D18" s="147">
        <v>39226</v>
      </c>
      <c r="E18" s="159" t="s">
        <v>50</v>
      </c>
      <c r="F18" s="25">
        <v>17875000</v>
      </c>
      <c r="G18" s="25">
        <v>0</v>
      </c>
      <c r="H18" s="25">
        <v>119400.08239612415</v>
      </c>
      <c r="I18" s="25">
        <v>244631.69558158336</v>
      </c>
      <c r="J18" s="15">
        <f t="shared" si="0"/>
        <v>17510968.222022291</v>
      </c>
      <c r="K18" s="15">
        <f t="shared" si="1"/>
        <v>1027812.5000000001</v>
      </c>
      <c r="L18" s="15">
        <v>0</v>
      </c>
      <c r="M18" s="15">
        <v>10130.915560468173</v>
      </c>
      <c r="N18" s="15">
        <v>20600.563642414054</v>
      </c>
      <c r="O18" s="15">
        <v>0</v>
      </c>
      <c r="P18" s="15">
        <f t="shared" si="2"/>
        <v>1058543.9792028824</v>
      </c>
    </row>
    <row r="19" spans="1:16" ht="19" customHeight="1">
      <c r="A19" s="13">
        <v>4</v>
      </c>
      <c r="B19" s="3" t="s">
        <v>444</v>
      </c>
      <c r="C19" s="24">
        <v>0.06</v>
      </c>
      <c r="D19" s="147">
        <v>39226</v>
      </c>
      <c r="E19" s="159" t="s">
        <v>51</v>
      </c>
      <c r="F19" s="25">
        <v>8927000</v>
      </c>
      <c r="G19" s="25">
        <v>0</v>
      </c>
      <c r="H19" s="25">
        <v>115951.6205214127</v>
      </c>
      <c r="I19" s="25">
        <v>237634.32077960434</v>
      </c>
      <c r="J19" s="15">
        <f t="shared" si="0"/>
        <v>8573414.058698982</v>
      </c>
      <c r="K19" s="15">
        <f t="shared" si="1"/>
        <v>535620</v>
      </c>
      <c r="L19" s="15">
        <v>0</v>
      </c>
      <c r="M19" s="15">
        <v>4864.4955744152558</v>
      </c>
      <c r="N19" s="15">
        <v>9969.4261923726044</v>
      </c>
      <c r="O19" s="15">
        <v>0</v>
      </c>
      <c r="P19" s="15">
        <f t="shared" si="2"/>
        <v>550453.92176678788</v>
      </c>
    </row>
    <row r="20" spans="1:16" ht="19" customHeight="1">
      <c r="A20" s="13">
        <v>5</v>
      </c>
      <c r="B20" s="3" t="s">
        <v>52</v>
      </c>
      <c r="C20" s="24">
        <v>6.244065E-3</v>
      </c>
      <c r="D20" s="147">
        <v>37399</v>
      </c>
      <c r="E20" s="159" t="s">
        <v>47</v>
      </c>
      <c r="F20" s="25">
        <v>2400000</v>
      </c>
      <c r="G20" s="25">
        <v>0</v>
      </c>
      <c r="H20" s="25">
        <v>48201.752644163025</v>
      </c>
      <c r="I20" s="25">
        <v>70291.197670532769</v>
      </c>
      <c r="J20" s="15">
        <f t="shared" si="0"/>
        <v>2281507.0496853041</v>
      </c>
      <c r="K20" s="15">
        <f t="shared" si="1"/>
        <v>14985.755999999999</v>
      </c>
      <c r="L20" s="15">
        <v>0</v>
      </c>
      <c r="M20" s="15">
        <v>2633.0335577557744</v>
      </c>
      <c r="N20" s="15">
        <v>3839.6753900990152</v>
      </c>
      <c r="O20" s="15">
        <v>2400</v>
      </c>
      <c r="P20" s="15">
        <f t="shared" si="2"/>
        <v>23858.464947854787</v>
      </c>
    </row>
    <row r="21" spans="1:16" ht="19" customHeight="1">
      <c r="A21" s="13">
        <v>6</v>
      </c>
      <c r="B21" s="3" t="s">
        <v>53</v>
      </c>
      <c r="C21" s="24">
        <v>6.244065E-3</v>
      </c>
      <c r="D21" s="147">
        <v>37399</v>
      </c>
      <c r="E21" s="159" t="s">
        <v>47</v>
      </c>
      <c r="F21" s="25">
        <v>2400000</v>
      </c>
      <c r="G21" s="25">
        <v>0</v>
      </c>
      <c r="H21" s="25">
        <v>19378.802254581165</v>
      </c>
      <c r="I21" s="25">
        <v>215734.93256815962</v>
      </c>
      <c r="J21" s="15">
        <f t="shared" si="0"/>
        <v>2164886.2651772592</v>
      </c>
      <c r="K21" s="15">
        <f t="shared" si="1"/>
        <v>14985.755999999999</v>
      </c>
      <c r="L21" s="15">
        <v>0</v>
      </c>
      <c r="M21" s="15">
        <v>1058.572192739274</v>
      </c>
      <c r="N21" s="15">
        <v>11784.57781650166</v>
      </c>
      <c r="O21" s="15">
        <v>2400</v>
      </c>
      <c r="P21" s="15">
        <f t="shared" si="2"/>
        <v>30228.906009240935</v>
      </c>
    </row>
    <row r="22" spans="1:16" ht="19" customHeight="1">
      <c r="A22" s="13">
        <v>7</v>
      </c>
      <c r="B22" s="3" t="s">
        <v>54</v>
      </c>
      <c r="C22" s="24">
        <v>6.244065E-3</v>
      </c>
      <c r="D22" s="147">
        <v>37399</v>
      </c>
      <c r="E22" s="159" t="s">
        <v>47</v>
      </c>
      <c r="F22" s="25">
        <v>7400000</v>
      </c>
      <c r="G22" s="25">
        <v>0</v>
      </c>
      <c r="H22" s="25">
        <v>53655.724975640413</v>
      </c>
      <c r="I22" s="25">
        <v>218284.28675763009</v>
      </c>
      <c r="J22" s="15">
        <f t="shared" si="0"/>
        <v>7128059.9882667297</v>
      </c>
      <c r="K22" s="15">
        <f t="shared" si="1"/>
        <v>46206.080999999998</v>
      </c>
      <c r="L22" s="15">
        <v>0</v>
      </c>
      <c r="M22" s="15">
        <v>2930.9581518151845</v>
      </c>
      <c r="N22" s="15">
        <v>11923.836836963683</v>
      </c>
      <c r="O22" s="15">
        <v>7400</v>
      </c>
      <c r="P22" s="15">
        <f t="shared" si="2"/>
        <v>68460.875988778862</v>
      </c>
    </row>
    <row r="23" spans="1:16" ht="19" customHeight="1">
      <c r="A23" s="13">
        <v>8</v>
      </c>
      <c r="B23" s="3" t="s">
        <v>55</v>
      </c>
      <c r="C23" s="24">
        <v>4.244065E-3</v>
      </c>
      <c r="D23" s="148" t="s">
        <v>439</v>
      </c>
      <c r="E23" s="159" t="s">
        <v>49</v>
      </c>
      <c r="F23" s="25">
        <v>50000000</v>
      </c>
      <c r="G23" s="25">
        <v>0</v>
      </c>
      <c r="H23" s="25">
        <v>199645.39721874578</v>
      </c>
      <c r="I23" s="25">
        <v>1858888.5282018736</v>
      </c>
      <c r="J23" s="15">
        <f t="shared" si="0"/>
        <v>47941466.07457938</v>
      </c>
      <c r="K23" s="15">
        <f t="shared" si="1"/>
        <v>212203.25</v>
      </c>
      <c r="L23" s="15">
        <v>0</v>
      </c>
      <c r="M23" s="15">
        <v>9375.3813887218021</v>
      </c>
      <c r="N23" s="15">
        <v>87661.269386672415</v>
      </c>
      <c r="O23" s="15">
        <v>381473.0000108041</v>
      </c>
      <c r="P23" s="15">
        <f t="shared" si="2"/>
        <v>690712.90078619833</v>
      </c>
    </row>
    <row r="24" spans="1:16" ht="19" customHeight="1">
      <c r="A24" s="13">
        <v>9</v>
      </c>
      <c r="B24" s="3" t="s">
        <v>56</v>
      </c>
      <c r="C24" s="24">
        <v>6.244065E-3</v>
      </c>
      <c r="D24" s="147">
        <v>37399</v>
      </c>
      <c r="E24" s="159" t="s">
        <v>47</v>
      </c>
      <c r="F24" s="25">
        <v>20930000</v>
      </c>
      <c r="G24" s="25">
        <v>0</v>
      </c>
      <c r="H24" s="25">
        <v>69367.156607873651</v>
      </c>
      <c r="I24" s="25">
        <v>614026.97281860758</v>
      </c>
      <c r="J24" s="15">
        <f t="shared" si="0"/>
        <v>20246605.870573517</v>
      </c>
      <c r="K24" s="15">
        <f t="shared" si="1"/>
        <v>130688.28045000001</v>
      </c>
      <c r="L24" s="15">
        <v>0</v>
      </c>
      <c r="M24" s="15">
        <v>3789.1992554455451</v>
      </c>
      <c r="N24" s="15">
        <v>33541.385721452141</v>
      </c>
      <c r="O24" s="15">
        <v>20930</v>
      </c>
      <c r="P24" s="15">
        <f t="shared" si="2"/>
        <v>188948.86542689771</v>
      </c>
    </row>
    <row r="25" spans="1:16" ht="19" customHeight="1">
      <c r="A25" s="13">
        <v>10</v>
      </c>
      <c r="B25" s="3" t="s">
        <v>57</v>
      </c>
      <c r="C25" s="24">
        <v>4.244065E-3</v>
      </c>
      <c r="D25" s="147">
        <v>36665</v>
      </c>
      <c r="E25" s="159" t="s">
        <v>58</v>
      </c>
      <c r="F25" s="25">
        <v>12900000</v>
      </c>
      <c r="G25" s="25">
        <v>0</v>
      </c>
      <c r="H25" s="25">
        <v>90293.916261479651</v>
      </c>
      <c r="I25" s="25">
        <v>292941.09191859217</v>
      </c>
      <c r="J25" s="15">
        <f t="shared" si="0"/>
        <v>12516764.991819929</v>
      </c>
      <c r="K25" s="15">
        <f t="shared" si="1"/>
        <v>54748.438499999997</v>
      </c>
      <c r="L25" s="15">
        <v>0</v>
      </c>
      <c r="M25" s="15">
        <v>10167.142993284688</v>
      </c>
      <c r="N25" s="15">
        <v>32996.382006063461</v>
      </c>
      <c r="O25" s="15">
        <v>110843</v>
      </c>
      <c r="P25" s="15">
        <f t="shared" si="2"/>
        <v>208754.96349934814</v>
      </c>
    </row>
    <row r="26" spans="1:16" ht="19" customHeight="1">
      <c r="A26" s="13">
        <v>11</v>
      </c>
      <c r="B26" s="3" t="s">
        <v>59</v>
      </c>
      <c r="C26" s="24">
        <v>1.01259E-2</v>
      </c>
      <c r="D26" s="159" t="s">
        <v>440</v>
      </c>
      <c r="E26" s="159" t="s">
        <v>60</v>
      </c>
      <c r="F26" s="25">
        <v>96000000</v>
      </c>
      <c r="G26" s="25">
        <v>0</v>
      </c>
      <c r="H26" s="25">
        <v>1295348.8718526594</v>
      </c>
      <c r="I26" s="25">
        <v>3270988.6549520819</v>
      </c>
      <c r="J26" s="15">
        <f t="shared" si="0"/>
        <v>91433662.473195255</v>
      </c>
      <c r="K26" s="15">
        <f t="shared" si="1"/>
        <v>972086.4</v>
      </c>
      <c r="L26" s="15">
        <v>0</v>
      </c>
      <c r="M26" s="15">
        <v>68058.986769376701</v>
      </c>
      <c r="N26" s="15">
        <v>171861.17101934325</v>
      </c>
      <c r="O26" s="15">
        <v>300538</v>
      </c>
      <c r="P26" s="15">
        <f t="shared" si="2"/>
        <v>1512544.5577887199</v>
      </c>
    </row>
    <row r="27" spans="1:16" ht="19" customHeight="1">
      <c r="A27" s="13">
        <v>12</v>
      </c>
      <c r="B27" s="3" t="s">
        <v>445</v>
      </c>
      <c r="C27" s="149">
        <v>1.6249999999999997E-2</v>
      </c>
      <c r="D27" s="159" t="s">
        <v>441</v>
      </c>
      <c r="E27" s="159" t="s">
        <v>61</v>
      </c>
      <c r="F27" s="25">
        <v>250000000</v>
      </c>
      <c r="G27" s="25">
        <v>-124345.91610819238</v>
      </c>
      <c r="H27" s="25">
        <v>316079.48346006329</v>
      </c>
      <c r="I27" s="25">
        <v>0</v>
      </c>
      <c r="J27" s="15">
        <f t="shared" si="0"/>
        <v>249559574.60043174</v>
      </c>
      <c r="K27" s="15">
        <f t="shared" si="1"/>
        <v>4062499.9999999991</v>
      </c>
      <c r="L27" s="15">
        <v>160693.18428135556</v>
      </c>
      <c r="M27" s="15">
        <v>431718.31577650481</v>
      </c>
      <c r="N27" s="15">
        <v>0</v>
      </c>
      <c r="O27" s="15">
        <v>0</v>
      </c>
      <c r="P27" s="15">
        <f t="shared" si="2"/>
        <v>4654911.5000578593</v>
      </c>
    </row>
    <row r="28" spans="1:16" ht="19" customHeight="1">
      <c r="A28" s="13">
        <v>13</v>
      </c>
      <c r="B28" s="3" t="s">
        <v>446</v>
      </c>
      <c r="C28" s="24">
        <v>3.2499999999999994E-2</v>
      </c>
      <c r="D28" s="159" t="s">
        <v>441</v>
      </c>
      <c r="E28" s="159" t="s">
        <v>62</v>
      </c>
      <c r="F28" s="25">
        <v>500000000</v>
      </c>
      <c r="G28" s="25">
        <v>-1079298.095771726</v>
      </c>
      <c r="H28" s="25">
        <v>2384437.6694739368</v>
      </c>
      <c r="I28" s="25">
        <v>0</v>
      </c>
      <c r="J28" s="15">
        <f t="shared" si="0"/>
        <v>496536264.23475432</v>
      </c>
      <c r="K28" s="15">
        <f t="shared" si="1"/>
        <v>16249999.999999996</v>
      </c>
      <c r="L28" s="15">
        <v>173763.3734938674</v>
      </c>
      <c r="M28" s="15">
        <v>386479.04467526567</v>
      </c>
      <c r="N28" s="15">
        <v>0</v>
      </c>
      <c r="O28" s="15">
        <v>0</v>
      </c>
      <c r="P28" s="15">
        <f t="shared" si="2"/>
        <v>16810242.41816913</v>
      </c>
    </row>
    <row r="29" spans="1:16" ht="19" customHeight="1">
      <c r="A29" s="13">
        <v>14</v>
      </c>
      <c r="B29" s="3" t="s">
        <v>447</v>
      </c>
      <c r="C29" s="149">
        <v>5.1249999999999997E-2</v>
      </c>
      <c r="D29" s="159" t="s">
        <v>441</v>
      </c>
      <c r="E29" s="159" t="s">
        <v>63</v>
      </c>
      <c r="F29" s="25">
        <v>750000000</v>
      </c>
      <c r="G29" s="25">
        <f>-6974040.83220559+258.634605841711</f>
        <v>-6973782.1975997481</v>
      </c>
      <c r="H29" s="25">
        <v>6417138.3549766978</v>
      </c>
      <c r="I29" s="25">
        <v>0</v>
      </c>
      <c r="J29" s="15">
        <f t="shared" si="0"/>
        <v>736609079.44742358</v>
      </c>
      <c r="K29" s="15">
        <f t="shared" si="1"/>
        <v>38437500</v>
      </c>
      <c r="L29" s="15">
        <v>249497.20329679258</v>
      </c>
      <c r="M29" s="15">
        <v>229916.66519165231</v>
      </c>
      <c r="N29" s="15">
        <v>0</v>
      </c>
      <c r="O29" s="15">
        <v>0</v>
      </c>
      <c r="P29" s="15">
        <f t="shared" si="2"/>
        <v>38916913.868488446</v>
      </c>
    </row>
    <row r="30" spans="1:16" ht="19" customHeight="1">
      <c r="A30" s="13">
        <v>15</v>
      </c>
      <c r="B30" s="3" t="s">
        <v>448</v>
      </c>
      <c r="C30" s="24">
        <v>4.65E-2</v>
      </c>
      <c r="D30" s="159" t="s">
        <v>442</v>
      </c>
      <c r="E30" s="159" t="s">
        <v>64</v>
      </c>
      <c r="F30" s="25">
        <v>250000000</v>
      </c>
      <c r="G30" s="25">
        <v>-1722614.6257996748</v>
      </c>
      <c r="H30" s="25">
        <v>2656070.2438360732</v>
      </c>
      <c r="I30" s="25">
        <v>0</v>
      </c>
      <c r="J30" s="15">
        <f t="shared" si="0"/>
        <v>245621315.13036424</v>
      </c>
      <c r="K30" s="15">
        <f t="shared" si="1"/>
        <v>11625000</v>
      </c>
      <c r="L30" s="15">
        <v>55192.000619383762</v>
      </c>
      <c r="M30" s="15">
        <v>85099.609299756528</v>
      </c>
      <c r="N30" s="15">
        <v>0</v>
      </c>
      <c r="O30" s="15">
        <v>0</v>
      </c>
      <c r="P30" s="15">
        <f t="shared" si="2"/>
        <v>11765291.60991914</v>
      </c>
    </row>
    <row r="31" spans="1:16" ht="19" customHeight="1">
      <c r="A31" s="13">
        <v>16</v>
      </c>
      <c r="B31" s="3" t="s">
        <v>65</v>
      </c>
      <c r="C31" s="24">
        <v>0</v>
      </c>
      <c r="D31" s="159"/>
      <c r="E31" s="159"/>
      <c r="F31" s="25">
        <v>0</v>
      </c>
      <c r="G31" s="25">
        <v>0</v>
      </c>
      <c r="H31" s="25">
        <v>0</v>
      </c>
      <c r="I31" s="25">
        <v>0</v>
      </c>
      <c r="J31" s="15">
        <f t="shared" si="0"/>
        <v>0</v>
      </c>
      <c r="K31" s="15">
        <f t="shared" si="1"/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2"/>
        <v>0</v>
      </c>
    </row>
    <row r="32" spans="1:16" ht="19" customHeight="1">
      <c r="A32" s="13">
        <v>17</v>
      </c>
      <c r="B32" s="3" t="s">
        <v>66</v>
      </c>
      <c r="C32" s="24">
        <v>0</v>
      </c>
      <c r="D32" s="159"/>
      <c r="E32" s="159"/>
      <c r="F32" s="25">
        <v>0</v>
      </c>
      <c r="G32" s="25">
        <v>0</v>
      </c>
      <c r="H32" s="25">
        <v>0</v>
      </c>
      <c r="I32" s="25">
        <v>0</v>
      </c>
      <c r="J32" s="15">
        <f t="shared" si="0"/>
        <v>0</v>
      </c>
      <c r="K32" s="15">
        <f t="shared" si="1"/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2"/>
        <v>0</v>
      </c>
    </row>
    <row r="33" spans="1:16384" ht="19" customHeight="1">
      <c r="A33" s="13">
        <v>18</v>
      </c>
      <c r="B33" s="3" t="s">
        <v>67</v>
      </c>
      <c r="C33" s="24"/>
      <c r="D33" s="159"/>
      <c r="E33" s="159"/>
      <c r="F33" s="25">
        <v>0</v>
      </c>
      <c r="G33" s="25">
        <v>0</v>
      </c>
      <c r="H33" s="25">
        <v>6.935591079814543</v>
      </c>
      <c r="I33" s="25">
        <v>0</v>
      </c>
      <c r="J33" s="15">
        <f t="shared" si="0"/>
        <v>-6.935591079814543</v>
      </c>
      <c r="K33" s="15">
        <f t="shared" si="1"/>
        <v>0</v>
      </c>
      <c r="L33" s="15">
        <v>0</v>
      </c>
      <c r="M33" s="15">
        <v>2330.3586028168952</v>
      </c>
      <c r="N33" s="15">
        <v>0</v>
      </c>
      <c r="O33" s="15">
        <v>0</v>
      </c>
      <c r="P33" s="15">
        <f t="shared" si="2"/>
        <v>2330.3586028168952</v>
      </c>
    </row>
    <row r="34" spans="1:16384" ht="19" customHeight="1">
      <c r="A34" s="13">
        <v>19</v>
      </c>
      <c r="B34" s="3" t="s">
        <v>68</v>
      </c>
      <c r="C34" s="24"/>
      <c r="D34" s="159"/>
      <c r="E34" s="159"/>
      <c r="F34" s="25">
        <v>0</v>
      </c>
      <c r="G34" s="25">
        <v>0</v>
      </c>
      <c r="H34" s="25">
        <f>2331697.49912406+49281.1740293093</f>
        <v>2380978.6731533692</v>
      </c>
      <c r="I34" s="25">
        <f>235637.788650576+155.033077711239</f>
        <v>235792.82172828724</v>
      </c>
      <c r="J34" s="15">
        <f t="shared" si="0"/>
        <v>-2616771.4948816565</v>
      </c>
      <c r="K34" s="15">
        <f t="shared" si="1"/>
        <v>0</v>
      </c>
      <c r="L34" s="15">
        <v>0</v>
      </c>
      <c r="M34" s="15">
        <v>486313.07244300609</v>
      </c>
      <c r="N34" s="15">
        <v>49146.056478332437</v>
      </c>
      <c r="O34" s="15">
        <v>500000</v>
      </c>
      <c r="P34" s="15">
        <f t="shared" si="2"/>
        <v>1035459.1289213386</v>
      </c>
    </row>
    <row r="35" spans="1:16384" ht="19" customHeight="1">
      <c r="A35" s="13">
        <v>20</v>
      </c>
      <c r="B35" s="3" t="s">
        <v>69</v>
      </c>
      <c r="C35" s="24"/>
      <c r="D35" s="159"/>
      <c r="E35" s="159"/>
      <c r="F35" s="25">
        <v>0</v>
      </c>
      <c r="G35" s="25">
        <v>0</v>
      </c>
      <c r="H35" s="25">
        <v>0</v>
      </c>
      <c r="I35" s="25">
        <v>0</v>
      </c>
      <c r="J35" s="15">
        <f t="shared" si="0"/>
        <v>0</v>
      </c>
      <c r="K35" s="15">
        <f t="shared" si="1"/>
        <v>0</v>
      </c>
      <c r="L35" s="15">
        <v>0</v>
      </c>
      <c r="M35" s="15">
        <v>0</v>
      </c>
      <c r="N35" s="15">
        <v>0</v>
      </c>
      <c r="O35" s="15"/>
      <c r="P35" s="15">
        <f t="shared" si="2"/>
        <v>0</v>
      </c>
    </row>
    <row r="36" spans="1:16384" ht="19" customHeight="1">
      <c r="A36" s="13">
        <v>21</v>
      </c>
      <c r="B36" s="3" t="s">
        <v>70</v>
      </c>
      <c r="C36" s="24"/>
      <c r="D36" s="159"/>
      <c r="E36" s="159"/>
      <c r="F36" s="25">
        <v>0</v>
      </c>
      <c r="G36" s="25">
        <v>0</v>
      </c>
      <c r="H36" s="25">
        <v>567780.50798611098</v>
      </c>
      <c r="I36" s="25">
        <v>0</v>
      </c>
      <c r="J36" s="15">
        <f t="shared" si="0"/>
        <v>-567780.50798611098</v>
      </c>
      <c r="K36" s="15">
        <f t="shared" si="1"/>
        <v>0</v>
      </c>
      <c r="L36" s="15">
        <v>0</v>
      </c>
      <c r="M36" s="15">
        <v>219786.00483333337</v>
      </c>
      <c r="N36" s="15">
        <v>0</v>
      </c>
      <c r="O36" s="15"/>
      <c r="P36" s="15">
        <f t="shared" si="2"/>
        <v>219786.00483333337</v>
      </c>
    </row>
    <row r="37" spans="1:16384" ht="19" customHeight="1">
      <c r="A37" s="13">
        <v>22</v>
      </c>
      <c r="B37" s="3" t="s">
        <v>71</v>
      </c>
      <c r="C37" s="24"/>
      <c r="D37" s="159"/>
      <c r="E37" s="159"/>
      <c r="F37" s="25">
        <v>0</v>
      </c>
      <c r="G37" s="25">
        <v>0</v>
      </c>
      <c r="H37" s="25">
        <v>0</v>
      </c>
      <c r="I37" s="25">
        <v>1951043.6901162136</v>
      </c>
      <c r="J37" s="15">
        <f t="shared" si="0"/>
        <v>-1951043.6901162136</v>
      </c>
      <c r="K37" s="15">
        <f t="shared" si="1"/>
        <v>0</v>
      </c>
      <c r="L37" s="15">
        <v>0</v>
      </c>
      <c r="M37" s="15">
        <v>0</v>
      </c>
      <c r="N37" s="15">
        <v>101882.45728159015</v>
      </c>
      <c r="O37" s="15"/>
      <c r="P37" s="15">
        <f t="shared" si="2"/>
        <v>101882.45728159015</v>
      </c>
    </row>
    <row r="38" spans="1:16384" ht="19" customHeight="1">
      <c r="A38" s="13">
        <v>23</v>
      </c>
      <c r="B38" s="3" t="s">
        <v>72</v>
      </c>
      <c r="C38" s="24"/>
      <c r="D38" s="159"/>
      <c r="E38" s="159"/>
      <c r="F38" s="25">
        <v>0</v>
      </c>
      <c r="G38" s="25">
        <v>0</v>
      </c>
      <c r="H38" s="25">
        <v>0</v>
      </c>
      <c r="I38" s="25">
        <v>0</v>
      </c>
      <c r="J38" s="15">
        <f t="shared" si="0"/>
        <v>0</v>
      </c>
      <c r="K38" s="15">
        <v>-1410165.6563333401</v>
      </c>
      <c r="L38" s="15">
        <v>0</v>
      </c>
      <c r="M38" s="15">
        <v>0</v>
      </c>
      <c r="N38" s="15">
        <v>0</v>
      </c>
      <c r="O38" s="15">
        <v>0</v>
      </c>
      <c r="P38" s="15">
        <f t="shared" si="2"/>
        <v>-1410165.6563333401</v>
      </c>
    </row>
    <row r="39" spans="1:16384" ht="19" customHeight="1">
      <c r="A39" s="13"/>
      <c r="B39" s="14"/>
      <c r="C39" s="19"/>
      <c r="D39" s="16"/>
      <c r="E39" s="16"/>
      <c r="F39" s="19"/>
      <c r="G39" s="19"/>
      <c r="H39" s="19"/>
      <c r="I39" s="19"/>
      <c r="J39" s="15"/>
      <c r="K39" s="15"/>
      <c r="L39" s="15"/>
      <c r="M39" s="15"/>
      <c r="N39" s="15"/>
      <c r="O39" s="15"/>
      <c r="P39" s="15"/>
    </row>
    <row r="40" spans="1:16384" ht="19" customHeight="1" thickBot="1">
      <c r="A40" s="13"/>
      <c r="B40" s="14"/>
      <c r="C40" s="15"/>
      <c r="D40" s="5" t="s">
        <v>38</v>
      </c>
      <c r="F40" s="20">
        <f>SUM(F15:F39)</f>
        <v>2100779405</v>
      </c>
      <c r="G40" s="20">
        <f>SUM(G15:G39)</f>
        <v>-9900040.8352793418</v>
      </c>
      <c r="H40" s="20">
        <f>SUM(H15:H39)</f>
        <v>18257711.709297802</v>
      </c>
      <c r="I40" s="20">
        <f>SUM(I15:I39)</f>
        <v>9210258.1930931658</v>
      </c>
      <c r="J40" s="20">
        <f>SUM(J15:J39)</f>
        <v>2063411394.2623298</v>
      </c>
      <c r="K40" s="20">
        <f>SUM(K16:K39)</f>
        <v>72534164.169017985</v>
      </c>
      <c r="L40" s="20">
        <f>SUM(L15:L39)</f>
        <v>639145.76169139927</v>
      </c>
      <c r="M40" s="20">
        <f>SUM(M15:M39)</f>
        <v>2030877.9988624151</v>
      </c>
      <c r="N40" s="20">
        <f>SUM(N15:N39)</f>
        <v>535206.80177180492</v>
      </c>
      <c r="O40" s="20">
        <f>SUM(O15:O39)</f>
        <v>2333891.0000514053</v>
      </c>
      <c r="P40" s="20">
        <f>SUM(P15:P39)</f>
        <v>78073285.731395021</v>
      </c>
    </row>
    <row r="41" spans="1:16384" ht="19" customHeight="1" thickTop="1">
      <c r="A41" s="13"/>
      <c r="B41" s="14"/>
      <c r="D41" s="16"/>
      <c r="E41" s="16"/>
    </row>
    <row r="42" spans="1:16384" ht="19" customHeight="1" thickBot="1">
      <c r="A42" s="13"/>
      <c r="B42" s="21"/>
      <c r="C42" s="15"/>
      <c r="D42" s="5" t="s">
        <v>39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6">
        <f>P40/J40</f>
        <v>3.7836994575338304E-2</v>
      </c>
    </row>
    <row r="43" spans="1:16384" ht="19" customHeight="1" thickTop="1">
      <c r="B43" s="21"/>
      <c r="D43" s="16"/>
      <c r="E43" s="16"/>
    </row>
    <row r="44" spans="1:16384" s="1" customFormat="1" ht="20" customHeight="1">
      <c r="A44" s="171" t="str">
        <f>'Rate Case Constants'!C9</f>
        <v>KENTUCKY UTILITIES COMPANY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384" s="1" customFormat="1" ht="20" customHeight="1">
      <c r="A45" s="171" t="str">
        <f>'Rate Case Constants'!C10</f>
        <v>CASE NO. 2014-00371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  <c r="IW45" s="171"/>
      <c r="IX45" s="171"/>
      <c r="IY45" s="171"/>
      <c r="IZ45" s="171"/>
      <c r="JA45" s="171"/>
      <c r="JB45" s="171"/>
      <c r="JC45" s="171"/>
      <c r="JD45" s="171"/>
      <c r="JE45" s="171"/>
      <c r="JF45" s="171"/>
      <c r="JG45" s="171"/>
      <c r="JH45" s="171"/>
      <c r="JI45" s="171"/>
      <c r="JJ45" s="171"/>
      <c r="JK45" s="171"/>
      <c r="JL45" s="171"/>
      <c r="JM45" s="171"/>
      <c r="JN45" s="171"/>
      <c r="JO45" s="171"/>
      <c r="JP45" s="171"/>
      <c r="JQ45" s="171"/>
      <c r="JR45" s="171"/>
      <c r="JS45" s="171"/>
      <c r="JT45" s="171"/>
      <c r="JU45" s="171"/>
      <c r="JV45" s="171"/>
      <c r="JW45" s="171"/>
      <c r="JX45" s="171"/>
      <c r="JY45" s="171"/>
      <c r="JZ45" s="171"/>
      <c r="KA45" s="171"/>
      <c r="KB45" s="171"/>
      <c r="KC45" s="171"/>
      <c r="KD45" s="171"/>
      <c r="KE45" s="171"/>
      <c r="KF45" s="171"/>
      <c r="KG45" s="171"/>
      <c r="KH45" s="171"/>
      <c r="KI45" s="171"/>
      <c r="KJ45" s="171"/>
      <c r="KK45" s="171"/>
      <c r="KL45" s="171"/>
      <c r="KM45" s="171"/>
      <c r="KN45" s="171"/>
      <c r="KO45" s="171"/>
      <c r="KP45" s="171"/>
      <c r="KQ45" s="171"/>
      <c r="KR45" s="171"/>
      <c r="KS45" s="171"/>
      <c r="KT45" s="171"/>
      <c r="KU45" s="171"/>
      <c r="KV45" s="171"/>
      <c r="KW45" s="171"/>
      <c r="KX45" s="171"/>
      <c r="KY45" s="171"/>
      <c r="KZ45" s="171"/>
      <c r="LA45" s="171"/>
      <c r="LB45" s="171"/>
      <c r="LC45" s="171"/>
      <c r="LD45" s="171"/>
      <c r="LE45" s="171"/>
      <c r="LF45" s="171"/>
      <c r="LG45" s="171"/>
      <c r="LH45" s="171"/>
      <c r="LI45" s="171"/>
      <c r="LJ45" s="171"/>
      <c r="LK45" s="171"/>
      <c r="LL45" s="171"/>
      <c r="LM45" s="171"/>
      <c r="LN45" s="171"/>
      <c r="LO45" s="171"/>
      <c r="LP45" s="171"/>
      <c r="LQ45" s="171"/>
      <c r="LR45" s="171"/>
      <c r="LS45" s="171"/>
      <c r="LT45" s="171"/>
      <c r="LU45" s="171"/>
      <c r="LV45" s="171"/>
      <c r="LW45" s="171"/>
      <c r="LX45" s="171"/>
      <c r="LY45" s="171"/>
      <c r="LZ45" s="171"/>
      <c r="MA45" s="171"/>
      <c r="MB45" s="171"/>
      <c r="MC45" s="171"/>
      <c r="MD45" s="171"/>
      <c r="ME45" s="171"/>
      <c r="MF45" s="171"/>
      <c r="MG45" s="171"/>
      <c r="MH45" s="171"/>
      <c r="MI45" s="171"/>
      <c r="MJ45" s="171"/>
      <c r="MK45" s="171"/>
      <c r="ML45" s="171"/>
      <c r="MM45" s="171"/>
      <c r="MN45" s="171"/>
      <c r="MO45" s="171"/>
      <c r="MP45" s="171"/>
      <c r="MQ45" s="171"/>
      <c r="MR45" s="171"/>
      <c r="MS45" s="171"/>
      <c r="MT45" s="171"/>
      <c r="MU45" s="171"/>
      <c r="MV45" s="171"/>
      <c r="MW45" s="171"/>
      <c r="MX45" s="171"/>
      <c r="MY45" s="171"/>
      <c r="MZ45" s="171"/>
      <c r="NA45" s="171"/>
      <c r="NB45" s="171"/>
      <c r="NC45" s="171"/>
      <c r="ND45" s="171"/>
      <c r="NE45" s="171"/>
      <c r="NF45" s="171"/>
      <c r="NG45" s="171"/>
      <c r="NH45" s="171"/>
      <c r="NI45" s="171"/>
      <c r="NJ45" s="171"/>
      <c r="NK45" s="171"/>
      <c r="NL45" s="171"/>
      <c r="NM45" s="171"/>
      <c r="NN45" s="171"/>
      <c r="NO45" s="171"/>
      <c r="NP45" s="171"/>
      <c r="NQ45" s="171"/>
      <c r="NR45" s="171"/>
      <c r="NS45" s="171"/>
      <c r="NT45" s="171"/>
      <c r="NU45" s="171"/>
      <c r="NV45" s="171"/>
      <c r="NW45" s="171"/>
      <c r="NX45" s="171"/>
      <c r="NY45" s="171"/>
      <c r="NZ45" s="171"/>
      <c r="OA45" s="171"/>
      <c r="OB45" s="171"/>
      <c r="OC45" s="171"/>
      <c r="OD45" s="171"/>
      <c r="OE45" s="171"/>
      <c r="OF45" s="171"/>
      <c r="OG45" s="171"/>
      <c r="OH45" s="171"/>
      <c r="OI45" s="171"/>
      <c r="OJ45" s="171"/>
      <c r="OK45" s="171"/>
      <c r="OL45" s="171"/>
      <c r="OM45" s="171"/>
      <c r="ON45" s="171"/>
      <c r="OO45" s="171"/>
      <c r="OP45" s="171"/>
      <c r="OQ45" s="171"/>
      <c r="OR45" s="171"/>
      <c r="OS45" s="171"/>
      <c r="OT45" s="171"/>
      <c r="OU45" s="171"/>
      <c r="OV45" s="171"/>
      <c r="OW45" s="171"/>
      <c r="OX45" s="171"/>
      <c r="OY45" s="171"/>
      <c r="OZ45" s="171"/>
      <c r="PA45" s="171"/>
      <c r="PB45" s="171"/>
      <c r="PC45" s="171"/>
      <c r="PD45" s="171"/>
      <c r="PE45" s="171"/>
      <c r="PF45" s="171"/>
      <c r="PG45" s="171"/>
      <c r="PH45" s="171"/>
      <c r="PI45" s="171"/>
      <c r="PJ45" s="171"/>
      <c r="PK45" s="171"/>
      <c r="PL45" s="171"/>
      <c r="PM45" s="171"/>
      <c r="PN45" s="171"/>
      <c r="PO45" s="171"/>
      <c r="PP45" s="171"/>
      <c r="PQ45" s="171"/>
      <c r="PR45" s="171"/>
      <c r="PS45" s="171"/>
      <c r="PT45" s="171"/>
      <c r="PU45" s="171"/>
      <c r="PV45" s="171"/>
      <c r="PW45" s="171"/>
      <c r="PX45" s="171"/>
      <c r="PY45" s="171"/>
      <c r="PZ45" s="171"/>
      <c r="QA45" s="171"/>
      <c r="QB45" s="171"/>
      <c r="QC45" s="171"/>
      <c r="QD45" s="171"/>
      <c r="QE45" s="171"/>
      <c r="QF45" s="171"/>
      <c r="QG45" s="171"/>
      <c r="QH45" s="171"/>
      <c r="QI45" s="171"/>
      <c r="QJ45" s="171"/>
      <c r="QK45" s="171"/>
      <c r="QL45" s="171"/>
      <c r="QM45" s="171"/>
      <c r="QN45" s="171"/>
      <c r="QO45" s="171"/>
      <c r="QP45" s="171"/>
      <c r="QQ45" s="171"/>
      <c r="QR45" s="171"/>
      <c r="QS45" s="171"/>
      <c r="QT45" s="171"/>
      <c r="QU45" s="171"/>
      <c r="QV45" s="171"/>
      <c r="QW45" s="171"/>
      <c r="QX45" s="171"/>
      <c r="QY45" s="171"/>
      <c r="QZ45" s="171"/>
      <c r="RA45" s="171"/>
      <c r="RB45" s="171"/>
      <c r="RC45" s="171"/>
      <c r="RD45" s="171"/>
      <c r="RE45" s="171"/>
      <c r="RF45" s="171"/>
      <c r="RG45" s="171"/>
      <c r="RH45" s="171"/>
      <c r="RI45" s="171"/>
      <c r="RJ45" s="171"/>
      <c r="RK45" s="171"/>
      <c r="RL45" s="171"/>
      <c r="RM45" s="171"/>
      <c r="RN45" s="171"/>
      <c r="RO45" s="171"/>
      <c r="RP45" s="171"/>
      <c r="RQ45" s="171"/>
      <c r="RR45" s="171"/>
      <c r="RS45" s="171"/>
      <c r="RT45" s="171"/>
      <c r="RU45" s="171"/>
      <c r="RV45" s="171"/>
      <c r="RW45" s="171"/>
      <c r="RX45" s="171"/>
      <c r="RY45" s="171"/>
      <c r="RZ45" s="171"/>
      <c r="SA45" s="171"/>
      <c r="SB45" s="171"/>
      <c r="SC45" s="171"/>
      <c r="SD45" s="171"/>
      <c r="SE45" s="171"/>
      <c r="SF45" s="171"/>
      <c r="SG45" s="171"/>
      <c r="SH45" s="171"/>
      <c r="SI45" s="171"/>
      <c r="SJ45" s="171"/>
      <c r="SK45" s="171"/>
      <c r="SL45" s="171"/>
      <c r="SM45" s="171"/>
      <c r="SN45" s="171"/>
      <c r="SO45" s="171"/>
      <c r="SP45" s="171"/>
      <c r="SQ45" s="171"/>
      <c r="SR45" s="171"/>
      <c r="SS45" s="171"/>
      <c r="ST45" s="171"/>
      <c r="SU45" s="171"/>
      <c r="SV45" s="171"/>
      <c r="SW45" s="171"/>
      <c r="SX45" s="171"/>
      <c r="SY45" s="171"/>
      <c r="SZ45" s="171"/>
      <c r="TA45" s="171"/>
      <c r="TB45" s="171"/>
      <c r="TC45" s="171"/>
      <c r="TD45" s="171"/>
      <c r="TE45" s="171"/>
      <c r="TF45" s="171"/>
      <c r="TG45" s="171"/>
      <c r="TH45" s="171"/>
      <c r="TI45" s="171"/>
      <c r="TJ45" s="171"/>
      <c r="TK45" s="171"/>
      <c r="TL45" s="171"/>
      <c r="TM45" s="171"/>
      <c r="TN45" s="171"/>
      <c r="TO45" s="171"/>
      <c r="TP45" s="171"/>
      <c r="TQ45" s="171"/>
      <c r="TR45" s="171"/>
      <c r="TS45" s="171"/>
      <c r="TT45" s="171"/>
      <c r="TU45" s="171"/>
      <c r="TV45" s="171"/>
      <c r="TW45" s="171"/>
      <c r="TX45" s="171"/>
      <c r="TY45" s="171"/>
      <c r="TZ45" s="171"/>
      <c r="UA45" s="171"/>
      <c r="UB45" s="171"/>
      <c r="UC45" s="171"/>
      <c r="UD45" s="171"/>
      <c r="UE45" s="171"/>
      <c r="UF45" s="171"/>
      <c r="UG45" s="171"/>
      <c r="UH45" s="171"/>
      <c r="UI45" s="171"/>
      <c r="UJ45" s="171"/>
      <c r="UK45" s="171"/>
      <c r="UL45" s="171"/>
      <c r="UM45" s="171"/>
      <c r="UN45" s="171"/>
      <c r="UO45" s="171"/>
      <c r="UP45" s="171"/>
      <c r="UQ45" s="171"/>
      <c r="UR45" s="171"/>
      <c r="US45" s="171"/>
      <c r="UT45" s="171"/>
      <c r="UU45" s="171"/>
      <c r="UV45" s="171"/>
      <c r="UW45" s="171"/>
      <c r="UX45" s="171"/>
      <c r="UY45" s="171"/>
      <c r="UZ45" s="171"/>
      <c r="VA45" s="171"/>
      <c r="VB45" s="171"/>
      <c r="VC45" s="171"/>
      <c r="VD45" s="171"/>
      <c r="VE45" s="171"/>
      <c r="VF45" s="171"/>
      <c r="VG45" s="171"/>
      <c r="VH45" s="171"/>
      <c r="VI45" s="171"/>
      <c r="VJ45" s="171"/>
      <c r="VK45" s="171"/>
      <c r="VL45" s="171"/>
      <c r="VM45" s="171"/>
      <c r="VN45" s="171"/>
      <c r="VO45" s="171"/>
      <c r="VP45" s="171"/>
      <c r="VQ45" s="171"/>
      <c r="VR45" s="171"/>
      <c r="VS45" s="171"/>
      <c r="VT45" s="171"/>
      <c r="VU45" s="171"/>
      <c r="VV45" s="171"/>
      <c r="VW45" s="171"/>
      <c r="VX45" s="171"/>
      <c r="VY45" s="171"/>
      <c r="VZ45" s="171"/>
      <c r="WA45" s="171"/>
      <c r="WB45" s="171"/>
      <c r="WC45" s="171"/>
      <c r="WD45" s="171"/>
      <c r="WE45" s="171"/>
      <c r="WF45" s="171"/>
      <c r="WG45" s="171"/>
      <c r="WH45" s="171"/>
      <c r="WI45" s="171"/>
      <c r="WJ45" s="171"/>
      <c r="WK45" s="171"/>
      <c r="WL45" s="171"/>
      <c r="WM45" s="171"/>
      <c r="WN45" s="171"/>
      <c r="WO45" s="171"/>
      <c r="WP45" s="171"/>
      <c r="WQ45" s="171"/>
      <c r="WR45" s="171"/>
      <c r="WS45" s="171"/>
      <c r="WT45" s="171"/>
      <c r="WU45" s="171"/>
      <c r="WV45" s="171"/>
      <c r="WW45" s="171"/>
      <c r="WX45" s="171"/>
      <c r="WY45" s="171"/>
      <c r="WZ45" s="171"/>
      <c r="XA45" s="171"/>
      <c r="XB45" s="171"/>
      <c r="XC45" s="171"/>
      <c r="XD45" s="171"/>
      <c r="XE45" s="171"/>
      <c r="XF45" s="171"/>
      <c r="XG45" s="171"/>
      <c r="XH45" s="171"/>
      <c r="XI45" s="171"/>
      <c r="XJ45" s="171"/>
      <c r="XK45" s="171"/>
      <c r="XL45" s="171"/>
      <c r="XM45" s="171"/>
      <c r="XN45" s="171"/>
      <c r="XO45" s="171"/>
      <c r="XP45" s="171"/>
      <c r="XQ45" s="171"/>
      <c r="XR45" s="171"/>
      <c r="XS45" s="171"/>
      <c r="XT45" s="171"/>
      <c r="XU45" s="171"/>
      <c r="XV45" s="171"/>
      <c r="XW45" s="171"/>
      <c r="XX45" s="171"/>
      <c r="XY45" s="171"/>
      <c r="XZ45" s="171"/>
      <c r="YA45" s="171"/>
      <c r="YB45" s="171"/>
      <c r="YC45" s="171"/>
      <c r="YD45" s="171"/>
      <c r="YE45" s="171"/>
      <c r="YF45" s="171"/>
      <c r="YG45" s="171"/>
      <c r="YH45" s="171"/>
      <c r="YI45" s="171"/>
      <c r="YJ45" s="171"/>
      <c r="YK45" s="171"/>
      <c r="YL45" s="171"/>
      <c r="YM45" s="171"/>
      <c r="YN45" s="171"/>
      <c r="YO45" s="171"/>
      <c r="YP45" s="171"/>
      <c r="YQ45" s="171"/>
      <c r="YR45" s="171"/>
      <c r="YS45" s="171"/>
      <c r="YT45" s="171"/>
      <c r="YU45" s="171"/>
      <c r="YV45" s="171"/>
      <c r="YW45" s="171"/>
      <c r="YX45" s="171"/>
      <c r="YY45" s="171"/>
      <c r="YZ45" s="171"/>
      <c r="ZA45" s="171"/>
      <c r="ZB45" s="171"/>
      <c r="ZC45" s="171"/>
      <c r="ZD45" s="171"/>
      <c r="ZE45" s="171"/>
      <c r="ZF45" s="171"/>
      <c r="ZG45" s="171"/>
      <c r="ZH45" s="171"/>
      <c r="ZI45" s="171"/>
      <c r="ZJ45" s="171"/>
      <c r="ZK45" s="171"/>
      <c r="ZL45" s="171"/>
      <c r="ZM45" s="171"/>
      <c r="ZN45" s="171"/>
      <c r="ZO45" s="171"/>
      <c r="ZP45" s="171"/>
      <c r="ZQ45" s="171"/>
      <c r="ZR45" s="171"/>
      <c r="ZS45" s="171"/>
      <c r="ZT45" s="171"/>
      <c r="ZU45" s="171"/>
      <c r="ZV45" s="171"/>
      <c r="ZW45" s="171"/>
      <c r="ZX45" s="171"/>
      <c r="ZY45" s="171"/>
      <c r="ZZ45" s="171"/>
      <c r="AAA45" s="171"/>
      <c r="AAB45" s="171"/>
      <c r="AAC45" s="171"/>
      <c r="AAD45" s="171"/>
      <c r="AAE45" s="171"/>
      <c r="AAF45" s="171"/>
      <c r="AAG45" s="171"/>
      <c r="AAH45" s="171"/>
      <c r="AAI45" s="171"/>
      <c r="AAJ45" s="171"/>
      <c r="AAK45" s="171"/>
      <c r="AAL45" s="171"/>
      <c r="AAM45" s="171"/>
      <c r="AAN45" s="171"/>
      <c r="AAO45" s="171"/>
      <c r="AAP45" s="171"/>
      <c r="AAQ45" s="171"/>
      <c r="AAR45" s="171"/>
      <c r="AAS45" s="171"/>
      <c r="AAT45" s="171"/>
      <c r="AAU45" s="171"/>
      <c r="AAV45" s="171"/>
      <c r="AAW45" s="171"/>
      <c r="AAX45" s="171"/>
      <c r="AAY45" s="171"/>
      <c r="AAZ45" s="171"/>
      <c r="ABA45" s="171"/>
      <c r="ABB45" s="171"/>
      <c r="ABC45" s="171"/>
      <c r="ABD45" s="171"/>
      <c r="ABE45" s="171"/>
      <c r="ABF45" s="171"/>
      <c r="ABG45" s="171"/>
      <c r="ABH45" s="171"/>
      <c r="ABI45" s="171"/>
      <c r="ABJ45" s="171"/>
      <c r="ABK45" s="171"/>
      <c r="ABL45" s="171"/>
      <c r="ABM45" s="171"/>
      <c r="ABN45" s="171"/>
      <c r="ABO45" s="171"/>
      <c r="ABP45" s="171"/>
      <c r="ABQ45" s="171"/>
      <c r="ABR45" s="171"/>
      <c r="ABS45" s="171"/>
      <c r="ABT45" s="171"/>
      <c r="ABU45" s="171"/>
      <c r="ABV45" s="171"/>
      <c r="ABW45" s="171"/>
      <c r="ABX45" s="171"/>
      <c r="ABY45" s="171"/>
      <c r="ABZ45" s="171"/>
      <c r="ACA45" s="171"/>
      <c r="ACB45" s="171"/>
      <c r="ACC45" s="171"/>
      <c r="ACD45" s="171"/>
      <c r="ACE45" s="171"/>
      <c r="ACF45" s="171"/>
      <c r="ACG45" s="171"/>
      <c r="ACH45" s="171"/>
      <c r="ACI45" s="171"/>
      <c r="ACJ45" s="171"/>
      <c r="ACK45" s="171"/>
      <c r="ACL45" s="171"/>
      <c r="ACM45" s="171"/>
      <c r="ACN45" s="171"/>
      <c r="ACO45" s="171"/>
      <c r="ACP45" s="171"/>
      <c r="ACQ45" s="171"/>
      <c r="ACR45" s="171"/>
      <c r="ACS45" s="171"/>
      <c r="ACT45" s="171"/>
      <c r="ACU45" s="171"/>
      <c r="ACV45" s="171"/>
      <c r="ACW45" s="171"/>
      <c r="ACX45" s="171"/>
      <c r="ACY45" s="171"/>
      <c r="ACZ45" s="171"/>
      <c r="ADA45" s="171"/>
      <c r="ADB45" s="171"/>
      <c r="ADC45" s="171"/>
      <c r="ADD45" s="171"/>
      <c r="ADE45" s="171"/>
      <c r="ADF45" s="171"/>
      <c r="ADG45" s="171"/>
      <c r="ADH45" s="171"/>
      <c r="ADI45" s="171"/>
      <c r="ADJ45" s="171"/>
      <c r="ADK45" s="171"/>
      <c r="ADL45" s="171"/>
      <c r="ADM45" s="171"/>
      <c r="ADN45" s="171"/>
      <c r="ADO45" s="171"/>
      <c r="ADP45" s="171"/>
      <c r="ADQ45" s="171"/>
      <c r="ADR45" s="171"/>
      <c r="ADS45" s="171"/>
      <c r="ADT45" s="171"/>
      <c r="ADU45" s="171"/>
      <c r="ADV45" s="171"/>
      <c r="ADW45" s="171"/>
      <c r="ADX45" s="171"/>
      <c r="ADY45" s="171"/>
      <c r="ADZ45" s="171"/>
      <c r="AEA45" s="171"/>
      <c r="AEB45" s="171"/>
      <c r="AEC45" s="171"/>
      <c r="AED45" s="171"/>
      <c r="AEE45" s="171"/>
      <c r="AEF45" s="171"/>
      <c r="AEG45" s="171"/>
      <c r="AEH45" s="171"/>
      <c r="AEI45" s="171"/>
      <c r="AEJ45" s="171"/>
      <c r="AEK45" s="171"/>
      <c r="AEL45" s="171"/>
      <c r="AEM45" s="171"/>
      <c r="AEN45" s="171"/>
      <c r="AEO45" s="171"/>
      <c r="AEP45" s="171"/>
      <c r="AEQ45" s="171"/>
      <c r="AER45" s="171"/>
      <c r="AES45" s="171"/>
      <c r="AET45" s="171"/>
      <c r="AEU45" s="171"/>
      <c r="AEV45" s="171"/>
      <c r="AEW45" s="171"/>
      <c r="AEX45" s="171"/>
      <c r="AEY45" s="171"/>
      <c r="AEZ45" s="171"/>
      <c r="AFA45" s="171"/>
      <c r="AFB45" s="171"/>
      <c r="AFC45" s="171"/>
      <c r="AFD45" s="171"/>
      <c r="AFE45" s="171"/>
      <c r="AFF45" s="171"/>
      <c r="AFG45" s="171"/>
      <c r="AFH45" s="171"/>
      <c r="AFI45" s="171"/>
      <c r="AFJ45" s="171"/>
      <c r="AFK45" s="171"/>
      <c r="AFL45" s="171"/>
      <c r="AFM45" s="171"/>
      <c r="AFN45" s="171"/>
      <c r="AFO45" s="171"/>
      <c r="AFP45" s="171"/>
      <c r="AFQ45" s="171"/>
      <c r="AFR45" s="171"/>
      <c r="AFS45" s="171"/>
      <c r="AFT45" s="171"/>
      <c r="AFU45" s="171"/>
      <c r="AFV45" s="171"/>
      <c r="AFW45" s="171"/>
      <c r="AFX45" s="171"/>
      <c r="AFY45" s="171"/>
      <c r="AFZ45" s="171"/>
      <c r="AGA45" s="171"/>
      <c r="AGB45" s="171"/>
      <c r="AGC45" s="171"/>
      <c r="AGD45" s="171"/>
      <c r="AGE45" s="171"/>
      <c r="AGF45" s="171"/>
      <c r="AGG45" s="171"/>
      <c r="AGH45" s="171"/>
      <c r="AGI45" s="171"/>
      <c r="AGJ45" s="171"/>
      <c r="AGK45" s="171"/>
      <c r="AGL45" s="171"/>
      <c r="AGM45" s="171"/>
      <c r="AGN45" s="171"/>
      <c r="AGO45" s="171"/>
      <c r="AGP45" s="171"/>
      <c r="AGQ45" s="171"/>
      <c r="AGR45" s="171"/>
      <c r="AGS45" s="171"/>
      <c r="AGT45" s="171"/>
      <c r="AGU45" s="171"/>
      <c r="AGV45" s="171"/>
      <c r="AGW45" s="171"/>
      <c r="AGX45" s="171"/>
      <c r="AGY45" s="171"/>
      <c r="AGZ45" s="171"/>
      <c r="AHA45" s="171"/>
      <c r="AHB45" s="171"/>
      <c r="AHC45" s="171"/>
      <c r="AHD45" s="171"/>
      <c r="AHE45" s="171"/>
      <c r="AHF45" s="171"/>
      <c r="AHG45" s="171"/>
      <c r="AHH45" s="171"/>
      <c r="AHI45" s="171"/>
      <c r="AHJ45" s="171"/>
      <c r="AHK45" s="171"/>
      <c r="AHL45" s="171"/>
      <c r="AHM45" s="171"/>
      <c r="AHN45" s="171"/>
      <c r="AHO45" s="171"/>
      <c r="AHP45" s="171"/>
      <c r="AHQ45" s="171"/>
      <c r="AHR45" s="171"/>
      <c r="AHS45" s="171"/>
      <c r="AHT45" s="171"/>
      <c r="AHU45" s="171"/>
      <c r="AHV45" s="171"/>
      <c r="AHW45" s="171"/>
      <c r="AHX45" s="171"/>
      <c r="AHY45" s="171"/>
      <c r="AHZ45" s="171"/>
      <c r="AIA45" s="171"/>
      <c r="AIB45" s="171"/>
      <c r="AIC45" s="171"/>
      <c r="AID45" s="171"/>
      <c r="AIE45" s="171"/>
      <c r="AIF45" s="171"/>
      <c r="AIG45" s="171"/>
      <c r="AIH45" s="171"/>
      <c r="AII45" s="171"/>
      <c r="AIJ45" s="171"/>
      <c r="AIK45" s="171"/>
      <c r="AIL45" s="171"/>
      <c r="AIM45" s="171"/>
      <c r="AIN45" s="171"/>
      <c r="AIO45" s="171"/>
      <c r="AIP45" s="171"/>
      <c r="AIQ45" s="171"/>
      <c r="AIR45" s="171"/>
      <c r="AIS45" s="171"/>
      <c r="AIT45" s="171"/>
      <c r="AIU45" s="171"/>
      <c r="AIV45" s="171"/>
      <c r="AIW45" s="171"/>
      <c r="AIX45" s="171"/>
      <c r="AIY45" s="171"/>
      <c r="AIZ45" s="171"/>
      <c r="AJA45" s="171"/>
      <c r="AJB45" s="171"/>
      <c r="AJC45" s="171"/>
      <c r="AJD45" s="171"/>
      <c r="AJE45" s="171"/>
      <c r="AJF45" s="171"/>
      <c r="AJG45" s="171"/>
      <c r="AJH45" s="171"/>
      <c r="AJI45" s="171"/>
      <c r="AJJ45" s="171"/>
      <c r="AJK45" s="171"/>
      <c r="AJL45" s="171"/>
      <c r="AJM45" s="171"/>
      <c r="AJN45" s="171"/>
      <c r="AJO45" s="171"/>
      <c r="AJP45" s="171"/>
      <c r="AJQ45" s="171"/>
      <c r="AJR45" s="171"/>
      <c r="AJS45" s="171"/>
      <c r="AJT45" s="171"/>
      <c r="AJU45" s="171"/>
      <c r="AJV45" s="171"/>
      <c r="AJW45" s="171"/>
      <c r="AJX45" s="171"/>
      <c r="AJY45" s="171"/>
      <c r="AJZ45" s="171"/>
      <c r="AKA45" s="171"/>
      <c r="AKB45" s="171"/>
      <c r="AKC45" s="171"/>
      <c r="AKD45" s="171"/>
      <c r="AKE45" s="171"/>
      <c r="AKF45" s="171"/>
      <c r="AKG45" s="171"/>
      <c r="AKH45" s="171"/>
      <c r="AKI45" s="171"/>
      <c r="AKJ45" s="171"/>
      <c r="AKK45" s="171"/>
      <c r="AKL45" s="171"/>
      <c r="AKM45" s="171"/>
      <c r="AKN45" s="171"/>
      <c r="AKO45" s="171"/>
      <c r="AKP45" s="171"/>
      <c r="AKQ45" s="171"/>
      <c r="AKR45" s="171"/>
      <c r="AKS45" s="171"/>
      <c r="AKT45" s="171"/>
      <c r="AKU45" s="171"/>
      <c r="AKV45" s="171"/>
      <c r="AKW45" s="171"/>
      <c r="AKX45" s="171"/>
      <c r="AKY45" s="171"/>
      <c r="AKZ45" s="171"/>
      <c r="ALA45" s="171"/>
      <c r="ALB45" s="171"/>
      <c r="ALC45" s="171"/>
      <c r="ALD45" s="171"/>
      <c r="ALE45" s="171"/>
      <c r="ALF45" s="171"/>
      <c r="ALG45" s="171"/>
      <c r="ALH45" s="171"/>
      <c r="ALI45" s="171"/>
      <c r="ALJ45" s="171"/>
      <c r="ALK45" s="171"/>
      <c r="ALL45" s="171"/>
      <c r="ALM45" s="171"/>
      <c r="ALN45" s="171"/>
      <c r="ALO45" s="171"/>
      <c r="ALP45" s="171"/>
      <c r="ALQ45" s="171"/>
      <c r="ALR45" s="171"/>
      <c r="ALS45" s="171"/>
      <c r="ALT45" s="171"/>
      <c r="ALU45" s="171"/>
      <c r="ALV45" s="171"/>
      <c r="ALW45" s="171"/>
      <c r="ALX45" s="171"/>
      <c r="ALY45" s="171"/>
      <c r="ALZ45" s="171"/>
      <c r="AMA45" s="171"/>
      <c r="AMB45" s="171"/>
      <c r="AMC45" s="171"/>
      <c r="AMD45" s="171"/>
      <c r="AME45" s="171"/>
      <c r="AMF45" s="171"/>
      <c r="AMG45" s="171"/>
      <c r="AMH45" s="171"/>
      <c r="AMI45" s="171"/>
      <c r="AMJ45" s="171"/>
      <c r="AMK45" s="171"/>
      <c r="AML45" s="171"/>
      <c r="AMM45" s="171"/>
      <c r="AMN45" s="171"/>
      <c r="AMO45" s="171"/>
      <c r="AMP45" s="171"/>
      <c r="AMQ45" s="171"/>
      <c r="AMR45" s="171"/>
      <c r="AMS45" s="171"/>
      <c r="AMT45" s="171"/>
      <c r="AMU45" s="171"/>
      <c r="AMV45" s="171"/>
      <c r="AMW45" s="171"/>
      <c r="AMX45" s="171"/>
      <c r="AMY45" s="171"/>
      <c r="AMZ45" s="171"/>
      <c r="ANA45" s="171"/>
      <c r="ANB45" s="171"/>
      <c r="ANC45" s="171"/>
      <c r="AND45" s="171"/>
      <c r="ANE45" s="171"/>
      <c r="ANF45" s="171"/>
      <c r="ANG45" s="171"/>
      <c r="ANH45" s="171"/>
      <c r="ANI45" s="171"/>
      <c r="ANJ45" s="171"/>
      <c r="ANK45" s="171"/>
      <c r="ANL45" s="171"/>
      <c r="ANM45" s="171"/>
      <c r="ANN45" s="171"/>
      <c r="ANO45" s="171"/>
      <c r="ANP45" s="171"/>
      <c r="ANQ45" s="171"/>
      <c r="ANR45" s="171"/>
      <c r="ANS45" s="171"/>
      <c r="ANT45" s="171"/>
      <c r="ANU45" s="171"/>
      <c r="ANV45" s="171"/>
      <c r="ANW45" s="171"/>
      <c r="ANX45" s="171"/>
      <c r="ANY45" s="171"/>
      <c r="ANZ45" s="171"/>
      <c r="AOA45" s="171"/>
      <c r="AOB45" s="171"/>
      <c r="AOC45" s="171"/>
      <c r="AOD45" s="171"/>
      <c r="AOE45" s="171"/>
      <c r="AOF45" s="171"/>
      <c r="AOG45" s="171"/>
      <c r="AOH45" s="171"/>
      <c r="AOI45" s="171"/>
      <c r="AOJ45" s="171"/>
      <c r="AOK45" s="171"/>
      <c r="AOL45" s="171"/>
      <c r="AOM45" s="171"/>
      <c r="AON45" s="171"/>
      <c r="AOO45" s="171"/>
      <c r="AOP45" s="171"/>
      <c r="AOQ45" s="171"/>
      <c r="AOR45" s="171"/>
      <c r="AOS45" s="171"/>
      <c r="AOT45" s="171"/>
      <c r="AOU45" s="171"/>
      <c r="AOV45" s="171"/>
      <c r="AOW45" s="171"/>
      <c r="AOX45" s="171"/>
      <c r="AOY45" s="171"/>
      <c r="AOZ45" s="171"/>
      <c r="APA45" s="171"/>
      <c r="APB45" s="171"/>
      <c r="APC45" s="171"/>
      <c r="APD45" s="171"/>
      <c r="APE45" s="171"/>
      <c r="APF45" s="171"/>
      <c r="APG45" s="171"/>
      <c r="APH45" s="171"/>
      <c r="API45" s="171"/>
      <c r="APJ45" s="171"/>
      <c r="APK45" s="171"/>
      <c r="APL45" s="171"/>
      <c r="APM45" s="171"/>
      <c r="APN45" s="171"/>
      <c r="APO45" s="171"/>
      <c r="APP45" s="171"/>
      <c r="APQ45" s="171"/>
      <c r="APR45" s="171"/>
      <c r="APS45" s="171"/>
      <c r="APT45" s="171"/>
      <c r="APU45" s="171"/>
      <c r="APV45" s="171"/>
      <c r="APW45" s="171"/>
      <c r="APX45" s="171"/>
      <c r="APY45" s="171"/>
      <c r="APZ45" s="171"/>
      <c r="AQA45" s="171"/>
      <c r="AQB45" s="171"/>
      <c r="AQC45" s="171"/>
      <c r="AQD45" s="171"/>
      <c r="AQE45" s="171"/>
      <c r="AQF45" s="171"/>
      <c r="AQG45" s="171"/>
      <c r="AQH45" s="171"/>
      <c r="AQI45" s="171"/>
      <c r="AQJ45" s="171"/>
      <c r="AQK45" s="171"/>
      <c r="AQL45" s="171"/>
      <c r="AQM45" s="171"/>
      <c r="AQN45" s="171"/>
      <c r="AQO45" s="171"/>
      <c r="AQP45" s="171"/>
      <c r="AQQ45" s="171"/>
      <c r="AQR45" s="171"/>
      <c r="AQS45" s="171"/>
      <c r="AQT45" s="171"/>
      <c r="AQU45" s="171"/>
      <c r="AQV45" s="171"/>
      <c r="AQW45" s="171"/>
      <c r="AQX45" s="171"/>
      <c r="AQY45" s="171"/>
      <c r="AQZ45" s="171"/>
      <c r="ARA45" s="171"/>
      <c r="ARB45" s="171"/>
      <c r="ARC45" s="171"/>
      <c r="ARD45" s="171"/>
      <c r="ARE45" s="171"/>
      <c r="ARF45" s="171"/>
      <c r="ARG45" s="171"/>
      <c r="ARH45" s="171"/>
      <c r="ARI45" s="171"/>
      <c r="ARJ45" s="171"/>
      <c r="ARK45" s="171"/>
      <c r="ARL45" s="171"/>
      <c r="ARM45" s="171"/>
      <c r="ARN45" s="171"/>
      <c r="ARO45" s="171"/>
      <c r="ARP45" s="171"/>
      <c r="ARQ45" s="171"/>
      <c r="ARR45" s="171"/>
      <c r="ARS45" s="171"/>
      <c r="ART45" s="171"/>
      <c r="ARU45" s="171"/>
      <c r="ARV45" s="171"/>
      <c r="ARW45" s="171"/>
      <c r="ARX45" s="171"/>
      <c r="ARY45" s="171"/>
      <c r="ARZ45" s="171"/>
      <c r="ASA45" s="171"/>
      <c r="ASB45" s="171"/>
      <c r="ASC45" s="171"/>
      <c r="ASD45" s="171"/>
      <c r="ASE45" s="171"/>
      <c r="ASF45" s="171"/>
      <c r="ASG45" s="171"/>
      <c r="ASH45" s="171"/>
      <c r="ASI45" s="171"/>
      <c r="ASJ45" s="171"/>
      <c r="ASK45" s="171"/>
      <c r="ASL45" s="171"/>
      <c r="ASM45" s="171"/>
      <c r="ASN45" s="171"/>
      <c r="ASO45" s="171"/>
      <c r="ASP45" s="171"/>
      <c r="ASQ45" s="171"/>
      <c r="ASR45" s="171"/>
      <c r="ASS45" s="171"/>
      <c r="AST45" s="171"/>
      <c r="ASU45" s="171"/>
      <c r="ASV45" s="171"/>
      <c r="ASW45" s="171"/>
      <c r="ASX45" s="171"/>
      <c r="ASY45" s="171"/>
      <c r="ASZ45" s="171"/>
      <c r="ATA45" s="171"/>
      <c r="ATB45" s="171"/>
      <c r="ATC45" s="171"/>
      <c r="ATD45" s="171"/>
      <c r="ATE45" s="171"/>
      <c r="ATF45" s="171"/>
      <c r="ATG45" s="171"/>
      <c r="ATH45" s="171"/>
      <c r="ATI45" s="171"/>
      <c r="ATJ45" s="171"/>
      <c r="ATK45" s="171"/>
      <c r="ATL45" s="171"/>
      <c r="ATM45" s="171"/>
      <c r="ATN45" s="171"/>
      <c r="ATO45" s="171"/>
      <c r="ATP45" s="171"/>
      <c r="ATQ45" s="171"/>
      <c r="ATR45" s="171"/>
      <c r="ATS45" s="171"/>
      <c r="ATT45" s="171"/>
      <c r="ATU45" s="171"/>
      <c r="ATV45" s="171"/>
      <c r="ATW45" s="171"/>
      <c r="ATX45" s="171"/>
      <c r="ATY45" s="171"/>
      <c r="ATZ45" s="171"/>
      <c r="AUA45" s="171"/>
      <c r="AUB45" s="171"/>
      <c r="AUC45" s="171"/>
      <c r="AUD45" s="171"/>
      <c r="AUE45" s="171"/>
      <c r="AUF45" s="171"/>
      <c r="AUG45" s="171"/>
      <c r="AUH45" s="171"/>
      <c r="AUI45" s="171"/>
      <c r="AUJ45" s="171"/>
      <c r="AUK45" s="171"/>
      <c r="AUL45" s="171"/>
      <c r="AUM45" s="171"/>
      <c r="AUN45" s="171"/>
      <c r="AUO45" s="171"/>
      <c r="AUP45" s="171"/>
      <c r="AUQ45" s="171"/>
      <c r="AUR45" s="171"/>
      <c r="AUS45" s="171"/>
      <c r="AUT45" s="171"/>
      <c r="AUU45" s="171"/>
      <c r="AUV45" s="171"/>
      <c r="AUW45" s="171"/>
      <c r="AUX45" s="171"/>
      <c r="AUY45" s="171"/>
      <c r="AUZ45" s="171"/>
      <c r="AVA45" s="171"/>
      <c r="AVB45" s="171"/>
      <c r="AVC45" s="171"/>
      <c r="AVD45" s="171"/>
      <c r="AVE45" s="171"/>
      <c r="AVF45" s="171"/>
      <c r="AVG45" s="171"/>
      <c r="AVH45" s="171"/>
      <c r="AVI45" s="171"/>
      <c r="AVJ45" s="171"/>
      <c r="AVK45" s="171"/>
      <c r="AVL45" s="171"/>
      <c r="AVM45" s="171"/>
      <c r="AVN45" s="171"/>
      <c r="AVO45" s="171"/>
      <c r="AVP45" s="171"/>
      <c r="AVQ45" s="171"/>
      <c r="AVR45" s="171"/>
      <c r="AVS45" s="171"/>
      <c r="AVT45" s="171"/>
      <c r="AVU45" s="171"/>
      <c r="AVV45" s="171"/>
      <c r="AVW45" s="171"/>
      <c r="AVX45" s="171"/>
      <c r="AVY45" s="171"/>
      <c r="AVZ45" s="171"/>
      <c r="AWA45" s="171"/>
      <c r="AWB45" s="171"/>
      <c r="AWC45" s="171"/>
      <c r="AWD45" s="171"/>
      <c r="AWE45" s="171"/>
      <c r="AWF45" s="171"/>
      <c r="AWG45" s="171"/>
      <c r="AWH45" s="171"/>
      <c r="AWI45" s="171"/>
      <c r="AWJ45" s="171"/>
      <c r="AWK45" s="171"/>
      <c r="AWL45" s="171"/>
      <c r="AWM45" s="171"/>
      <c r="AWN45" s="171"/>
      <c r="AWO45" s="171"/>
      <c r="AWP45" s="171"/>
      <c r="AWQ45" s="171"/>
      <c r="AWR45" s="171"/>
      <c r="AWS45" s="171"/>
      <c r="AWT45" s="171"/>
      <c r="AWU45" s="171"/>
      <c r="AWV45" s="171"/>
      <c r="AWW45" s="171"/>
      <c r="AWX45" s="171"/>
      <c r="AWY45" s="171"/>
      <c r="AWZ45" s="171"/>
      <c r="AXA45" s="171"/>
      <c r="AXB45" s="171"/>
      <c r="AXC45" s="171"/>
      <c r="AXD45" s="171"/>
      <c r="AXE45" s="171"/>
      <c r="AXF45" s="171"/>
      <c r="AXG45" s="171"/>
      <c r="AXH45" s="171"/>
      <c r="AXI45" s="171"/>
      <c r="AXJ45" s="171"/>
      <c r="AXK45" s="171"/>
      <c r="AXL45" s="171"/>
      <c r="AXM45" s="171"/>
      <c r="AXN45" s="171"/>
      <c r="AXO45" s="171"/>
      <c r="AXP45" s="171"/>
      <c r="AXQ45" s="171"/>
      <c r="AXR45" s="171"/>
      <c r="AXS45" s="171"/>
      <c r="AXT45" s="171"/>
      <c r="AXU45" s="171"/>
      <c r="AXV45" s="171"/>
      <c r="AXW45" s="171"/>
      <c r="AXX45" s="171"/>
      <c r="AXY45" s="171"/>
      <c r="AXZ45" s="171"/>
      <c r="AYA45" s="171"/>
      <c r="AYB45" s="171"/>
      <c r="AYC45" s="171"/>
      <c r="AYD45" s="171"/>
      <c r="AYE45" s="171"/>
      <c r="AYF45" s="171"/>
      <c r="AYG45" s="171"/>
      <c r="AYH45" s="171"/>
      <c r="AYI45" s="171"/>
      <c r="AYJ45" s="171"/>
      <c r="AYK45" s="171"/>
      <c r="AYL45" s="171"/>
      <c r="AYM45" s="171"/>
      <c r="AYN45" s="171"/>
      <c r="AYO45" s="171"/>
      <c r="AYP45" s="171"/>
      <c r="AYQ45" s="171"/>
      <c r="AYR45" s="171"/>
      <c r="AYS45" s="171"/>
      <c r="AYT45" s="171"/>
      <c r="AYU45" s="171"/>
      <c r="AYV45" s="171"/>
      <c r="AYW45" s="171"/>
      <c r="AYX45" s="171"/>
      <c r="AYY45" s="171"/>
      <c r="AYZ45" s="171"/>
      <c r="AZA45" s="171"/>
      <c r="AZB45" s="171"/>
      <c r="AZC45" s="171"/>
      <c r="AZD45" s="171"/>
      <c r="AZE45" s="171"/>
      <c r="AZF45" s="171"/>
      <c r="AZG45" s="171"/>
      <c r="AZH45" s="171"/>
      <c r="AZI45" s="171"/>
      <c r="AZJ45" s="171"/>
      <c r="AZK45" s="171"/>
      <c r="AZL45" s="171"/>
      <c r="AZM45" s="171"/>
      <c r="AZN45" s="171"/>
      <c r="AZO45" s="171"/>
      <c r="AZP45" s="171"/>
      <c r="AZQ45" s="171"/>
      <c r="AZR45" s="171"/>
      <c r="AZS45" s="171"/>
      <c r="AZT45" s="171"/>
      <c r="AZU45" s="171"/>
      <c r="AZV45" s="171"/>
      <c r="AZW45" s="171"/>
      <c r="AZX45" s="171"/>
      <c r="AZY45" s="171"/>
      <c r="AZZ45" s="171"/>
      <c r="BAA45" s="171"/>
      <c r="BAB45" s="171"/>
      <c r="BAC45" s="171"/>
      <c r="BAD45" s="171"/>
      <c r="BAE45" s="171"/>
      <c r="BAF45" s="171"/>
      <c r="BAG45" s="171"/>
      <c r="BAH45" s="171"/>
      <c r="BAI45" s="171"/>
      <c r="BAJ45" s="171"/>
      <c r="BAK45" s="171"/>
      <c r="BAL45" s="171"/>
      <c r="BAM45" s="171"/>
      <c r="BAN45" s="171"/>
      <c r="BAO45" s="171"/>
      <c r="BAP45" s="171"/>
      <c r="BAQ45" s="171"/>
      <c r="BAR45" s="171"/>
      <c r="BAS45" s="171"/>
      <c r="BAT45" s="171"/>
      <c r="BAU45" s="171"/>
      <c r="BAV45" s="171"/>
      <c r="BAW45" s="171"/>
      <c r="BAX45" s="171"/>
      <c r="BAY45" s="171"/>
      <c r="BAZ45" s="171"/>
      <c r="BBA45" s="171"/>
      <c r="BBB45" s="171"/>
      <c r="BBC45" s="171"/>
      <c r="BBD45" s="171"/>
      <c r="BBE45" s="171"/>
      <c r="BBF45" s="171"/>
      <c r="BBG45" s="171"/>
      <c r="BBH45" s="171"/>
      <c r="BBI45" s="171"/>
      <c r="BBJ45" s="171"/>
      <c r="BBK45" s="171"/>
      <c r="BBL45" s="171"/>
      <c r="BBM45" s="171"/>
      <c r="BBN45" s="171"/>
      <c r="BBO45" s="171"/>
      <c r="BBP45" s="171"/>
      <c r="BBQ45" s="171"/>
      <c r="BBR45" s="171"/>
      <c r="BBS45" s="171"/>
      <c r="BBT45" s="171"/>
      <c r="BBU45" s="171"/>
      <c r="BBV45" s="171"/>
      <c r="BBW45" s="171"/>
      <c r="BBX45" s="171"/>
      <c r="BBY45" s="171"/>
      <c r="BBZ45" s="171"/>
      <c r="BCA45" s="171"/>
      <c r="BCB45" s="171"/>
      <c r="BCC45" s="171"/>
      <c r="BCD45" s="171"/>
      <c r="BCE45" s="171"/>
      <c r="BCF45" s="171"/>
      <c r="BCG45" s="171"/>
      <c r="BCH45" s="171"/>
      <c r="BCI45" s="171"/>
      <c r="BCJ45" s="171"/>
      <c r="BCK45" s="171"/>
      <c r="BCL45" s="171"/>
      <c r="BCM45" s="171"/>
      <c r="BCN45" s="171"/>
      <c r="BCO45" s="171"/>
      <c r="BCP45" s="171"/>
      <c r="BCQ45" s="171"/>
      <c r="BCR45" s="171"/>
      <c r="BCS45" s="171"/>
      <c r="BCT45" s="171"/>
      <c r="BCU45" s="171"/>
      <c r="BCV45" s="171"/>
      <c r="BCW45" s="171"/>
      <c r="BCX45" s="171"/>
      <c r="BCY45" s="171"/>
      <c r="BCZ45" s="171"/>
      <c r="BDA45" s="171"/>
      <c r="BDB45" s="171"/>
      <c r="BDC45" s="171"/>
      <c r="BDD45" s="171"/>
      <c r="BDE45" s="171"/>
      <c r="BDF45" s="171"/>
      <c r="BDG45" s="171"/>
      <c r="BDH45" s="171"/>
      <c r="BDI45" s="171"/>
      <c r="BDJ45" s="171"/>
      <c r="BDK45" s="171"/>
      <c r="BDL45" s="171"/>
      <c r="BDM45" s="171"/>
      <c r="BDN45" s="171"/>
      <c r="BDO45" s="171"/>
      <c r="BDP45" s="171"/>
      <c r="BDQ45" s="171"/>
      <c r="BDR45" s="171"/>
      <c r="BDS45" s="171"/>
      <c r="BDT45" s="171"/>
      <c r="BDU45" s="171"/>
      <c r="BDV45" s="171"/>
      <c r="BDW45" s="171"/>
      <c r="BDX45" s="171"/>
      <c r="BDY45" s="171"/>
      <c r="BDZ45" s="171"/>
      <c r="BEA45" s="171"/>
      <c r="BEB45" s="171"/>
      <c r="BEC45" s="171"/>
      <c r="BED45" s="171"/>
      <c r="BEE45" s="171"/>
      <c r="BEF45" s="171"/>
      <c r="BEG45" s="171"/>
      <c r="BEH45" s="171"/>
      <c r="BEI45" s="171"/>
      <c r="BEJ45" s="171"/>
      <c r="BEK45" s="171"/>
      <c r="BEL45" s="171"/>
      <c r="BEM45" s="171"/>
      <c r="BEN45" s="171"/>
      <c r="BEO45" s="171"/>
      <c r="BEP45" s="171"/>
      <c r="BEQ45" s="171"/>
      <c r="BER45" s="171"/>
      <c r="BES45" s="171"/>
      <c r="BET45" s="171"/>
      <c r="BEU45" s="171"/>
      <c r="BEV45" s="171"/>
      <c r="BEW45" s="171"/>
      <c r="BEX45" s="171"/>
      <c r="BEY45" s="171"/>
      <c r="BEZ45" s="171"/>
      <c r="BFA45" s="171"/>
      <c r="BFB45" s="171"/>
      <c r="BFC45" s="171"/>
      <c r="BFD45" s="171"/>
      <c r="BFE45" s="171"/>
      <c r="BFF45" s="171"/>
      <c r="BFG45" s="171"/>
      <c r="BFH45" s="171"/>
      <c r="BFI45" s="171"/>
      <c r="BFJ45" s="171"/>
      <c r="BFK45" s="171"/>
      <c r="BFL45" s="171"/>
      <c r="BFM45" s="171"/>
      <c r="BFN45" s="171"/>
      <c r="BFO45" s="171"/>
      <c r="BFP45" s="171"/>
      <c r="BFQ45" s="171"/>
      <c r="BFR45" s="171"/>
      <c r="BFS45" s="171"/>
      <c r="BFT45" s="171"/>
      <c r="BFU45" s="171"/>
      <c r="BFV45" s="171"/>
      <c r="BFW45" s="171"/>
      <c r="BFX45" s="171"/>
      <c r="BFY45" s="171"/>
      <c r="BFZ45" s="171"/>
      <c r="BGA45" s="171"/>
      <c r="BGB45" s="171"/>
      <c r="BGC45" s="171"/>
      <c r="BGD45" s="171"/>
      <c r="BGE45" s="171"/>
      <c r="BGF45" s="171"/>
      <c r="BGG45" s="171"/>
      <c r="BGH45" s="171"/>
      <c r="BGI45" s="171"/>
      <c r="BGJ45" s="171"/>
      <c r="BGK45" s="171"/>
      <c r="BGL45" s="171"/>
      <c r="BGM45" s="171"/>
      <c r="BGN45" s="171"/>
      <c r="BGO45" s="171"/>
      <c r="BGP45" s="171"/>
      <c r="BGQ45" s="171"/>
      <c r="BGR45" s="171"/>
      <c r="BGS45" s="171"/>
      <c r="BGT45" s="171"/>
      <c r="BGU45" s="171"/>
      <c r="BGV45" s="171"/>
      <c r="BGW45" s="171"/>
      <c r="BGX45" s="171"/>
      <c r="BGY45" s="171"/>
      <c r="BGZ45" s="171"/>
      <c r="BHA45" s="171"/>
      <c r="BHB45" s="171"/>
      <c r="BHC45" s="171"/>
      <c r="BHD45" s="171"/>
      <c r="BHE45" s="171"/>
      <c r="BHF45" s="171"/>
      <c r="BHG45" s="171"/>
      <c r="BHH45" s="171"/>
      <c r="BHI45" s="171"/>
      <c r="BHJ45" s="171"/>
      <c r="BHK45" s="171"/>
      <c r="BHL45" s="171"/>
      <c r="BHM45" s="171"/>
      <c r="BHN45" s="171"/>
      <c r="BHO45" s="171"/>
      <c r="BHP45" s="171"/>
      <c r="BHQ45" s="171"/>
      <c r="BHR45" s="171"/>
      <c r="BHS45" s="171"/>
      <c r="BHT45" s="171"/>
      <c r="BHU45" s="171"/>
      <c r="BHV45" s="171"/>
      <c r="BHW45" s="171"/>
      <c r="BHX45" s="171"/>
      <c r="BHY45" s="171"/>
      <c r="BHZ45" s="171"/>
      <c r="BIA45" s="171"/>
      <c r="BIB45" s="171"/>
      <c r="BIC45" s="171"/>
      <c r="BID45" s="171"/>
      <c r="BIE45" s="171"/>
      <c r="BIF45" s="171"/>
      <c r="BIG45" s="171"/>
      <c r="BIH45" s="171"/>
      <c r="BII45" s="171"/>
      <c r="BIJ45" s="171"/>
      <c r="BIK45" s="171"/>
      <c r="BIL45" s="171"/>
      <c r="BIM45" s="171"/>
      <c r="BIN45" s="171"/>
      <c r="BIO45" s="171"/>
      <c r="BIP45" s="171"/>
      <c r="BIQ45" s="171"/>
      <c r="BIR45" s="171"/>
      <c r="BIS45" s="171"/>
      <c r="BIT45" s="171"/>
      <c r="BIU45" s="171"/>
      <c r="BIV45" s="171"/>
      <c r="BIW45" s="171"/>
      <c r="BIX45" s="171"/>
      <c r="BIY45" s="171"/>
      <c r="BIZ45" s="171"/>
      <c r="BJA45" s="171"/>
      <c r="BJB45" s="171"/>
      <c r="BJC45" s="171"/>
      <c r="BJD45" s="171"/>
      <c r="BJE45" s="171"/>
      <c r="BJF45" s="171"/>
      <c r="BJG45" s="171"/>
      <c r="BJH45" s="171"/>
      <c r="BJI45" s="171"/>
      <c r="BJJ45" s="171"/>
      <c r="BJK45" s="171"/>
      <c r="BJL45" s="171"/>
      <c r="BJM45" s="171"/>
      <c r="BJN45" s="171"/>
      <c r="BJO45" s="171"/>
      <c r="BJP45" s="171"/>
      <c r="BJQ45" s="171"/>
      <c r="BJR45" s="171"/>
      <c r="BJS45" s="171"/>
      <c r="BJT45" s="171"/>
      <c r="BJU45" s="171"/>
      <c r="BJV45" s="171"/>
      <c r="BJW45" s="171"/>
      <c r="BJX45" s="171"/>
      <c r="BJY45" s="171"/>
      <c r="BJZ45" s="171"/>
      <c r="BKA45" s="171"/>
      <c r="BKB45" s="171"/>
      <c r="BKC45" s="171"/>
      <c r="BKD45" s="171"/>
      <c r="BKE45" s="171"/>
      <c r="BKF45" s="171"/>
      <c r="BKG45" s="171"/>
      <c r="BKH45" s="171"/>
      <c r="BKI45" s="171"/>
      <c r="BKJ45" s="171"/>
      <c r="BKK45" s="171"/>
      <c r="BKL45" s="171"/>
      <c r="BKM45" s="171"/>
      <c r="BKN45" s="171"/>
      <c r="BKO45" s="171"/>
      <c r="BKP45" s="171"/>
      <c r="BKQ45" s="171"/>
      <c r="BKR45" s="171"/>
      <c r="BKS45" s="171"/>
      <c r="BKT45" s="171"/>
      <c r="BKU45" s="171"/>
      <c r="BKV45" s="171"/>
      <c r="BKW45" s="171"/>
      <c r="BKX45" s="171"/>
      <c r="BKY45" s="171"/>
      <c r="BKZ45" s="171"/>
      <c r="BLA45" s="171"/>
      <c r="BLB45" s="171"/>
      <c r="BLC45" s="171"/>
      <c r="BLD45" s="171"/>
      <c r="BLE45" s="171"/>
      <c r="BLF45" s="171"/>
      <c r="BLG45" s="171"/>
      <c r="BLH45" s="171"/>
      <c r="BLI45" s="171"/>
      <c r="BLJ45" s="171"/>
      <c r="BLK45" s="171"/>
      <c r="BLL45" s="171"/>
      <c r="BLM45" s="171"/>
      <c r="BLN45" s="171"/>
      <c r="BLO45" s="171"/>
      <c r="BLP45" s="171"/>
      <c r="BLQ45" s="171"/>
      <c r="BLR45" s="171"/>
      <c r="BLS45" s="171"/>
      <c r="BLT45" s="171"/>
      <c r="BLU45" s="171"/>
      <c r="BLV45" s="171"/>
      <c r="BLW45" s="171"/>
      <c r="BLX45" s="171"/>
      <c r="BLY45" s="171"/>
      <c r="BLZ45" s="171"/>
      <c r="BMA45" s="171"/>
      <c r="BMB45" s="171"/>
      <c r="BMC45" s="171"/>
      <c r="BMD45" s="171"/>
      <c r="BME45" s="171"/>
      <c r="BMF45" s="171"/>
      <c r="BMG45" s="171"/>
      <c r="BMH45" s="171"/>
      <c r="BMI45" s="171"/>
      <c r="BMJ45" s="171"/>
      <c r="BMK45" s="171"/>
      <c r="BML45" s="171"/>
      <c r="BMM45" s="171"/>
      <c r="BMN45" s="171"/>
      <c r="BMO45" s="171"/>
      <c r="BMP45" s="171"/>
      <c r="BMQ45" s="171"/>
      <c r="BMR45" s="171"/>
      <c r="BMS45" s="171"/>
      <c r="BMT45" s="171"/>
      <c r="BMU45" s="171"/>
      <c r="BMV45" s="171"/>
      <c r="BMW45" s="171"/>
      <c r="BMX45" s="171"/>
      <c r="BMY45" s="171"/>
      <c r="BMZ45" s="171"/>
      <c r="BNA45" s="171"/>
      <c r="BNB45" s="171"/>
      <c r="BNC45" s="171"/>
      <c r="BND45" s="171"/>
      <c r="BNE45" s="171"/>
      <c r="BNF45" s="171"/>
      <c r="BNG45" s="171"/>
      <c r="BNH45" s="171"/>
      <c r="BNI45" s="171"/>
      <c r="BNJ45" s="171"/>
      <c r="BNK45" s="171"/>
      <c r="BNL45" s="171"/>
      <c r="BNM45" s="171"/>
      <c r="BNN45" s="171"/>
      <c r="BNO45" s="171"/>
      <c r="BNP45" s="171"/>
      <c r="BNQ45" s="171"/>
      <c r="BNR45" s="171"/>
      <c r="BNS45" s="171"/>
      <c r="BNT45" s="171"/>
      <c r="BNU45" s="171"/>
      <c r="BNV45" s="171"/>
      <c r="BNW45" s="171"/>
      <c r="BNX45" s="171"/>
      <c r="BNY45" s="171"/>
      <c r="BNZ45" s="171"/>
      <c r="BOA45" s="171"/>
      <c r="BOB45" s="171"/>
      <c r="BOC45" s="171"/>
      <c r="BOD45" s="171"/>
      <c r="BOE45" s="171"/>
      <c r="BOF45" s="171"/>
      <c r="BOG45" s="171"/>
      <c r="BOH45" s="171"/>
      <c r="BOI45" s="171"/>
      <c r="BOJ45" s="171"/>
      <c r="BOK45" s="171"/>
      <c r="BOL45" s="171"/>
      <c r="BOM45" s="171"/>
      <c r="BON45" s="171"/>
      <c r="BOO45" s="171"/>
      <c r="BOP45" s="171"/>
      <c r="BOQ45" s="171"/>
      <c r="BOR45" s="171"/>
      <c r="BOS45" s="171"/>
      <c r="BOT45" s="171"/>
      <c r="BOU45" s="171"/>
      <c r="BOV45" s="171"/>
      <c r="BOW45" s="171"/>
      <c r="BOX45" s="171"/>
      <c r="BOY45" s="171"/>
      <c r="BOZ45" s="171"/>
      <c r="BPA45" s="171"/>
      <c r="BPB45" s="171"/>
      <c r="BPC45" s="171"/>
      <c r="BPD45" s="171"/>
      <c r="BPE45" s="171"/>
      <c r="BPF45" s="171"/>
      <c r="BPG45" s="171"/>
      <c r="BPH45" s="171"/>
      <c r="BPI45" s="171"/>
      <c r="BPJ45" s="171"/>
      <c r="BPK45" s="171"/>
      <c r="BPL45" s="171"/>
      <c r="BPM45" s="171"/>
      <c r="BPN45" s="171"/>
      <c r="BPO45" s="171"/>
      <c r="BPP45" s="171"/>
      <c r="BPQ45" s="171"/>
      <c r="BPR45" s="171"/>
      <c r="BPS45" s="171"/>
      <c r="BPT45" s="171"/>
      <c r="BPU45" s="171"/>
      <c r="BPV45" s="171"/>
      <c r="BPW45" s="171"/>
      <c r="BPX45" s="171"/>
      <c r="BPY45" s="171"/>
      <c r="BPZ45" s="171"/>
      <c r="BQA45" s="171"/>
      <c r="BQB45" s="171"/>
      <c r="BQC45" s="171"/>
      <c r="BQD45" s="171"/>
      <c r="BQE45" s="171"/>
      <c r="BQF45" s="171"/>
      <c r="BQG45" s="171"/>
      <c r="BQH45" s="171"/>
      <c r="BQI45" s="171"/>
      <c r="BQJ45" s="171"/>
      <c r="BQK45" s="171"/>
      <c r="BQL45" s="171"/>
      <c r="BQM45" s="171"/>
      <c r="BQN45" s="171"/>
      <c r="BQO45" s="171"/>
      <c r="BQP45" s="171"/>
      <c r="BQQ45" s="171"/>
      <c r="BQR45" s="171"/>
      <c r="BQS45" s="171"/>
      <c r="BQT45" s="171"/>
      <c r="BQU45" s="171"/>
      <c r="BQV45" s="171"/>
      <c r="BQW45" s="171"/>
      <c r="BQX45" s="171"/>
      <c r="BQY45" s="171"/>
      <c r="BQZ45" s="171"/>
      <c r="BRA45" s="171"/>
      <c r="BRB45" s="171"/>
      <c r="BRC45" s="171"/>
      <c r="BRD45" s="171"/>
      <c r="BRE45" s="171"/>
      <c r="BRF45" s="171"/>
      <c r="BRG45" s="171"/>
      <c r="BRH45" s="171"/>
      <c r="BRI45" s="171"/>
      <c r="BRJ45" s="171"/>
      <c r="BRK45" s="171"/>
      <c r="BRL45" s="171"/>
      <c r="BRM45" s="171"/>
      <c r="BRN45" s="171"/>
      <c r="BRO45" s="171"/>
      <c r="BRP45" s="171"/>
      <c r="BRQ45" s="171"/>
      <c r="BRR45" s="171"/>
      <c r="BRS45" s="171"/>
      <c r="BRT45" s="171"/>
      <c r="BRU45" s="171"/>
      <c r="BRV45" s="171"/>
      <c r="BRW45" s="171"/>
      <c r="BRX45" s="171"/>
      <c r="BRY45" s="171"/>
      <c r="BRZ45" s="171"/>
      <c r="BSA45" s="171"/>
      <c r="BSB45" s="171"/>
      <c r="BSC45" s="171"/>
      <c r="BSD45" s="171"/>
      <c r="BSE45" s="171"/>
      <c r="BSF45" s="171"/>
      <c r="BSG45" s="171"/>
      <c r="BSH45" s="171"/>
      <c r="BSI45" s="171"/>
      <c r="BSJ45" s="171"/>
      <c r="BSK45" s="171"/>
      <c r="BSL45" s="171"/>
      <c r="BSM45" s="171"/>
      <c r="BSN45" s="171"/>
      <c r="BSO45" s="171"/>
      <c r="BSP45" s="171"/>
      <c r="BSQ45" s="171"/>
      <c r="BSR45" s="171"/>
      <c r="BSS45" s="171"/>
      <c r="BST45" s="171"/>
      <c r="BSU45" s="171"/>
      <c r="BSV45" s="171"/>
      <c r="BSW45" s="171"/>
      <c r="BSX45" s="171"/>
      <c r="BSY45" s="171"/>
      <c r="BSZ45" s="171"/>
      <c r="BTA45" s="171"/>
      <c r="BTB45" s="171"/>
      <c r="BTC45" s="171"/>
      <c r="BTD45" s="171"/>
      <c r="BTE45" s="171"/>
      <c r="BTF45" s="171"/>
      <c r="BTG45" s="171"/>
      <c r="BTH45" s="171"/>
      <c r="BTI45" s="171"/>
      <c r="BTJ45" s="171"/>
      <c r="BTK45" s="171"/>
      <c r="BTL45" s="171"/>
      <c r="BTM45" s="171"/>
      <c r="BTN45" s="171"/>
      <c r="BTO45" s="171"/>
      <c r="BTP45" s="171"/>
      <c r="BTQ45" s="171"/>
      <c r="BTR45" s="171"/>
      <c r="BTS45" s="171"/>
      <c r="BTT45" s="171"/>
      <c r="BTU45" s="171"/>
      <c r="BTV45" s="171"/>
      <c r="BTW45" s="171"/>
      <c r="BTX45" s="171"/>
      <c r="BTY45" s="171"/>
      <c r="BTZ45" s="171"/>
      <c r="BUA45" s="171"/>
      <c r="BUB45" s="171"/>
      <c r="BUC45" s="171"/>
      <c r="BUD45" s="171"/>
      <c r="BUE45" s="171"/>
      <c r="BUF45" s="171"/>
      <c r="BUG45" s="171"/>
      <c r="BUH45" s="171"/>
      <c r="BUI45" s="171"/>
      <c r="BUJ45" s="171"/>
      <c r="BUK45" s="171"/>
      <c r="BUL45" s="171"/>
      <c r="BUM45" s="171"/>
      <c r="BUN45" s="171"/>
      <c r="BUO45" s="171"/>
      <c r="BUP45" s="171"/>
      <c r="BUQ45" s="171"/>
      <c r="BUR45" s="171"/>
      <c r="BUS45" s="171"/>
      <c r="BUT45" s="171"/>
      <c r="BUU45" s="171"/>
      <c r="BUV45" s="171"/>
      <c r="BUW45" s="171"/>
      <c r="BUX45" s="171"/>
      <c r="BUY45" s="171"/>
      <c r="BUZ45" s="171"/>
      <c r="BVA45" s="171"/>
      <c r="BVB45" s="171"/>
      <c r="BVC45" s="171"/>
      <c r="BVD45" s="171"/>
      <c r="BVE45" s="171"/>
      <c r="BVF45" s="171"/>
      <c r="BVG45" s="171"/>
      <c r="BVH45" s="171"/>
      <c r="BVI45" s="171"/>
      <c r="BVJ45" s="171"/>
      <c r="BVK45" s="171"/>
      <c r="BVL45" s="171"/>
      <c r="BVM45" s="171"/>
      <c r="BVN45" s="171"/>
      <c r="BVO45" s="171"/>
      <c r="BVP45" s="171"/>
      <c r="BVQ45" s="171"/>
      <c r="BVR45" s="171"/>
      <c r="BVS45" s="171"/>
      <c r="BVT45" s="171"/>
      <c r="BVU45" s="171"/>
      <c r="BVV45" s="171"/>
      <c r="BVW45" s="171"/>
      <c r="BVX45" s="171"/>
      <c r="BVY45" s="171"/>
      <c r="BVZ45" s="171"/>
      <c r="BWA45" s="171"/>
      <c r="BWB45" s="171"/>
      <c r="BWC45" s="171"/>
      <c r="BWD45" s="171"/>
      <c r="BWE45" s="171"/>
      <c r="BWF45" s="171"/>
      <c r="BWG45" s="171"/>
      <c r="BWH45" s="171"/>
      <c r="BWI45" s="171"/>
      <c r="BWJ45" s="171"/>
      <c r="BWK45" s="171"/>
      <c r="BWL45" s="171"/>
      <c r="BWM45" s="171"/>
      <c r="BWN45" s="171"/>
      <c r="BWO45" s="171"/>
      <c r="BWP45" s="171"/>
      <c r="BWQ45" s="171"/>
      <c r="BWR45" s="171"/>
      <c r="BWS45" s="171"/>
      <c r="BWT45" s="171"/>
      <c r="BWU45" s="171"/>
      <c r="BWV45" s="171"/>
      <c r="BWW45" s="171"/>
      <c r="BWX45" s="171"/>
      <c r="BWY45" s="171"/>
      <c r="BWZ45" s="171"/>
      <c r="BXA45" s="171"/>
      <c r="BXB45" s="171"/>
      <c r="BXC45" s="171"/>
      <c r="BXD45" s="171"/>
      <c r="BXE45" s="171"/>
      <c r="BXF45" s="171"/>
      <c r="BXG45" s="171"/>
      <c r="BXH45" s="171"/>
      <c r="BXI45" s="171"/>
      <c r="BXJ45" s="171"/>
      <c r="BXK45" s="171"/>
      <c r="BXL45" s="171"/>
      <c r="BXM45" s="171"/>
      <c r="BXN45" s="171"/>
      <c r="BXO45" s="171"/>
      <c r="BXP45" s="171"/>
      <c r="BXQ45" s="171"/>
      <c r="BXR45" s="171"/>
      <c r="BXS45" s="171"/>
      <c r="BXT45" s="171"/>
      <c r="BXU45" s="171"/>
      <c r="BXV45" s="171"/>
      <c r="BXW45" s="171"/>
      <c r="BXX45" s="171"/>
      <c r="BXY45" s="171"/>
      <c r="BXZ45" s="171"/>
      <c r="BYA45" s="171"/>
      <c r="BYB45" s="171"/>
      <c r="BYC45" s="171"/>
      <c r="BYD45" s="171"/>
      <c r="BYE45" s="171"/>
      <c r="BYF45" s="171"/>
      <c r="BYG45" s="171"/>
      <c r="BYH45" s="171"/>
      <c r="BYI45" s="171"/>
      <c r="BYJ45" s="171"/>
      <c r="BYK45" s="171"/>
      <c r="BYL45" s="171"/>
      <c r="BYM45" s="171"/>
      <c r="BYN45" s="171"/>
      <c r="BYO45" s="171"/>
      <c r="BYP45" s="171"/>
      <c r="BYQ45" s="171"/>
      <c r="BYR45" s="171"/>
      <c r="BYS45" s="171"/>
      <c r="BYT45" s="171"/>
      <c r="BYU45" s="171"/>
      <c r="BYV45" s="171"/>
      <c r="BYW45" s="171"/>
      <c r="BYX45" s="171"/>
      <c r="BYY45" s="171"/>
      <c r="BYZ45" s="171"/>
      <c r="BZA45" s="171"/>
      <c r="BZB45" s="171"/>
      <c r="BZC45" s="171"/>
      <c r="BZD45" s="171"/>
      <c r="BZE45" s="171"/>
      <c r="BZF45" s="171"/>
      <c r="BZG45" s="171"/>
      <c r="BZH45" s="171"/>
      <c r="BZI45" s="171"/>
      <c r="BZJ45" s="171"/>
      <c r="BZK45" s="171"/>
      <c r="BZL45" s="171"/>
      <c r="BZM45" s="171"/>
      <c r="BZN45" s="171"/>
      <c r="BZO45" s="171"/>
      <c r="BZP45" s="171"/>
      <c r="BZQ45" s="171"/>
      <c r="BZR45" s="171"/>
      <c r="BZS45" s="171"/>
      <c r="BZT45" s="171"/>
      <c r="BZU45" s="171"/>
      <c r="BZV45" s="171"/>
      <c r="BZW45" s="171"/>
      <c r="BZX45" s="171"/>
      <c r="BZY45" s="171"/>
      <c r="BZZ45" s="171"/>
      <c r="CAA45" s="171"/>
      <c r="CAB45" s="171"/>
      <c r="CAC45" s="171"/>
      <c r="CAD45" s="171"/>
      <c r="CAE45" s="171"/>
      <c r="CAF45" s="171"/>
      <c r="CAG45" s="171"/>
      <c r="CAH45" s="171"/>
      <c r="CAI45" s="171"/>
      <c r="CAJ45" s="171"/>
      <c r="CAK45" s="171"/>
      <c r="CAL45" s="171"/>
      <c r="CAM45" s="171"/>
      <c r="CAN45" s="171"/>
      <c r="CAO45" s="171"/>
      <c r="CAP45" s="171"/>
      <c r="CAQ45" s="171"/>
      <c r="CAR45" s="171"/>
      <c r="CAS45" s="171"/>
      <c r="CAT45" s="171"/>
      <c r="CAU45" s="171"/>
      <c r="CAV45" s="171"/>
      <c r="CAW45" s="171"/>
      <c r="CAX45" s="171"/>
      <c r="CAY45" s="171"/>
      <c r="CAZ45" s="171"/>
      <c r="CBA45" s="171"/>
      <c r="CBB45" s="171"/>
      <c r="CBC45" s="171"/>
      <c r="CBD45" s="171"/>
      <c r="CBE45" s="171"/>
      <c r="CBF45" s="171"/>
      <c r="CBG45" s="171"/>
      <c r="CBH45" s="171"/>
      <c r="CBI45" s="171"/>
      <c r="CBJ45" s="171"/>
      <c r="CBK45" s="171"/>
      <c r="CBL45" s="171"/>
      <c r="CBM45" s="171"/>
      <c r="CBN45" s="171"/>
      <c r="CBO45" s="171"/>
      <c r="CBP45" s="171"/>
      <c r="CBQ45" s="171"/>
      <c r="CBR45" s="171"/>
      <c r="CBS45" s="171"/>
      <c r="CBT45" s="171"/>
      <c r="CBU45" s="171"/>
      <c r="CBV45" s="171"/>
      <c r="CBW45" s="171"/>
      <c r="CBX45" s="171"/>
      <c r="CBY45" s="171"/>
      <c r="CBZ45" s="171"/>
      <c r="CCA45" s="171"/>
      <c r="CCB45" s="171"/>
      <c r="CCC45" s="171"/>
      <c r="CCD45" s="171"/>
      <c r="CCE45" s="171"/>
      <c r="CCF45" s="171"/>
      <c r="CCG45" s="171"/>
      <c r="CCH45" s="171"/>
      <c r="CCI45" s="171"/>
      <c r="CCJ45" s="171"/>
      <c r="CCK45" s="171"/>
      <c r="CCL45" s="171"/>
      <c r="CCM45" s="171"/>
      <c r="CCN45" s="171"/>
      <c r="CCO45" s="171"/>
      <c r="CCP45" s="171"/>
      <c r="CCQ45" s="171"/>
      <c r="CCR45" s="171"/>
      <c r="CCS45" s="171"/>
      <c r="CCT45" s="171"/>
      <c r="CCU45" s="171"/>
      <c r="CCV45" s="171"/>
      <c r="CCW45" s="171"/>
      <c r="CCX45" s="171"/>
      <c r="CCY45" s="171"/>
      <c r="CCZ45" s="171"/>
      <c r="CDA45" s="171"/>
      <c r="CDB45" s="171"/>
      <c r="CDC45" s="171"/>
      <c r="CDD45" s="171"/>
      <c r="CDE45" s="171"/>
      <c r="CDF45" s="171"/>
      <c r="CDG45" s="171"/>
      <c r="CDH45" s="171"/>
      <c r="CDI45" s="171"/>
      <c r="CDJ45" s="171"/>
      <c r="CDK45" s="171"/>
      <c r="CDL45" s="171"/>
      <c r="CDM45" s="171"/>
      <c r="CDN45" s="171"/>
      <c r="CDO45" s="171"/>
      <c r="CDP45" s="171"/>
      <c r="CDQ45" s="171"/>
      <c r="CDR45" s="171"/>
      <c r="CDS45" s="171"/>
      <c r="CDT45" s="171"/>
      <c r="CDU45" s="171"/>
      <c r="CDV45" s="171"/>
      <c r="CDW45" s="171"/>
      <c r="CDX45" s="171"/>
      <c r="CDY45" s="171"/>
      <c r="CDZ45" s="171"/>
      <c r="CEA45" s="171"/>
      <c r="CEB45" s="171"/>
      <c r="CEC45" s="171"/>
      <c r="CED45" s="171"/>
      <c r="CEE45" s="171"/>
      <c r="CEF45" s="171"/>
      <c r="CEG45" s="171"/>
      <c r="CEH45" s="171"/>
      <c r="CEI45" s="171"/>
      <c r="CEJ45" s="171"/>
      <c r="CEK45" s="171"/>
      <c r="CEL45" s="171"/>
      <c r="CEM45" s="171"/>
      <c r="CEN45" s="171"/>
      <c r="CEO45" s="171"/>
      <c r="CEP45" s="171"/>
      <c r="CEQ45" s="171"/>
      <c r="CER45" s="171"/>
      <c r="CES45" s="171"/>
      <c r="CET45" s="171"/>
      <c r="CEU45" s="171"/>
      <c r="CEV45" s="171"/>
      <c r="CEW45" s="171"/>
      <c r="CEX45" s="171"/>
      <c r="CEY45" s="171"/>
      <c r="CEZ45" s="171"/>
      <c r="CFA45" s="171"/>
      <c r="CFB45" s="171"/>
      <c r="CFC45" s="171"/>
      <c r="CFD45" s="171"/>
      <c r="CFE45" s="171"/>
      <c r="CFF45" s="171"/>
      <c r="CFG45" s="171"/>
      <c r="CFH45" s="171"/>
      <c r="CFI45" s="171"/>
      <c r="CFJ45" s="171"/>
      <c r="CFK45" s="171"/>
      <c r="CFL45" s="171"/>
      <c r="CFM45" s="171"/>
      <c r="CFN45" s="171"/>
      <c r="CFO45" s="171"/>
      <c r="CFP45" s="171"/>
      <c r="CFQ45" s="171"/>
      <c r="CFR45" s="171"/>
      <c r="CFS45" s="171"/>
      <c r="CFT45" s="171"/>
      <c r="CFU45" s="171"/>
      <c r="CFV45" s="171"/>
      <c r="CFW45" s="171"/>
      <c r="CFX45" s="171"/>
      <c r="CFY45" s="171"/>
      <c r="CFZ45" s="171"/>
      <c r="CGA45" s="171"/>
      <c r="CGB45" s="171"/>
      <c r="CGC45" s="171"/>
      <c r="CGD45" s="171"/>
      <c r="CGE45" s="171"/>
      <c r="CGF45" s="171"/>
      <c r="CGG45" s="171"/>
      <c r="CGH45" s="171"/>
      <c r="CGI45" s="171"/>
      <c r="CGJ45" s="171"/>
      <c r="CGK45" s="171"/>
      <c r="CGL45" s="171"/>
      <c r="CGM45" s="171"/>
      <c r="CGN45" s="171"/>
      <c r="CGO45" s="171"/>
      <c r="CGP45" s="171"/>
      <c r="CGQ45" s="171"/>
      <c r="CGR45" s="171"/>
      <c r="CGS45" s="171"/>
      <c r="CGT45" s="171"/>
      <c r="CGU45" s="171"/>
      <c r="CGV45" s="171"/>
      <c r="CGW45" s="171"/>
      <c r="CGX45" s="171"/>
      <c r="CGY45" s="171"/>
      <c r="CGZ45" s="171"/>
      <c r="CHA45" s="171"/>
      <c r="CHB45" s="171"/>
      <c r="CHC45" s="171"/>
      <c r="CHD45" s="171"/>
      <c r="CHE45" s="171"/>
      <c r="CHF45" s="171"/>
      <c r="CHG45" s="171"/>
      <c r="CHH45" s="171"/>
      <c r="CHI45" s="171"/>
      <c r="CHJ45" s="171"/>
      <c r="CHK45" s="171"/>
      <c r="CHL45" s="171"/>
      <c r="CHM45" s="171"/>
      <c r="CHN45" s="171"/>
      <c r="CHO45" s="171"/>
      <c r="CHP45" s="171"/>
      <c r="CHQ45" s="171"/>
      <c r="CHR45" s="171"/>
      <c r="CHS45" s="171"/>
      <c r="CHT45" s="171"/>
      <c r="CHU45" s="171"/>
      <c r="CHV45" s="171"/>
      <c r="CHW45" s="171"/>
      <c r="CHX45" s="171"/>
      <c r="CHY45" s="171"/>
      <c r="CHZ45" s="171"/>
      <c r="CIA45" s="171"/>
      <c r="CIB45" s="171"/>
      <c r="CIC45" s="171"/>
      <c r="CID45" s="171"/>
      <c r="CIE45" s="171"/>
      <c r="CIF45" s="171"/>
      <c r="CIG45" s="171"/>
      <c r="CIH45" s="171"/>
      <c r="CII45" s="171"/>
      <c r="CIJ45" s="171"/>
      <c r="CIK45" s="171"/>
      <c r="CIL45" s="171"/>
      <c r="CIM45" s="171"/>
      <c r="CIN45" s="171"/>
      <c r="CIO45" s="171"/>
      <c r="CIP45" s="171"/>
      <c r="CIQ45" s="171"/>
      <c r="CIR45" s="171"/>
      <c r="CIS45" s="171"/>
      <c r="CIT45" s="171"/>
      <c r="CIU45" s="171"/>
      <c r="CIV45" s="171"/>
      <c r="CIW45" s="171"/>
      <c r="CIX45" s="171"/>
      <c r="CIY45" s="171"/>
      <c r="CIZ45" s="171"/>
      <c r="CJA45" s="171"/>
      <c r="CJB45" s="171"/>
      <c r="CJC45" s="171"/>
      <c r="CJD45" s="171"/>
      <c r="CJE45" s="171"/>
      <c r="CJF45" s="171"/>
      <c r="CJG45" s="171"/>
      <c r="CJH45" s="171"/>
      <c r="CJI45" s="171"/>
      <c r="CJJ45" s="171"/>
      <c r="CJK45" s="171"/>
      <c r="CJL45" s="171"/>
      <c r="CJM45" s="171"/>
      <c r="CJN45" s="171"/>
      <c r="CJO45" s="171"/>
      <c r="CJP45" s="171"/>
      <c r="CJQ45" s="171"/>
      <c r="CJR45" s="171"/>
      <c r="CJS45" s="171"/>
      <c r="CJT45" s="171"/>
      <c r="CJU45" s="171"/>
      <c r="CJV45" s="171"/>
      <c r="CJW45" s="171"/>
      <c r="CJX45" s="171"/>
      <c r="CJY45" s="171"/>
      <c r="CJZ45" s="171"/>
      <c r="CKA45" s="171"/>
      <c r="CKB45" s="171"/>
      <c r="CKC45" s="171"/>
      <c r="CKD45" s="171"/>
      <c r="CKE45" s="171"/>
      <c r="CKF45" s="171"/>
      <c r="CKG45" s="171"/>
      <c r="CKH45" s="171"/>
      <c r="CKI45" s="171"/>
      <c r="CKJ45" s="171"/>
      <c r="CKK45" s="171"/>
      <c r="CKL45" s="171"/>
      <c r="CKM45" s="171"/>
      <c r="CKN45" s="171"/>
      <c r="CKO45" s="171"/>
      <c r="CKP45" s="171"/>
      <c r="CKQ45" s="171"/>
      <c r="CKR45" s="171"/>
      <c r="CKS45" s="171"/>
      <c r="CKT45" s="171"/>
      <c r="CKU45" s="171"/>
      <c r="CKV45" s="171"/>
      <c r="CKW45" s="171"/>
      <c r="CKX45" s="171"/>
      <c r="CKY45" s="171"/>
      <c r="CKZ45" s="171"/>
      <c r="CLA45" s="171"/>
      <c r="CLB45" s="171"/>
      <c r="CLC45" s="171"/>
      <c r="CLD45" s="171"/>
      <c r="CLE45" s="171"/>
      <c r="CLF45" s="171"/>
      <c r="CLG45" s="171"/>
      <c r="CLH45" s="171"/>
      <c r="CLI45" s="171"/>
      <c r="CLJ45" s="171"/>
      <c r="CLK45" s="171"/>
      <c r="CLL45" s="171"/>
      <c r="CLM45" s="171"/>
      <c r="CLN45" s="171"/>
      <c r="CLO45" s="171"/>
      <c r="CLP45" s="171"/>
      <c r="CLQ45" s="171"/>
      <c r="CLR45" s="171"/>
      <c r="CLS45" s="171"/>
      <c r="CLT45" s="171"/>
      <c r="CLU45" s="171"/>
      <c r="CLV45" s="171"/>
      <c r="CLW45" s="171"/>
      <c r="CLX45" s="171"/>
      <c r="CLY45" s="171"/>
      <c r="CLZ45" s="171"/>
      <c r="CMA45" s="171"/>
      <c r="CMB45" s="171"/>
      <c r="CMC45" s="171"/>
      <c r="CMD45" s="171"/>
      <c r="CME45" s="171"/>
      <c r="CMF45" s="171"/>
      <c r="CMG45" s="171"/>
      <c r="CMH45" s="171"/>
      <c r="CMI45" s="171"/>
      <c r="CMJ45" s="171"/>
      <c r="CMK45" s="171"/>
      <c r="CML45" s="171"/>
      <c r="CMM45" s="171"/>
      <c r="CMN45" s="171"/>
      <c r="CMO45" s="171"/>
      <c r="CMP45" s="171"/>
      <c r="CMQ45" s="171"/>
      <c r="CMR45" s="171"/>
      <c r="CMS45" s="171"/>
      <c r="CMT45" s="171"/>
      <c r="CMU45" s="171"/>
      <c r="CMV45" s="171"/>
      <c r="CMW45" s="171"/>
      <c r="CMX45" s="171"/>
      <c r="CMY45" s="171"/>
      <c r="CMZ45" s="171"/>
      <c r="CNA45" s="171"/>
      <c r="CNB45" s="171"/>
      <c r="CNC45" s="171"/>
      <c r="CND45" s="171"/>
      <c r="CNE45" s="171"/>
      <c r="CNF45" s="171"/>
      <c r="CNG45" s="171"/>
      <c r="CNH45" s="171"/>
      <c r="CNI45" s="171"/>
      <c r="CNJ45" s="171"/>
      <c r="CNK45" s="171"/>
      <c r="CNL45" s="171"/>
      <c r="CNM45" s="171"/>
      <c r="CNN45" s="171"/>
      <c r="CNO45" s="171"/>
      <c r="CNP45" s="171"/>
      <c r="CNQ45" s="171"/>
      <c r="CNR45" s="171"/>
      <c r="CNS45" s="171"/>
      <c r="CNT45" s="171"/>
      <c r="CNU45" s="171"/>
      <c r="CNV45" s="171"/>
      <c r="CNW45" s="171"/>
      <c r="CNX45" s="171"/>
      <c r="CNY45" s="171"/>
      <c r="CNZ45" s="171"/>
      <c r="COA45" s="171"/>
      <c r="COB45" s="171"/>
      <c r="COC45" s="171"/>
      <c r="COD45" s="171"/>
      <c r="COE45" s="171"/>
      <c r="COF45" s="171"/>
      <c r="COG45" s="171"/>
      <c r="COH45" s="171"/>
      <c r="COI45" s="171"/>
      <c r="COJ45" s="171"/>
      <c r="COK45" s="171"/>
      <c r="COL45" s="171"/>
      <c r="COM45" s="171"/>
      <c r="CON45" s="171"/>
      <c r="COO45" s="171"/>
      <c r="COP45" s="171"/>
      <c r="COQ45" s="171"/>
      <c r="COR45" s="171"/>
      <c r="COS45" s="171"/>
      <c r="COT45" s="171"/>
      <c r="COU45" s="171"/>
      <c r="COV45" s="171"/>
      <c r="COW45" s="171"/>
      <c r="COX45" s="171"/>
      <c r="COY45" s="171"/>
      <c r="COZ45" s="171"/>
      <c r="CPA45" s="171"/>
      <c r="CPB45" s="171"/>
      <c r="CPC45" s="171"/>
      <c r="CPD45" s="171"/>
      <c r="CPE45" s="171"/>
      <c r="CPF45" s="171"/>
      <c r="CPG45" s="171"/>
      <c r="CPH45" s="171"/>
      <c r="CPI45" s="171"/>
      <c r="CPJ45" s="171"/>
      <c r="CPK45" s="171"/>
      <c r="CPL45" s="171"/>
      <c r="CPM45" s="171"/>
      <c r="CPN45" s="171"/>
      <c r="CPO45" s="171"/>
      <c r="CPP45" s="171"/>
      <c r="CPQ45" s="171"/>
      <c r="CPR45" s="171"/>
      <c r="CPS45" s="171"/>
      <c r="CPT45" s="171"/>
      <c r="CPU45" s="171"/>
      <c r="CPV45" s="171"/>
      <c r="CPW45" s="171"/>
      <c r="CPX45" s="171"/>
      <c r="CPY45" s="171"/>
      <c r="CPZ45" s="171"/>
      <c r="CQA45" s="171"/>
      <c r="CQB45" s="171"/>
      <c r="CQC45" s="171"/>
      <c r="CQD45" s="171"/>
      <c r="CQE45" s="171"/>
      <c r="CQF45" s="171"/>
      <c r="CQG45" s="171"/>
      <c r="CQH45" s="171"/>
      <c r="CQI45" s="171"/>
      <c r="CQJ45" s="171"/>
      <c r="CQK45" s="171"/>
      <c r="CQL45" s="171"/>
      <c r="CQM45" s="171"/>
      <c r="CQN45" s="171"/>
      <c r="CQO45" s="171"/>
      <c r="CQP45" s="171"/>
      <c r="CQQ45" s="171"/>
      <c r="CQR45" s="171"/>
      <c r="CQS45" s="171"/>
      <c r="CQT45" s="171"/>
      <c r="CQU45" s="171"/>
      <c r="CQV45" s="171"/>
      <c r="CQW45" s="171"/>
      <c r="CQX45" s="171"/>
      <c r="CQY45" s="171"/>
      <c r="CQZ45" s="171"/>
      <c r="CRA45" s="171"/>
      <c r="CRB45" s="171"/>
      <c r="CRC45" s="171"/>
      <c r="CRD45" s="171"/>
      <c r="CRE45" s="171"/>
      <c r="CRF45" s="171"/>
      <c r="CRG45" s="171"/>
      <c r="CRH45" s="171"/>
      <c r="CRI45" s="171"/>
      <c r="CRJ45" s="171"/>
      <c r="CRK45" s="171"/>
      <c r="CRL45" s="171"/>
      <c r="CRM45" s="171"/>
      <c r="CRN45" s="171"/>
      <c r="CRO45" s="171"/>
      <c r="CRP45" s="171"/>
      <c r="CRQ45" s="171"/>
      <c r="CRR45" s="171"/>
      <c r="CRS45" s="171"/>
      <c r="CRT45" s="171"/>
      <c r="CRU45" s="171"/>
      <c r="CRV45" s="171"/>
      <c r="CRW45" s="171"/>
      <c r="CRX45" s="171"/>
      <c r="CRY45" s="171"/>
      <c r="CRZ45" s="171"/>
      <c r="CSA45" s="171"/>
      <c r="CSB45" s="171"/>
      <c r="CSC45" s="171"/>
      <c r="CSD45" s="171"/>
      <c r="CSE45" s="171"/>
      <c r="CSF45" s="171"/>
      <c r="CSG45" s="171"/>
      <c r="CSH45" s="171"/>
      <c r="CSI45" s="171"/>
      <c r="CSJ45" s="171"/>
      <c r="CSK45" s="171"/>
      <c r="CSL45" s="171"/>
      <c r="CSM45" s="171"/>
      <c r="CSN45" s="171"/>
      <c r="CSO45" s="171"/>
      <c r="CSP45" s="171"/>
      <c r="CSQ45" s="171"/>
      <c r="CSR45" s="171"/>
      <c r="CSS45" s="171"/>
      <c r="CST45" s="171"/>
      <c r="CSU45" s="171"/>
      <c r="CSV45" s="171"/>
      <c r="CSW45" s="171"/>
      <c r="CSX45" s="171"/>
      <c r="CSY45" s="171"/>
      <c r="CSZ45" s="171"/>
      <c r="CTA45" s="171"/>
      <c r="CTB45" s="171"/>
      <c r="CTC45" s="171"/>
      <c r="CTD45" s="171"/>
      <c r="CTE45" s="171"/>
      <c r="CTF45" s="171"/>
      <c r="CTG45" s="171"/>
      <c r="CTH45" s="171"/>
      <c r="CTI45" s="171"/>
      <c r="CTJ45" s="171"/>
      <c r="CTK45" s="171"/>
      <c r="CTL45" s="171"/>
      <c r="CTM45" s="171"/>
      <c r="CTN45" s="171"/>
      <c r="CTO45" s="171"/>
      <c r="CTP45" s="171"/>
      <c r="CTQ45" s="171"/>
      <c r="CTR45" s="171"/>
      <c r="CTS45" s="171"/>
      <c r="CTT45" s="171"/>
      <c r="CTU45" s="171"/>
      <c r="CTV45" s="171"/>
      <c r="CTW45" s="171"/>
      <c r="CTX45" s="171"/>
      <c r="CTY45" s="171"/>
      <c r="CTZ45" s="171"/>
      <c r="CUA45" s="171"/>
      <c r="CUB45" s="171"/>
      <c r="CUC45" s="171"/>
      <c r="CUD45" s="171"/>
      <c r="CUE45" s="171"/>
      <c r="CUF45" s="171"/>
      <c r="CUG45" s="171"/>
      <c r="CUH45" s="171"/>
      <c r="CUI45" s="171"/>
      <c r="CUJ45" s="171"/>
      <c r="CUK45" s="171"/>
      <c r="CUL45" s="171"/>
      <c r="CUM45" s="171"/>
      <c r="CUN45" s="171"/>
      <c r="CUO45" s="171"/>
      <c r="CUP45" s="171"/>
      <c r="CUQ45" s="171"/>
      <c r="CUR45" s="171"/>
      <c r="CUS45" s="171"/>
      <c r="CUT45" s="171"/>
      <c r="CUU45" s="171"/>
      <c r="CUV45" s="171"/>
      <c r="CUW45" s="171"/>
      <c r="CUX45" s="171"/>
      <c r="CUY45" s="171"/>
      <c r="CUZ45" s="171"/>
      <c r="CVA45" s="171"/>
      <c r="CVB45" s="171"/>
      <c r="CVC45" s="171"/>
      <c r="CVD45" s="171"/>
      <c r="CVE45" s="171"/>
      <c r="CVF45" s="171"/>
      <c r="CVG45" s="171"/>
      <c r="CVH45" s="171"/>
      <c r="CVI45" s="171"/>
      <c r="CVJ45" s="171"/>
      <c r="CVK45" s="171"/>
      <c r="CVL45" s="171"/>
      <c r="CVM45" s="171"/>
      <c r="CVN45" s="171"/>
      <c r="CVO45" s="171"/>
      <c r="CVP45" s="171"/>
      <c r="CVQ45" s="171"/>
      <c r="CVR45" s="171"/>
      <c r="CVS45" s="171"/>
      <c r="CVT45" s="171"/>
      <c r="CVU45" s="171"/>
      <c r="CVV45" s="171"/>
      <c r="CVW45" s="171"/>
      <c r="CVX45" s="171"/>
      <c r="CVY45" s="171"/>
      <c r="CVZ45" s="171"/>
      <c r="CWA45" s="171"/>
      <c r="CWB45" s="171"/>
      <c r="CWC45" s="171"/>
      <c r="CWD45" s="171"/>
      <c r="CWE45" s="171"/>
      <c r="CWF45" s="171"/>
      <c r="CWG45" s="171"/>
      <c r="CWH45" s="171"/>
      <c r="CWI45" s="171"/>
      <c r="CWJ45" s="171"/>
      <c r="CWK45" s="171"/>
      <c r="CWL45" s="171"/>
      <c r="CWM45" s="171"/>
      <c r="CWN45" s="171"/>
      <c r="CWO45" s="171"/>
      <c r="CWP45" s="171"/>
      <c r="CWQ45" s="171"/>
      <c r="CWR45" s="171"/>
      <c r="CWS45" s="171"/>
      <c r="CWT45" s="171"/>
      <c r="CWU45" s="171"/>
      <c r="CWV45" s="171"/>
      <c r="CWW45" s="171"/>
      <c r="CWX45" s="171"/>
      <c r="CWY45" s="171"/>
      <c r="CWZ45" s="171"/>
      <c r="CXA45" s="171"/>
      <c r="CXB45" s="171"/>
      <c r="CXC45" s="171"/>
      <c r="CXD45" s="171"/>
      <c r="CXE45" s="171"/>
      <c r="CXF45" s="171"/>
      <c r="CXG45" s="171"/>
      <c r="CXH45" s="171"/>
      <c r="CXI45" s="171"/>
      <c r="CXJ45" s="171"/>
      <c r="CXK45" s="171"/>
      <c r="CXL45" s="171"/>
      <c r="CXM45" s="171"/>
      <c r="CXN45" s="171"/>
      <c r="CXO45" s="171"/>
      <c r="CXP45" s="171"/>
      <c r="CXQ45" s="171"/>
      <c r="CXR45" s="171"/>
      <c r="CXS45" s="171"/>
      <c r="CXT45" s="171"/>
      <c r="CXU45" s="171"/>
      <c r="CXV45" s="171"/>
      <c r="CXW45" s="171"/>
      <c r="CXX45" s="171"/>
      <c r="CXY45" s="171"/>
      <c r="CXZ45" s="171"/>
      <c r="CYA45" s="171"/>
      <c r="CYB45" s="171"/>
      <c r="CYC45" s="171"/>
      <c r="CYD45" s="171"/>
      <c r="CYE45" s="171"/>
      <c r="CYF45" s="171"/>
      <c r="CYG45" s="171"/>
      <c r="CYH45" s="171"/>
      <c r="CYI45" s="171"/>
      <c r="CYJ45" s="171"/>
      <c r="CYK45" s="171"/>
      <c r="CYL45" s="171"/>
      <c r="CYM45" s="171"/>
      <c r="CYN45" s="171"/>
      <c r="CYO45" s="171"/>
      <c r="CYP45" s="171"/>
      <c r="CYQ45" s="171"/>
      <c r="CYR45" s="171"/>
      <c r="CYS45" s="171"/>
      <c r="CYT45" s="171"/>
      <c r="CYU45" s="171"/>
      <c r="CYV45" s="171"/>
      <c r="CYW45" s="171"/>
      <c r="CYX45" s="171"/>
      <c r="CYY45" s="171"/>
      <c r="CYZ45" s="171"/>
      <c r="CZA45" s="171"/>
      <c r="CZB45" s="171"/>
      <c r="CZC45" s="171"/>
      <c r="CZD45" s="171"/>
      <c r="CZE45" s="171"/>
      <c r="CZF45" s="171"/>
      <c r="CZG45" s="171"/>
      <c r="CZH45" s="171"/>
      <c r="CZI45" s="171"/>
      <c r="CZJ45" s="171"/>
      <c r="CZK45" s="171"/>
      <c r="CZL45" s="171"/>
      <c r="CZM45" s="171"/>
      <c r="CZN45" s="171"/>
      <c r="CZO45" s="171"/>
      <c r="CZP45" s="171"/>
      <c r="CZQ45" s="171"/>
      <c r="CZR45" s="171"/>
      <c r="CZS45" s="171"/>
      <c r="CZT45" s="171"/>
      <c r="CZU45" s="171"/>
      <c r="CZV45" s="171"/>
      <c r="CZW45" s="171"/>
      <c r="CZX45" s="171"/>
      <c r="CZY45" s="171"/>
      <c r="CZZ45" s="171"/>
      <c r="DAA45" s="171"/>
      <c r="DAB45" s="171"/>
      <c r="DAC45" s="171"/>
      <c r="DAD45" s="171"/>
      <c r="DAE45" s="171"/>
      <c r="DAF45" s="171"/>
      <c r="DAG45" s="171"/>
      <c r="DAH45" s="171"/>
      <c r="DAI45" s="171"/>
      <c r="DAJ45" s="171"/>
      <c r="DAK45" s="171"/>
      <c r="DAL45" s="171"/>
      <c r="DAM45" s="171"/>
      <c r="DAN45" s="171"/>
      <c r="DAO45" s="171"/>
      <c r="DAP45" s="171"/>
      <c r="DAQ45" s="171"/>
      <c r="DAR45" s="171"/>
      <c r="DAS45" s="171"/>
      <c r="DAT45" s="171"/>
      <c r="DAU45" s="171"/>
      <c r="DAV45" s="171"/>
      <c r="DAW45" s="171"/>
      <c r="DAX45" s="171"/>
      <c r="DAY45" s="171"/>
      <c r="DAZ45" s="171"/>
      <c r="DBA45" s="171"/>
      <c r="DBB45" s="171"/>
      <c r="DBC45" s="171"/>
      <c r="DBD45" s="171"/>
      <c r="DBE45" s="171"/>
      <c r="DBF45" s="171"/>
      <c r="DBG45" s="171"/>
      <c r="DBH45" s="171"/>
      <c r="DBI45" s="171"/>
      <c r="DBJ45" s="171"/>
      <c r="DBK45" s="171"/>
      <c r="DBL45" s="171"/>
      <c r="DBM45" s="171"/>
      <c r="DBN45" s="171"/>
      <c r="DBO45" s="171"/>
      <c r="DBP45" s="171"/>
      <c r="DBQ45" s="171"/>
      <c r="DBR45" s="171"/>
      <c r="DBS45" s="171"/>
      <c r="DBT45" s="171"/>
      <c r="DBU45" s="171"/>
      <c r="DBV45" s="171"/>
      <c r="DBW45" s="171"/>
      <c r="DBX45" s="171"/>
      <c r="DBY45" s="171"/>
      <c r="DBZ45" s="171"/>
      <c r="DCA45" s="171"/>
      <c r="DCB45" s="171"/>
      <c r="DCC45" s="171"/>
      <c r="DCD45" s="171"/>
      <c r="DCE45" s="171"/>
      <c r="DCF45" s="171"/>
      <c r="DCG45" s="171"/>
      <c r="DCH45" s="171"/>
      <c r="DCI45" s="171"/>
      <c r="DCJ45" s="171"/>
      <c r="DCK45" s="171"/>
      <c r="DCL45" s="171"/>
      <c r="DCM45" s="171"/>
      <c r="DCN45" s="171"/>
      <c r="DCO45" s="171"/>
      <c r="DCP45" s="171"/>
      <c r="DCQ45" s="171"/>
      <c r="DCR45" s="171"/>
      <c r="DCS45" s="171"/>
      <c r="DCT45" s="171"/>
      <c r="DCU45" s="171"/>
      <c r="DCV45" s="171"/>
      <c r="DCW45" s="171"/>
      <c r="DCX45" s="171"/>
      <c r="DCY45" s="171"/>
      <c r="DCZ45" s="171"/>
      <c r="DDA45" s="171"/>
      <c r="DDB45" s="171"/>
      <c r="DDC45" s="171"/>
      <c r="DDD45" s="171"/>
      <c r="DDE45" s="171"/>
      <c r="DDF45" s="171"/>
      <c r="DDG45" s="171"/>
      <c r="DDH45" s="171"/>
      <c r="DDI45" s="171"/>
      <c r="DDJ45" s="171"/>
      <c r="DDK45" s="171"/>
      <c r="DDL45" s="171"/>
      <c r="DDM45" s="171"/>
      <c r="DDN45" s="171"/>
      <c r="DDO45" s="171"/>
      <c r="DDP45" s="171"/>
      <c r="DDQ45" s="171"/>
      <c r="DDR45" s="171"/>
      <c r="DDS45" s="171"/>
      <c r="DDT45" s="171"/>
      <c r="DDU45" s="171"/>
      <c r="DDV45" s="171"/>
      <c r="DDW45" s="171"/>
      <c r="DDX45" s="171"/>
      <c r="DDY45" s="171"/>
      <c r="DDZ45" s="171"/>
      <c r="DEA45" s="171"/>
      <c r="DEB45" s="171"/>
      <c r="DEC45" s="171"/>
      <c r="DED45" s="171"/>
      <c r="DEE45" s="171"/>
      <c r="DEF45" s="171"/>
      <c r="DEG45" s="171"/>
      <c r="DEH45" s="171"/>
      <c r="DEI45" s="171"/>
      <c r="DEJ45" s="171"/>
      <c r="DEK45" s="171"/>
      <c r="DEL45" s="171"/>
      <c r="DEM45" s="171"/>
      <c r="DEN45" s="171"/>
      <c r="DEO45" s="171"/>
      <c r="DEP45" s="171"/>
      <c r="DEQ45" s="171"/>
      <c r="DER45" s="171"/>
      <c r="DES45" s="171"/>
      <c r="DET45" s="171"/>
      <c r="DEU45" s="171"/>
      <c r="DEV45" s="171"/>
      <c r="DEW45" s="171"/>
      <c r="DEX45" s="171"/>
      <c r="DEY45" s="171"/>
      <c r="DEZ45" s="171"/>
      <c r="DFA45" s="171"/>
      <c r="DFB45" s="171"/>
      <c r="DFC45" s="171"/>
      <c r="DFD45" s="171"/>
      <c r="DFE45" s="171"/>
      <c r="DFF45" s="171"/>
      <c r="DFG45" s="171"/>
      <c r="DFH45" s="171"/>
      <c r="DFI45" s="171"/>
      <c r="DFJ45" s="171"/>
      <c r="DFK45" s="171"/>
      <c r="DFL45" s="171"/>
      <c r="DFM45" s="171"/>
      <c r="DFN45" s="171"/>
      <c r="DFO45" s="171"/>
      <c r="DFP45" s="171"/>
      <c r="DFQ45" s="171"/>
      <c r="DFR45" s="171"/>
      <c r="DFS45" s="171"/>
      <c r="DFT45" s="171"/>
      <c r="DFU45" s="171"/>
      <c r="DFV45" s="171"/>
      <c r="DFW45" s="171"/>
      <c r="DFX45" s="171"/>
      <c r="DFY45" s="171"/>
      <c r="DFZ45" s="171"/>
      <c r="DGA45" s="171"/>
      <c r="DGB45" s="171"/>
      <c r="DGC45" s="171"/>
      <c r="DGD45" s="171"/>
      <c r="DGE45" s="171"/>
      <c r="DGF45" s="171"/>
      <c r="DGG45" s="171"/>
      <c r="DGH45" s="171"/>
      <c r="DGI45" s="171"/>
      <c r="DGJ45" s="171"/>
      <c r="DGK45" s="171"/>
      <c r="DGL45" s="171"/>
      <c r="DGM45" s="171"/>
      <c r="DGN45" s="171"/>
      <c r="DGO45" s="171"/>
      <c r="DGP45" s="171"/>
      <c r="DGQ45" s="171"/>
      <c r="DGR45" s="171"/>
      <c r="DGS45" s="171"/>
      <c r="DGT45" s="171"/>
      <c r="DGU45" s="171"/>
      <c r="DGV45" s="171"/>
      <c r="DGW45" s="171"/>
      <c r="DGX45" s="171"/>
      <c r="DGY45" s="171"/>
      <c r="DGZ45" s="171"/>
      <c r="DHA45" s="171"/>
      <c r="DHB45" s="171"/>
      <c r="DHC45" s="171"/>
      <c r="DHD45" s="171"/>
      <c r="DHE45" s="171"/>
      <c r="DHF45" s="171"/>
      <c r="DHG45" s="171"/>
      <c r="DHH45" s="171"/>
      <c r="DHI45" s="171"/>
      <c r="DHJ45" s="171"/>
      <c r="DHK45" s="171"/>
      <c r="DHL45" s="171"/>
      <c r="DHM45" s="171"/>
      <c r="DHN45" s="171"/>
      <c r="DHO45" s="171"/>
      <c r="DHP45" s="171"/>
      <c r="DHQ45" s="171"/>
      <c r="DHR45" s="171"/>
      <c r="DHS45" s="171"/>
      <c r="DHT45" s="171"/>
      <c r="DHU45" s="171"/>
      <c r="DHV45" s="171"/>
      <c r="DHW45" s="171"/>
      <c r="DHX45" s="171"/>
      <c r="DHY45" s="171"/>
      <c r="DHZ45" s="171"/>
      <c r="DIA45" s="171"/>
      <c r="DIB45" s="171"/>
      <c r="DIC45" s="171"/>
      <c r="DID45" s="171"/>
      <c r="DIE45" s="171"/>
      <c r="DIF45" s="171"/>
      <c r="DIG45" s="171"/>
      <c r="DIH45" s="171"/>
      <c r="DII45" s="171"/>
      <c r="DIJ45" s="171"/>
      <c r="DIK45" s="171"/>
      <c r="DIL45" s="171"/>
      <c r="DIM45" s="171"/>
      <c r="DIN45" s="171"/>
      <c r="DIO45" s="171"/>
      <c r="DIP45" s="171"/>
      <c r="DIQ45" s="171"/>
      <c r="DIR45" s="171"/>
      <c r="DIS45" s="171"/>
      <c r="DIT45" s="171"/>
      <c r="DIU45" s="171"/>
      <c r="DIV45" s="171"/>
      <c r="DIW45" s="171"/>
      <c r="DIX45" s="171"/>
      <c r="DIY45" s="171"/>
      <c r="DIZ45" s="171"/>
      <c r="DJA45" s="171"/>
      <c r="DJB45" s="171"/>
      <c r="DJC45" s="171"/>
      <c r="DJD45" s="171"/>
      <c r="DJE45" s="171"/>
      <c r="DJF45" s="171"/>
      <c r="DJG45" s="171"/>
      <c r="DJH45" s="171"/>
      <c r="DJI45" s="171"/>
      <c r="DJJ45" s="171"/>
      <c r="DJK45" s="171"/>
      <c r="DJL45" s="171"/>
      <c r="DJM45" s="171"/>
      <c r="DJN45" s="171"/>
      <c r="DJO45" s="171"/>
      <c r="DJP45" s="171"/>
      <c r="DJQ45" s="171"/>
      <c r="DJR45" s="171"/>
      <c r="DJS45" s="171"/>
      <c r="DJT45" s="171"/>
      <c r="DJU45" s="171"/>
      <c r="DJV45" s="171"/>
      <c r="DJW45" s="171"/>
      <c r="DJX45" s="171"/>
      <c r="DJY45" s="171"/>
      <c r="DJZ45" s="171"/>
      <c r="DKA45" s="171"/>
      <c r="DKB45" s="171"/>
      <c r="DKC45" s="171"/>
      <c r="DKD45" s="171"/>
      <c r="DKE45" s="171"/>
      <c r="DKF45" s="171"/>
      <c r="DKG45" s="171"/>
      <c r="DKH45" s="171"/>
      <c r="DKI45" s="171"/>
      <c r="DKJ45" s="171"/>
      <c r="DKK45" s="171"/>
      <c r="DKL45" s="171"/>
      <c r="DKM45" s="171"/>
      <c r="DKN45" s="171"/>
      <c r="DKO45" s="171"/>
      <c r="DKP45" s="171"/>
      <c r="DKQ45" s="171"/>
      <c r="DKR45" s="171"/>
      <c r="DKS45" s="171"/>
      <c r="DKT45" s="171"/>
      <c r="DKU45" s="171"/>
      <c r="DKV45" s="171"/>
      <c r="DKW45" s="171"/>
      <c r="DKX45" s="171"/>
      <c r="DKY45" s="171"/>
      <c r="DKZ45" s="171"/>
      <c r="DLA45" s="171"/>
      <c r="DLB45" s="171"/>
      <c r="DLC45" s="171"/>
      <c r="DLD45" s="171"/>
      <c r="DLE45" s="171"/>
      <c r="DLF45" s="171"/>
      <c r="DLG45" s="171"/>
      <c r="DLH45" s="171"/>
      <c r="DLI45" s="171"/>
      <c r="DLJ45" s="171"/>
      <c r="DLK45" s="171"/>
      <c r="DLL45" s="171"/>
      <c r="DLM45" s="171"/>
      <c r="DLN45" s="171"/>
      <c r="DLO45" s="171"/>
      <c r="DLP45" s="171"/>
      <c r="DLQ45" s="171"/>
      <c r="DLR45" s="171"/>
      <c r="DLS45" s="171"/>
      <c r="DLT45" s="171"/>
      <c r="DLU45" s="171"/>
      <c r="DLV45" s="171"/>
      <c r="DLW45" s="171"/>
      <c r="DLX45" s="171"/>
      <c r="DLY45" s="171"/>
      <c r="DLZ45" s="171"/>
      <c r="DMA45" s="171"/>
      <c r="DMB45" s="171"/>
      <c r="DMC45" s="171"/>
      <c r="DMD45" s="171"/>
      <c r="DME45" s="171"/>
      <c r="DMF45" s="171"/>
      <c r="DMG45" s="171"/>
      <c r="DMH45" s="171"/>
      <c r="DMI45" s="171"/>
      <c r="DMJ45" s="171"/>
      <c r="DMK45" s="171"/>
      <c r="DML45" s="171"/>
      <c r="DMM45" s="171"/>
      <c r="DMN45" s="171"/>
      <c r="DMO45" s="171"/>
      <c r="DMP45" s="171"/>
      <c r="DMQ45" s="171"/>
      <c r="DMR45" s="171"/>
      <c r="DMS45" s="171"/>
      <c r="DMT45" s="171"/>
      <c r="DMU45" s="171"/>
      <c r="DMV45" s="171"/>
      <c r="DMW45" s="171"/>
      <c r="DMX45" s="171"/>
      <c r="DMY45" s="171"/>
      <c r="DMZ45" s="171"/>
      <c r="DNA45" s="171"/>
      <c r="DNB45" s="171"/>
      <c r="DNC45" s="171"/>
      <c r="DND45" s="171"/>
      <c r="DNE45" s="171"/>
      <c r="DNF45" s="171"/>
      <c r="DNG45" s="171"/>
      <c r="DNH45" s="171"/>
      <c r="DNI45" s="171"/>
      <c r="DNJ45" s="171"/>
      <c r="DNK45" s="171"/>
      <c r="DNL45" s="171"/>
      <c r="DNM45" s="171"/>
      <c r="DNN45" s="171"/>
      <c r="DNO45" s="171"/>
      <c r="DNP45" s="171"/>
      <c r="DNQ45" s="171"/>
      <c r="DNR45" s="171"/>
      <c r="DNS45" s="171"/>
      <c r="DNT45" s="171"/>
      <c r="DNU45" s="171"/>
      <c r="DNV45" s="171"/>
      <c r="DNW45" s="171"/>
      <c r="DNX45" s="171"/>
      <c r="DNY45" s="171"/>
      <c r="DNZ45" s="171"/>
      <c r="DOA45" s="171"/>
      <c r="DOB45" s="171"/>
      <c r="DOC45" s="171"/>
      <c r="DOD45" s="171"/>
      <c r="DOE45" s="171"/>
      <c r="DOF45" s="171"/>
      <c r="DOG45" s="171"/>
      <c r="DOH45" s="171"/>
      <c r="DOI45" s="171"/>
      <c r="DOJ45" s="171"/>
      <c r="DOK45" s="171"/>
      <c r="DOL45" s="171"/>
      <c r="DOM45" s="171"/>
      <c r="DON45" s="171"/>
      <c r="DOO45" s="171"/>
      <c r="DOP45" s="171"/>
      <c r="DOQ45" s="171"/>
      <c r="DOR45" s="171"/>
      <c r="DOS45" s="171"/>
      <c r="DOT45" s="171"/>
      <c r="DOU45" s="171"/>
      <c r="DOV45" s="171"/>
      <c r="DOW45" s="171"/>
      <c r="DOX45" s="171"/>
      <c r="DOY45" s="171"/>
      <c r="DOZ45" s="171"/>
      <c r="DPA45" s="171"/>
      <c r="DPB45" s="171"/>
      <c r="DPC45" s="171"/>
      <c r="DPD45" s="171"/>
      <c r="DPE45" s="171"/>
      <c r="DPF45" s="171"/>
      <c r="DPG45" s="171"/>
      <c r="DPH45" s="171"/>
      <c r="DPI45" s="171"/>
      <c r="DPJ45" s="171"/>
      <c r="DPK45" s="171"/>
      <c r="DPL45" s="171"/>
      <c r="DPM45" s="171"/>
      <c r="DPN45" s="171"/>
      <c r="DPO45" s="171"/>
      <c r="DPP45" s="171"/>
      <c r="DPQ45" s="171"/>
      <c r="DPR45" s="171"/>
      <c r="DPS45" s="171"/>
      <c r="DPT45" s="171"/>
      <c r="DPU45" s="171"/>
      <c r="DPV45" s="171"/>
      <c r="DPW45" s="171"/>
      <c r="DPX45" s="171"/>
      <c r="DPY45" s="171"/>
      <c r="DPZ45" s="171"/>
      <c r="DQA45" s="171"/>
      <c r="DQB45" s="171"/>
      <c r="DQC45" s="171"/>
      <c r="DQD45" s="171"/>
      <c r="DQE45" s="171"/>
      <c r="DQF45" s="171"/>
      <c r="DQG45" s="171"/>
      <c r="DQH45" s="171"/>
      <c r="DQI45" s="171"/>
      <c r="DQJ45" s="171"/>
      <c r="DQK45" s="171"/>
      <c r="DQL45" s="171"/>
      <c r="DQM45" s="171"/>
      <c r="DQN45" s="171"/>
      <c r="DQO45" s="171"/>
      <c r="DQP45" s="171"/>
      <c r="DQQ45" s="171"/>
      <c r="DQR45" s="171"/>
      <c r="DQS45" s="171"/>
      <c r="DQT45" s="171"/>
      <c r="DQU45" s="171"/>
      <c r="DQV45" s="171"/>
      <c r="DQW45" s="171"/>
      <c r="DQX45" s="171"/>
      <c r="DQY45" s="171"/>
      <c r="DQZ45" s="171"/>
      <c r="DRA45" s="171"/>
      <c r="DRB45" s="171"/>
      <c r="DRC45" s="171"/>
      <c r="DRD45" s="171"/>
      <c r="DRE45" s="171"/>
      <c r="DRF45" s="171"/>
      <c r="DRG45" s="171"/>
      <c r="DRH45" s="171"/>
      <c r="DRI45" s="171"/>
      <c r="DRJ45" s="171"/>
      <c r="DRK45" s="171"/>
      <c r="DRL45" s="171"/>
      <c r="DRM45" s="171"/>
      <c r="DRN45" s="171"/>
      <c r="DRO45" s="171"/>
      <c r="DRP45" s="171"/>
      <c r="DRQ45" s="171"/>
      <c r="DRR45" s="171"/>
      <c r="DRS45" s="171"/>
      <c r="DRT45" s="171"/>
      <c r="DRU45" s="171"/>
      <c r="DRV45" s="171"/>
      <c r="DRW45" s="171"/>
      <c r="DRX45" s="171"/>
      <c r="DRY45" s="171"/>
      <c r="DRZ45" s="171"/>
      <c r="DSA45" s="171"/>
      <c r="DSB45" s="171"/>
      <c r="DSC45" s="171"/>
      <c r="DSD45" s="171"/>
      <c r="DSE45" s="171"/>
      <c r="DSF45" s="171"/>
      <c r="DSG45" s="171"/>
      <c r="DSH45" s="171"/>
      <c r="DSI45" s="171"/>
      <c r="DSJ45" s="171"/>
      <c r="DSK45" s="171"/>
      <c r="DSL45" s="171"/>
      <c r="DSM45" s="171"/>
      <c r="DSN45" s="171"/>
      <c r="DSO45" s="171"/>
      <c r="DSP45" s="171"/>
      <c r="DSQ45" s="171"/>
      <c r="DSR45" s="171"/>
      <c r="DSS45" s="171"/>
      <c r="DST45" s="171"/>
      <c r="DSU45" s="171"/>
      <c r="DSV45" s="171"/>
      <c r="DSW45" s="171"/>
      <c r="DSX45" s="171"/>
      <c r="DSY45" s="171"/>
      <c r="DSZ45" s="171"/>
      <c r="DTA45" s="171"/>
      <c r="DTB45" s="171"/>
      <c r="DTC45" s="171"/>
      <c r="DTD45" s="171"/>
      <c r="DTE45" s="171"/>
      <c r="DTF45" s="171"/>
      <c r="DTG45" s="171"/>
      <c r="DTH45" s="171"/>
      <c r="DTI45" s="171"/>
      <c r="DTJ45" s="171"/>
      <c r="DTK45" s="171"/>
      <c r="DTL45" s="171"/>
      <c r="DTM45" s="171"/>
      <c r="DTN45" s="171"/>
      <c r="DTO45" s="171"/>
      <c r="DTP45" s="171"/>
      <c r="DTQ45" s="171"/>
      <c r="DTR45" s="171"/>
      <c r="DTS45" s="171"/>
      <c r="DTT45" s="171"/>
      <c r="DTU45" s="171"/>
      <c r="DTV45" s="171"/>
      <c r="DTW45" s="171"/>
      <c r="DTX45" s="171"/>
      <c r="DTY45" s="171"/>
      <c r="DTZ45" s="171"/>
      <c r="DUA45" s="171"/>
      <c r="DUB45" s="171"/>
      <c r="DUC45" s="171"/>
      <c r="DUD45" s="171"/>
      <c r="DUE45" s="171"/>
      <c r="DUF45" s="171"/>
      <c r="DUG45" s="171"/>
      <c r="DUH45" s="171"/>
      <c r="DUI45" s="171"/>
      <c r="DUJ45" s="171"/>
      <c r="DUK45" s="171"/>
      <c r="DUL45" s="171"/>
      <c r="DUM45" s="171"/>
      <c r="DUN45" s="171"/>
      <c r="DUO45" s="171"/>
      <c r="DUP45" s="171"/>
      <c r="DUQ45" s="171"/>
      <c r="DUR45" s="171"/>
      <c r="DUS45" s="171"/>
      <c r="DUT45" s="171"/>
      <c r="DUU45" s="171"/>
      <c r="DUV45" s="171"/>
      <c r="DUW45" s="171"/>
      <c r="DUX45" s="171"/>
      <c r="DUY45" s="171"/>
      <c r="DUZ45" s="171"/>
      <c r="DVA45" s="171"/>
      <c r="DVB45" s="171"/>
      <c r="DVC45" s="171"/>
      <c r="DVD45" s="171"/>
      <c r="DVE45" s="171"/>
      <c r="DVF45" s="171"/>
      <c r="DVG45" s="171"/>
      <c r="DVH45" s="171"/>
      <c r="DVI45" s="171"/>
      <c r="DVJ45" s="171"/>
      <c r="DVK45" s="171"/>
      <c r="DVL45" s="171"/>
      <c r="DVM45" s="171"/>
      <c r="DVN45" s="171"/>
      <c r="DVO45" s="171"/>
      <c r="DVP45" s="171"/>
      <c r="DVQ45" s="171"/>
      <c r="DVR45" s="171"/>
      <c r="DVS45" s="171"/>
      <c r="DVT45" s="171"/>
      <c r="DVU45" s="171"/>
      <c r="DVV45" s="171"/>
      <c r="DVW45" s="171"/>
      <c r="DVX45" s="171"/>
      <c r="DVY45" s="171"/>
      <c r="DVZ45" s="171"/>
      <c r="DWA45" s="171"/>
      <c r="DWB45" s="171"/>
      <c r="DWC45" s="171"/>
      <c r="DWD45" s="171"/>
      <c r="DWE45" s="171"/>
      <c r="DWF45" s="171"/>
      <c r="DWG45" s="171"/>
      <c r="DWH45" s="171"/>
      <c r="DWI45" s="171"/>
      <c r="DWJ45" s="171"/>
      <c r="DWK45" s="171"/>
      <c r="DWL45" s="171"/>
      <c r="DWM45" s="171"/>
      <c r="DWN45" s="171"/>
      <c r="DWO45" s="171"/>
      <c r="DWP45" s="171"/>
      <c r="DWQ45" s="171"/>
      <c r="DWR45" s="171"/>
      <c r="DWS45" s="171"/>
      <c r="DWT45" s="171"/>
      <c r="DWU45" s="171"/>
      <c r="DWV45" s="171"/>
      <c r="DWW45" s="171"/>
      <c r="DWX45" s="171"/>
      <c r="DWY45" s="171"/>
      <c r="DWZ45" s="171"/>
      <c r="DXA45" s="171"/>
      <c r="DXB45" s="171"/>
      <c r="DXC45" s="171"/>
      <c r="DXD45" s="171"/>
      <c r="DXE45" s="171"/>
      <c r="DXF45" s="171"/>
      <c r="DXG45" s="171"/>
      <c r="DXH45" s="171"/>
      <c r="DXI45" s="171"/>
      <c r="DXJ45" s="171"/>
      <c r="DXK45" s="171"/>
      <c r="DXL45" s="171"/>
      <c r="DXM45" s="171"/>
      <c r="DXN45" s="171"/>
      <c r="DXO45" s="171"/>
      <c r="DXP45" s="171"/>
      <c r="DXQ45" s="171"/>
      <c r="DXR45" s="171"/>
      <c r="DXS45" s="171"/>
      <c r="DXT45" s="171"/>
      <c r="DXU45" s="171"/>
      <c r="DXV45" s="171"/>
      <c r="DXW45" s="171"/>
      <c r="DXX45" s="171"/>
      <c r="DXY45" s="171"/>
      <c r="DXZ45" s="171"/>
      <c r="DYA45" s="171"/>
      <c r="DYB45" s="171"/>
      <c r="DYC45" s="171"/>
      <c r="DYD45" s="171"/>
      <c r="DYE45" s="171"/>
      <c r="DYF45" s="171"/>
      <c r="DYG45" s="171"/>
      <c r="DYH45" s="171"/>
      <c r="DYI45" s="171"/>
      <c r="DYJ45" s="171"/>
      <c r="DYK45" s="171"/>
      <c r="DYL45" s="171"/>
      <c r="DYM45" s="171"/>
      <c r="DYN45" s="171"/>
      <c r="DYO45" s="171"/>
      <c r="DYP45" s="171"/>
      <c r="DYQ45" s="171"/>
      <c r="DYR45" s="171"/>
      <c r="DYS45" s="171"/>
      <c r="DYT45" s="171"/>
      <c r="DYU45" s="171"/>
      <c r="DYV45" s="171"/>
      <c r="DYW45" s="171"/>
      <c r="DYX45" s="171"/>
      <c r="DYY45" s="171"/>
      <c r="DYZ45" s="171"/>
      <c r="DZA45" s="171"/>
      <c r="DZB45" s="171"/>
      <c r="DZC45" s="171"/>
      <c r="DZD45" s="171"/>
      <c r="DZE45" s="171"/>
      <c r="DZF45" s="171"/>
      <c r="DZG45" s="171"/>
      <c r="DZH45" s="171"/>
      <c r="DZI45" s="171"/>
      <c r="DZJ45" s="171"/>
      <c r="DZK45" s="171"/>
      <c r="DZL45" s="171"/>
      <c r="DZM45" s="171"/>
      <c r="DZN45" s="171"/>
      <c r="DZO45" s="171"/>
      <c r="DZP45" s="171"/>
      <c r="DZQ45" s="171"/>
      <c r="DZR45" s="171"/>
      <c r="DZS45" s="171"/>
      <c r="DZT45" s="171"/>
      <c r="DZU45" s="171"/>
      <c r="DZV45" s="171"/>
      <c r="DZW45" s="171"/>
      <c r="DZX45" s="171"/>
      <c r="DZY45" s="171"/>
      <c r="DZZ45" s="171"/>
      <c r="EAA45" s="171"/>
      <c r="EAB45" s="171"/>
      <c r="EAC45" s="171"/>
      <c r="EAD45" s="171"/>
      <c r="EAE45" s="171"/>
      <c r="EAF45" s="171"/>
      <c r="EAG45" s="171"/>
      <c r="EAH45" s="171"/>
      <c r="EAI45" s="171"/>
      <c r="EAJ45" s="171"/>
      <c r="EAK45" s="171"/>
      <c r="EAL45" s="171"/>
      <c r="EAM45" s="171"/>
      <c r="EAN45" s="171"/>
      <c r="EAO45" s="171"/>
      <c r="EAP45" s="171"/>
      <c r="EAQ45" s="171"/>
      <c r="EAR45" s="171"/>
      <c r="EAS45" s="171"/>
      <c r="EAT45" s="171"/>
      <c r="EAU45" s="171"/>
      <c r="EAV45" s="171"/>
      <c r="EAW45" s="171"/>
      <c r="EAX45" s="171"/>
      <c r="EAY45" s="171"/>
      <c r="EAZ45" s="171"/>
      <c r="EBA45" s="171"/>
      <c r="EBB45" s="171"/>
      <c r="EBC45" s="171"/>
      <c r="EBD45" s="171"/>
      <c r="EBE45" s="171"/>
      <c r="EBF45" s="171"/>
      <c r="EBG45" s="171"/>
      <c r="EBH45" s="171"/>
      <c r="EBI45" s="171"/>
      <c r="EBJ45" s="171"/>
      <c r="EBK45" s="171"/>
      <c r="EBL45" s="171"/>
      <c r="EBM45" s="171"/>
      <c r="EBN45" s="171"/>
      <c r="EBO45" s="171"/>
      <c r="EBP45" s="171"/>
      <c r="EBQ45" s="171"/>
      <c r="EBR45" s="171"/>
      <c r="EBS45" s="171"/>
      <c r="EBT45" s="171"/>
      <c r="EBU45" s="171"/>
      <c r="EBV45" s="171"/>
      <c r="EBW45" s="171"/>
      <c r="EBX45" s="171"/>
      <c r="EBY45" s="171"/>
      <c r="EBZ45" s="171"/>
      <c r="ECA45" s="171"/>
      <c r="ECB45" s="171"/>
      <c r="ECC45" s="171"/>
      <c r="ECD45" s="171"/>
      <c r="ECE45" s="171"/>
      <c r="ECF45" s="171"/>
      <c r="ECG45" s="171"/>
      <c r="ECH45" s="171"/>
      <c r="ECI45" s="171"/>
      <c r="ECJ45" s="171"/>
      <c r="ECK45" s="171"/>
      <c r="ECL45" s="171"/>
      <c r="ECM45" s="171"/>
      <c r="ECN45" s="171"/>
      <c r="ECO45" s="171"/>
      <c r="ECP45" s="171"/>
      <c r="ECQ45" s="171"/>
      <c r="ECR45" s="171"/>
      <c r="ECS45" s="171"/>
      <c r="ECT45" s="171"/>
      <c r="ECU45" s="171"/>
      <c r="ECV45" s="171"/>
      <c r="ECW45" s="171"/>
      <c r="ECX45" s="171"/>
      <c r="ECY45" s="171"/>
      <c r="ECZ45" s="171"/>
      <c r="EDA45" s="171"/>
      <c r="EDB45" s="171"/>
      <c r="EDC45" s="171"/>
      <c r="EDD45" s="171"/>
      <c r="EDE45" s="171"/>
      <c r="EDF45" s="171"/>
      <c r="EDG45" s="171"/>
      <c r="EDH45" s="171"/>
      <c r="EDI45" s="171"/>
      <c r="EDJ45" s="171"/>
      <c r="EDK45" s="171"/>
      <c r="EDL45" s="171"/>
      <c r="EDM45" s="171"/>
      <c r="EDN45" s="171"/>
      <c r="EDO45" s="171"/>
      <c r="EDP45" s="171"/>
      <c r="EDQ45" s="171"/>
      <c r="EDR45" s="171"/>
      <c r="EDS45" s="171"/>
      <c r="EDT45" s="171"/>
      <c r="EDU45" s="171"/>
      <c r="EDV45" s="171"/>
      <c r="EDW45" s="171"/>
      <c r="EDX45" s="171"/>
      <c r="EDY45" s="171"/>
      <c r="EDZ45" s="171"/>
      <c r="EEA45" s="171"/>
      <c r="EEB45" s="171"/>
      <c r="EEC45" s="171"/>
      <c r="EED45" s="171"/>
      <c r="EEE45" s="171"/>
      <c r="EEF45" s="171"/>
      <c r="EEG45" s="171"/>
      <c r="EEH45" s="171"/>
      <c r="EEI45" s="171"/>
      <c r="EEJ45" s="171"/>
      <c r="EEK45" s="171"/>
      <c r="EEL45" s="171"/>
      <c r="EEM45" s="171"/>
      <c r="EEN45" s="171"/>
      <c r="EEO45" s="171"/>
      <c r="EEP45" s="171"/>
      <c r="EEQ45" s="171"/>
      <c r="EER45" s="171"/>
      <c r="EES45" s="171"/>
      <c r="EET45" s="171"/>
      <c r="EEU45" s="171"/>
      <c r="EEV45" s="171"/>
      <c r="EEW45" s="171"/>
      <c r="EEX45" s="171"/>
      <c r="EEY45" s="171"/>
      <c r="EEZ45" s="171"/>
      <c r="EFA45" s="171"/>
      <c r="EFB45" s="171"/>
      <c r="EFC45" s="171"/>
      <c r="EFD45" s="171"/>
      <c r="EFE45" s="171"/>
      <c r="EFF45" s="171"/>
      <c r="EFG45" s="171"/>
      <c r="EFH45" s="171"/>
      <c r="EFI45" s="171"/>
      <c r="EFJ45" s="171"/>
      <c r="EFK45" s="171"/>
      <c r="EFL45" s="171"/>
      <c r="EFM45" s="171"/>
      <c r="EFN45" s="171"/>
      <c r="EFO45" s="171"/>
      <c r="EFP45" s="171"/>
      <c r="EFQ45" s="171"/>
      <c r="EFR45" s="171"/>
      <c r="EFS45" s="171"/>
      <c r="EFT45" s="171"/>
      <c r="EFU45" s="171"/>
      <c r="EFV45" s="171"/>
      <c r="EFW45" s="171"/>
      <c r="EFX45" s="171"/>
      <c r="EFY45" s="171"/>
      <c r="EFZ45" s="171"/>
      <c r="EGA45" s="171"/>
      <c r="EGB45" s="171"/>
      <c r="EGC45" s="171"/>
      <c r="EGD45" s="171"/>
      <c r="EGE45" s="171"/>
      <c r="EGF45" s="171"/>
      <c r="EGG45" s="171"/>
      <c r="EGH45" s="171"/>
      <c r="EGI45" s="171"/>
      <c r="EGJ45" s="171"/>
      <c r="EGK45" s="171"/>
      <c r="EGL45" s="171"/>
      <c r="EGM45" s="171"/>
      <c r="EGN45" s="171"/>
      <c r="EGO45" s="171"/>
      <c r="EGP45" s="171"/>
      <c r="EGQ45" s="171"/>
      <c r="EGR45" s="171"/>
      <c r="EGS45" s="171"/>
      <c r="EGT45" s="171"/>
      <c r="EGU45" s="171"/>
      <c r="EGV45" s="171"/>
      <c r="EGW45" s="171"/>
      <c r="EGX45" s="171"/>
      <c r="EGY45" s="171"/>
      <c r="EGZ45" s="171"/>
      <c r="EHA45" s="171"/>
      <c r="EHB45" s="171"/>
      <c r="EHC45" s="171"/>
      <c r="EHD45" s="171"/>
      <c r="EHE45" s="171"/>
      <c r="EHF45" s="171"/>
      <c r="EHG45" s="171"/>
      <c r="EHH45" s="171"/>
      <c r="EHI45" s="171"/>
      <c r="EHJ45" s="171"/>
      <c r="EHK45" s="171"/>
      <c r="EHL45" s="171"/>
      <c r="EHM45" s="171"/>
      <c r="EHN45" s="171"/>
      <c r="EHO45" s="171"/>
      <c r="EHP45" s="171"/>
      <c r="EHQ45" s="171"/>
      <c r="EHR45" s="171"/>
      <c r="EHS45" s="171"/>
      <c r="EHT45" s="171"/>
      <c r="EHU45" s="171"/>
      <c r="EHV45" s="171"/>
      <c r="EHW45" s="171"/>
      <c r="EHX45" s="171"/>
      <c r="EHY45" s="171"/>
      <c r="EHZ45" s="171"/>
      <c r="EIA45" s="171"/>
      <c r="EIB45" s="171"/>
      <c r="EIC45" s="171"/>
      <c r="EID45" s="171"/>
      <c r="EIE45" s="171"/>
      <c r="EIF45" s="171"/>
      <c r="EIG45" s="171"/>
      <c r="EIH45" s="171"/>
      <c r="EII45" s="171"/>
      <c r="EIJ45" s="171"/>
      <c r="EIK45" s="171"/>
      <c r="EIL45" s="171"/>
      <c r="EIM45" s="171"/>
      <c r="EIN45" s="171"/>
      <c r="EIO45" s="171"/>
      <c r="EIP45" s="171"/>
      <c r="EIQ45" s="171"/>
      <c r="EIR45" s="171"/>
      <c r="EIS45" s="171"/>
      <c r="EIT45" s="171"/>
      <c r="EIU45" s="171"/>
      <c r="EIV45" s="171"/>
      <c r="EIW45" s="171"/>
      <c r="EIX45" s="171"/>
      <c r="EIY45" s="171"/>
      <c r="EIZ45" s="171"/>
      <c r="EJA45" s="171"/>
      <c r="EJB45" s="171"/>
      <c r="EJC45" s="171"/>
      <c r="EJD45" s="171"/>
      <c r="EJE45" s="171"/>
      <c r="EJF45" s="171"/>
      <c r="EJG45" s="171"/>
      <c r="EJH45" s="171"/>
      <c r="EJI45" s="171"/>
      <c r="EJJ45" s="171"/>
      <c r="EJK45" s="171"/>
      <c r="EJL45" s="171"/>
      <c r="EJM45" s="171"/>
      <c r="EJN45" s="171"/>
      <c r="EJO45" s="171"/>
      <c r="EJP45" s="171"/>
      <c r="EJQ45" s="171"/>
      <c r="EJR45" s="171"/>
      <c r="EJS45" s="171"/>
      <c r="EJT45" s="171"/>
      <c r="EJU45" s="171"/>
      <c r="EJV45" s="171"/>
      <c r="EJW45" s="171"/>
      <c r="EJX45" s="171"/>
      <c r="EJY45" s="171"/>
      <c r="EJZ45" s="171"/>
      <c r="EKA45" s="171"/>
      <c r="EKB45" s="171"/>
      <c r="EKC45" s="171"/>
      <c r="EKD45" s="171"/>
      <c r="EKE45" s="171"/>
      <c r="EKF45" s="171"/>
      <c r="EKG45" s="171"/>
      <c r="EKH45" s="171"/>
      <c r="EKI45" s="171"/>
      <c r="EKJ45" s="171"/>
      <c r="EKK45" s="171"/>
      <c r="EKL45" s="171"/>
      <c r="EKM45" s="171"/>
      <c r="EKN45" s="171"/>
      <c r="EKO45" s="171"/>
      <c r="EKP45" s="171"/>
      <c r="EKQ45" s="171"/>
      <c r="EKR45" s="171"/>
      <c r="EKS45" s="171"/>
      <c r="EKT45" s="171"/>
      <c r="EKU45" s="171"/>
      <c r="EKV45" s="171"/>
      <c r="EKW45" s="171"/>
      <c r="EKX45" s="171"/>
      <c r="EKY45" s="171"/>
      <c r="EKZ45" s="171"/>
      <c r="ELA45" s="171"/>
      <c r="ELB45" s="171"/>
      <c r="ELC45" s="171"/>
      <c r="ELD45" s="171"/>
      <c r="ELE45" s="171"/>
      <c r="ELF45" s="171"/>
      <c r="ELG45" s="171"/>
      <c r="ELH45" s="171"/>
      <c r="ELI45" s="171"/>
      <c r="ELJ45" s="171"/>
      <c r="ELK45" s="171"/>
      <c r="ELL45" s="171"/>
      <c r="ELM45" s="171"/>
      <c r="ELN45" s="171"/>
      <c r="ELO45" s="171"/>
      <c r="ELP45" s="171"/>
      <c r="ELQ45" s="171"/>
      <c r="ELR45" s="171"/>
      <c r="ELS45" s="171"/>
      <c r="ELT45" s="171"/>
      <c r="ELU45" s="171"/>
      <c r="ELV45" s="171"/>
      <c r="ELW45" s="171"/>
      <c r="ELX45" s="171"/>
      <c r="ELY45" s="171"/>
      <c r="ELZ45" s="171"/>
      <c r="EMA45" s="171"/>
      <c r="EMB45" s="171"/>
      <c r="EMC45" s="171"/>
      <c r="EMD45" s="171"/>
      <c r="EME45" s="171"/>
      <c r="EMF45" s="171"/>
      <c r="EMG45" s="171"/>
      <c r="EMH45" s="171"/>
      <c r="EMI45" s="171"/>
      <c r="EMJ45" s="171"/>
      <c r="EMK45" s="171"/>
      <c r="EML45" s="171"/>
      <c r="EMM45" s="171"/>
      <c r="EMN45" s="171"/>
      <c r="EMO45" s="171"/>
      <c r="EMP45" s="171"/>
      <c r="EMQ45" s="171"/>
      <c r="EMR45" s="171"/>
      <c r="EMS45" s="171"/>
      <c r="EMT45" s="171"/>
      <c r="EMU45" s="171"/>
      <c r="EMV45" s="171"/>
      <c r="EMW45" s="171"/>
      <c r="EMX45" s="171"/>
      <c r="EMY45" s="171"/>
      <c r="EMZ45" s="171"/>
      <c r="ENA45" s="171"/>
      <c r="ENB45" s="171"/>
      <c r="ENC45" s="171"/>
      <c r="END45" s="171"/>
      <c r="ENE45" s="171"/>
      <c r="ENF45" s="171"/>
      <c r="ENG45" s="171"/>
      <c r="ENH45" s="171"/>
      <c r="ENI45" s="171"/>
      <c r="ENJ45" s="171"/>
      <c r="ENK45" s="171"/>
      <c r="ENL45" s="171"/>
      <c r="ENM45" s="171"/>
      <c r="ENN45" s="171"/>
      <c r="ENO45" s="171"/>
      <c r="ENP45" s="171"/>
      <c r="ENQ45" s="171"/>
      <c r="ENR45" s="171"/>
      <c r="ENS45" s="171"/>
      <c r="ENT45" s="171"/>
      <c r="ENU45" s="171"/>
      <c r="ENV45" s="171"/>
      <c r="ENW45" s="171"/>
      <c r="ENX45" s="171"/>
      <c r="ENY45" s="171"/>
      <c r="ENZ45" s="171"/>
      <c r="EOA45" s="171"/>
      <c r="EOB45" s="171"/>
      <c r="EOC45" s="171"/>
      <c r="EOD45" s="171"/>
      <c r="EOE45" s="171"/>
      <c r="EOF45" s="171"/>
      <c r="EOG45" s="171"/>
      <c r="EOH45" s="171"/>
      <c r="EOI45" s="171"/>
      <c r="EOJ45" s="171"/>
      <c r="EOK45" s="171"/>
      <c r="EOL45" s="171"/>
      <c r="EOM45" s="171"/>
      <c r="EON45" s="171"/>
      <c r="EOO45" s="171"/>
      <c r="EOP45" s="171"/>
      <c r="EOQ45" s="171"/>
      <c r="EOR45" s="171"/>
      <c r="EOS45" s="171"/>
      <c r="EOT45" s="171"/>
      <c r="EOU45" s="171"/>
      <c r="EOV45" s="171"/>
      <c r="EOW45" s="171"/>
      <c r="EOX45" s="171"/>
      <c r="EOY45" s="171"/>
      <c r="EOZ45" s="171"/>
      <c r="EPA45" s="171"/>
      <c r="EPB45" s="171"/>
      <c r="EPC45" s="171"/>
      <c r="EPD45" s="171"/>
      <c r="EPE45" s="171"/>
      <c r="EPF45" s="171"/>
      <c r="EPG45" s="171"/>
      <c r="EPH45" s="171"/>
      <c r="EPI45" s="171"/>
      <c r="EPJ45" s="171"/>
      <c r="EPK45" s="171"/>
      <c r="EPL45" s="171"/>
      <c r="EPM45" s="171"/>
      <c r="EPN45" s="171"/>
      <c r="EPO45" s="171"/>
      <c r="EPP45" s="171"/>
      <c r="EPQ45" s="171"/>
      <c r="EPR45" s="171"/>
      <c r="EPS45" s="171"/>
      <c r="EPT45" s="171"/>
      <c r="EPU45" s="171"/>
      <c r="EPV45" s="171"/>
      <c r="EPW45" s="171"/>
      <c r="EPX45" s="171"/>
      <c r="EPY45" s="171"/>
      <c r="EPZ45" s="171"/>
      <c r="EQA45" s="171"/>
      <c r="EQB45" s="171"/>
      <c r="EQC45" s="171"/>
      <c r="EQD45" s="171"/>
      <c r="EQE45" s="171"/>
      <c r="EQF45" s="171"/>
      <c r="EQG45" s="171"/>
      <c r="EQH45" s="171"/>
      <c r="EQI45" s="171"/>
      <c r="EQJ45" s="171"/>
      <c r="EQK45" s="171"/>
      <c r="EQL45" s="171"/>
      <c r="EQM45" s="171"/>
      <c r="EQN45" s="171"/>
      <c r="EQO45" s="171"/>
      <c r="EQP45" s="171"/>
      <c r="EQQ45" s="171"/>
      <c r="EQR45" s="171"/>
      <c r="EQS45" s="171"/>
      <c r="EQT45" s="171"/>
      <c r="EQU45" s="171"/>
      <c r="EQV45" s="171"/>
      <c r="EQW45" s="171"/>
      <c r="EQX45" s="171"/>
      <c r="EQY45" s="171"/>
      <c r="EQZ45" s="171"/>
      <c r="ERA45" s="171"/>
      <c r="ERB45" s="171"/>
      <c r="ERC45" s="171"/>
      <c r="ERD45" s="171"/>
      <c r="ERE45" s="171"/>
      <c r="ERF45" s="171"/>
      <c r="ERG45" s="171"/>
      <c r="ERH45" s="171"/>
      <c r="ERI45" s="171"/>
      <c r="ERJ45" s="171"/>
      <c r="ERK45" s="171"/>
      <c r="ERL45" s="171"/>
      <c r="ERM45" s="171"/>
      <c r="ERN45" s="171"/>
      <c r="ERO45" s="171"/>
      <c r="ERP45" s="171"/>
      <c r="ERQ45" s="171"/>
      <c r="ERR45" s="171"/>
      <c r="ERS45" s="171"/>
      <c r="ERT45" s="171"/>
      <c r="ERU45" s="171"/>
      <c r="ERV45" s="171"/>
      <c r="ERW45" s="171"/>
      <c r="ERX45" s="171"/>
      <c r="ERY45" s="171"/>
      <c r="ERZ45" s="171"/>
      <c r="ESA45" s="171"/>
      <c r="ESB45" s="171"/>
      <c r="ESC45" s="171"/>
      <c r="ESD45" s="171"/>
      <c r="ESE45" s="171"/>
      <c r="ESF45" s="171"/>
      <c r="ESG45" s="171"/>
      <c r="ESH45" s="171"/>
      <c r="ESI45" s="171"/>
      <c r="ESJ45" s="171"/>
      <c r="ESK45" s="171"/>
      <c r="ESL45" s="171"/>
      <c r="ESM45" s="171"/>
      <c r="ESN45" s="171"/>
      <c r="ESO45" s="171"/>
      <c r="ESP45" s="171"/>
      <c r="ESQ45" s="171"/>
      <c r="ESR45" s="171"/>
      <c r="ESS45" s="171"/>
      <c r="EST45" s="171"/>
      <c r="ESU45" s="171"/>
      <c r="ESV45" s="171"/>
      <c r="ESW45" s="171"/>
      <c r="ESX45" s="171"/>
      <c r="ESY45" s="171"/>
      <c r="ESZ45" s="171"/>
      <c r="ETA45" s="171"/>
      <c r="ETB45" s="171"/>
      <c r="ETC45" s="171"/>
      <c r="ETD45" s="171"/>
      <c r="ETE45" s="171"/>
      <c r="ETF45" s="171"/>
      <c r="ETG45" s="171"/>
      <c r="ETH45" s="171"/>
      <c r="ETI45" s="171"/>
      <c r="ETJ45" s="171"/>
      <c r="ETK45" s="171"/>
      <c r="ETL45" s="171"/>
      <c r="ETM45" s="171"/>
      <c r="ETN45" s="171"/>
      <c r="ETO45" s="171"/>
      <c r="ETP45" s="171"/>
      <c r="ETQ45" s="171"/>
      <c r="ETR45" s="171"/>
      <c r="ETS45" s="171"/>
      <c r="ETT45" s="171"/>
      <c r="ETU45" s="171"/>
      <c r="ETV45" s="171"/>
      <c r="ETW45" s="171"/>
      <c r="ETX45" s="171"/>
      <c r="ETY45" s="171"/>
      <c r="ETZ45" s="171"/>
      <c r="EUA45" s="171"/>
      <c r="EUB45" s="171"/>
      <c r="EUC45" s="171"/>
      <c r="EUD45" s="171"/>
      <c r="EUE45" s="171"/>
      <c r="EUF45" s="171"/>
      <c r="EUG45" s="171"/>
      <c r="EUH45" s="171"/>
      <c r="EUI45" s="171"/>
      <c r="EUJ45" s="171"/>
      <c r="EUK45" s="171"/>
      <c r="EUL45" s="171"/>
      <c r="EUM45" s="171"/>
      <c r="EUN45" s="171"/>
      <c r="EUO45" s="171"/>
      <c r="EUP45" s="171"/>
      <c r="EUQ45" s="171"/>
      <c r="EUR45" s="171"/>
      <c r="EUS45" s="171"/>
      <c r="EUT45" s="171"/>
      <c r="EUU45" s="171"/>
      <c r="EUV45" s="171"/>
      <c r="EUW45" s="171"/>
      <c r="EUX45" s="171"/>
      <c r="EUY45" s="171"/>
      <c r="EUZ45" s="171"/>
      <c r="EVA45" s="171"/>
      <c r="EVB45" s="171"/>
      <c r="EVC45" s="171"/>
      <c r="EVD45" s="171"/>
      <c r="EVE45" s="171"/>
      <c r="EVF45" s="171"/>
      <c r="EVG45" s="171"/>
      <c r="EVH45" s="171"/>
      <c r="EVI45" s="171"/>
      <c r="EVJ45" s="171"/>
      <c r="EVK45" s="171"/>
      <c r="EVL45" s="171"/>
      <c r="EVM45" s="171"/>
      <c r="EVN45" s="171"/>
      <c r="EVO45" s="171"/>
      <c r="EVP45" s="171"/>
      <c r="EVQ45" s="171"/>
      <c r="EVR45" s="171"/>
      <c r="EVS45" s="171"/>
      <c r="EVT45" s="171"/>
      <c r="EVU45" s="171"/>
      <c r="EVV45" s="171"/>
      <c r="EVW45" s="171"/>
      <c r="EVX45" s="171"/>
      <c r="EVY45" s="171"/>
      <c r="EVZ45" s="171"/>
      <c r="EWA45" s="171"/>
      <c r="EWB45" s="171"/>
      <c r="EWC45" s="171"/>
      <c r="EWD45" s="171"/>
      <c r="EWE45" s="171"/>
      <c r="EWF45" s="171"/>
      <c r="EWG45" s="171"/>
      <c r="EWH45" s="171"/>
      <c r="EWI45" s="171"/>
      <c r="EWJ45" s="171"/>
      <c r="EWK45" s="171"/>
      <c r="EWL45" s="171"/>
      <c r="EWM45" s="171"/>
      <c r="EWN45" s="171"/>
      <c r="EWO45" s="171"/>
      <c r="EWP45" s="171"/>
      <c r="EWQ45" s="171"/>
      <c r="EWR45" s="171"/>
      <c r="EWS45" s="171"/>
      <c r="EWT45" s="171"/>
      <c r="EWU45" s="171"/>
      <c r="EWV45" s="171"/>
      <c r="EWW45" s="171"/>
      <c r="EWX45" s="171"/>
      <c r="EWY45" s="171"/>
      <c r="EWZ45" s="171"/>
      <c r="EXA45" s="171"/>
      <c r="EXB45" s="171"/>
      <c r="EXC45" s="171"/>
      <c r="EXD45" s="171"/>
      <c r="EXE45" s="171"/>
      <c r="EXF45" s="171"/>
      <c r="EXG45" s="171"/>
      <c r="EXH45" s="171"/>
      <c r="EXI45" s="171"/>
      <c r="EXJ45" s="171"/>
      <c r="EXK45" s="171"/>
      <c r="EXL45" s="171"/>
      <c r="EXM45" s="171"/>
      <c r="EXN45" s="171"/>
      <c r="EXO45" s="171"/>
      <c r="EXP45" s="171"/>
      <c r="EXQ45" s="171"/>
      <c r="EXR45" s="171"/>
      <c r="EXS45" s="171"/>
      <c r="EXT45" s="171"/>
      <c r="EXU45" s="171"/>
      <c r="EXV45" s="171"/>
      <c r="EXW45" s="171"/>
      <c r="EXX45" s="171"/>
      <c r="EXY45" s="171"/>
      <c r="EXZ45" s="171"/>
      <c r="EYA45" s="171"/>
      <c r="EYB45" s="171"/>
      <c r="EYC45" s="171"/>
      <c r="EYD45" s="171"/>
      <c r="EYE45" s="171"/>
      <c r="EYF45" s="171"/>
      <c r="EYG45" s="171"/>
      <c r="EYH45" s="171"/>
      <c r="EYI45" s="171"/>
      <c r="EYJ45" s="171"/>
      <c r="EYK45" s="171"/>
      <c r="EYL45" s="171"/>
      <c r="EYM45" s="171"/>
      <c r="EYN45" s="171"/>
      <c r="EYO45" s="171"/>
      <c r="EYP45" s="171"/>
      <c r="EYQ45" s="171"/>
      <c r="EYR45" s="171"/>
      <c r="EYS45" s="171"/>
      <c r="EYT45" s="171"/>
      <c r="EYU45" s="171"/>
      <c r="EYV45" s="171"/>
      <c r="EYW45" s="171"/>
      <c r="EYX45" s="171"/>
      <c r="EYY45" s="171"/>
      <c r="EYZ45" s="171"/>
      <c r="EZA45" s="171"/>
      <c r="EZB45" s="171"/>
      <c r="EZC45" s="171"/>
      <c r="EZD45" s="171"/>
      <c r="EZE45" s="171"/>
      <c r="EZF45" s="171"/>
      <c r="EZG45" s="171"/>
      <c r="EZH45" s="171"/>
      <c r="EZI45" s="171"/>
      <c r="EZJ45" s="171"/>
      <c r="EZK45" s="171"/>
      <c r="EZL45" s="171"/>
      <c r="EZM45" s="171"/>
      <c r="EZN45" s="171"/>
      <c r="EZO45" s="171"/>
      <c r="EZP45" s="171"/>
      <c r="EZQ45" s="171"/>
      <c r="EZR45" s="171"/>
      <c r="EZS45" s="171"/>
      <c r="EZT45" s="171"/>
      <c r="EZU45" s="171"/>
      <c r="EZV45" s="171"/>
      <c r="EZW45" s="171"/>
      <c r="EZX45" s="171"/>
      <c r="EZY45" s="171"/>
      <c r="EZZ45" s="171"/>
      <c r="FAA45" s="171"/>
      <c r="FAB45" s="171"/>
      <c r="FAC45" s="171"/>
      <c r="FAD45" s="171"/>
      <c r="FAE45" s="171"/>
      <c r="FAF45" s="171"/>
      <c r="FAG45" s="171"/>
      <c r="FAH45" s="171"/>
      <c r="FAI45" s="171"/>
      <c r="FAJ45" s="171"/>
      <c r="FAK45" s="171"/>
      <c r="FAL45" s="171"/>
      <c r="FAM45" s="171"/>
      <c r="FAN45" s="171"/>
      <c r="FAO45" s="171"/>
      <c r="FAP45" s="171"/>
      <c r="FAQ45" s="171"/>
      <c r="FAR45" s="171"/>
      <c r="FAS45" s="171"/>
      <c r="FAT45" s="171"/>
      <c r="FAU45" s="171"/>
      <c r="FAV45" s="171"/>
      <c r="FAW45" s="171"/>
      <c r="FAX45" s="171"/>
      <c r="FAY45" s="171"/>
      <c r="FAZ45" s="171"/>
      <c r="FBA45" s="171"/>
      <c r="FBB45" s="171"/>
      <c r="FBC45" s="171"/>
      <c r="FBD45" s="171"/>
      <c r="FBE45" s="171"/>
      <c r="FBF45" s="171"/>
      <c r="FBG45" s="171"/>
      <c r="FBH45" s="171"/>
      <c r="FBI45" s="171"/>
      <c r="FBJ45" s="171"/>
      <c r="FBK45" s="171"/>
      <c r="FBL45" s="171"/>
      <c r="FBM45" s="171"/>
      <c r="FBN45" s="171"/>
      <c r="FBO45" s="171"/>
      <c r="FBP45" s="171"/>
      <c r="FBQ45" s="171"/>
      <c r="FBR45" s="171"/>
      <c r="FBS45" s="171"/>
      <c r="FBT45" s="171"/>
      <c r="FBU45" s="171"/>
      <c r="FBV45" s="171"/>
      <c r="FBW45" s="171"/>
      <c r="FBX45" s="171"/>
      <c r="FBY45" s="171"/>
      <c r="FBZ45" s="171"/>
      <c r="FCA45" s="171"/>
      <c r="FCB45" s="171"/>
      <c r="FCC45" s="171"/>
      <c r="FCD45" s="171"/>
      <c r="FCE45" s="171"/>
      <c r="FCF45" s="171"/>
      <c r="FCG45" s="171"/>
      <c r="FCH45" s="171"/>
      <c r="FCI45" s="171"/>
      <c r="FCJ45" s="171"/>
      <c r="FCK45" s="171"/>
      <c r="FCL45" s="171"/>
      <c r="FCM45" s="171"/>
      <c r="FCN45" s="171"/>
      <c r="FCO45" s="171"/>
      <c r="FCP45" s="171"/>
      <c r="FCQ45" s="171"/>
      <c r="FCR45" s="171"/>
      <c r="FCS45" s="171"/>
      <c r="FCT45" s="171"/>
      <c r="FCU45" s="171"/>
      <c r="FCV45" s="171"/>
      <c r="FCW45" s="171"/>
      <c r="FCX45" s="171"/>
      <c r="FCY45" s="171"/>
      <c r="FCZ45" s="171"/>
      <c r="FDA45" s="171"/>
      <c r="FDB45" s="171"/>
      <c r="FDC45" s="171"/>
      <c r="FDD45" s="171"/>
      <c r="FDE45" s="171"/>
      <c r="FDF45" s="171"/>
      <c r="FDG45" s="171"/>
      <c r="FDH45" s="171"/>
      <c r="FDI45" s="171"/>
      <c r="FDJ45" s="171"/>
      <c r="FDK45" s="171"/>
      <c r="FDL45" s="171"/>
      <c r="FDM45" s="171"/>
      <c r="FDN45" s="171"/>
      <c r="FDO45" s="171"/>
      <c r="FDP45" s="171"/>
      <c r="FDQ45" s="171"/>
      <c r="FDR45" s="171"/>
      <c r="FDS45" s="171"/>
      <c r="FDT45" s="171"/>
      <c r="FDU45" s="171"/>
      <c r="FDV45" s="171"/>
      <c r="FDW45" s="171"/>
      <c r="FDX45" s="171"/>
      <c r="FDY45" s="171"/>
      <c r="FDZ45" s="171"/>
      <c r="FEA45" s="171"/>
      <c r="FEB45" s="171"/>
      <c r="FEC45" s="171"/>
      <c r="FED45" s="171"/>
      <c r="FEE45" s="171"/>
      <c r="FEF45" s="171"/>
      <c r="FEG45" s="171"/>
      <c r="FEH45" s="171"/>
      <c r="FEI45" s="171"/>
      <c r="FEJ45" s="171"/>
      <c r="FEK45" s="171"/>
      <c r="FEL45" s="171"/>
      <c r="FEM45" s="171"/>
      <c r="FEN45" s="171"/>
      <c r="FEO45" s="171"/>
      <c r="FEP45" s="171"/>
      <c r="FEQ45" s="171"/>
      <c r="FER45" s="171"/>
      <c r="FES45" s="171"/>
      <c r="FET45" s="171"/>
      <c r="FEU45" s="171"/>
      <c r="FEV45" s="171"/>
      <c r="FEW45" s="171"/>
      <c r="FEX45" s="171"/>
      <c r="FEY45" s="171"/>
      <c r="FEZ45" s="171"/>
      <c r="FFA45" s="171"/>
      <c r="FFB45" s="171"/>
      <c r="FFC45" s="171"/>
      <c r="FFD45" s="171"/>
      <c r="FFE45" s="171"/>
      <c r="FFF45" s="171"/>
      <c r="FFG45" s="171"/>
      <c r="FFH45" s="171"/>
      <c r="FFI45" s="171"/>
      <c r="FFJ45" s="171"/>
      <c r="FFK45" s="171"/>
      <c r="FFL45" s="171"/>
      <c r="FFM45" s="171"/>
      <c r="FFN45" s="171"/>
      <c r="FFO45" s="171"/>
      <c r="FFP45" s="171"/>
      <c r="FFQ45" s="171"/>
      <c r="FFR45" s="171"/>
      <c r="FFS45" s="171"/>
      <c r="FFT45" s="171"/>
      <c r="FFU45" s="171"/>
      <c r="FFV45" s="171"/>
      <c r="FFW45" s="171"/>
      <c r="FFX45" s="171"/>
      <c r="FFY45" s="171"/>
      <c r="FFZ45" s="171"/>
      <c r="FGA45" s="171"/>
      <c r="FGB45" s="171"/>
      <c r="FGC45" s="171"/>
      <c r="FGD45" s="171"/>
      <c r="FGE45" s="171"/>
      <c r="FGF45" s="171"/>
      <c r="FGG45" s="171"/>
      <c r="FGH45" s="171"/>
      <c r="FGI45" s="171"/>
      <c r="FGJ45" s="171"/>
      <c r="FGK45" s="171"/>
      <c r="FGL45" s="171"/>
      <c r="FGM45" s="171"/>
      <c r="FGN45" s="171"/>
      <c r="FGO45" s="171"/>
      <c r="FGP45" s="171"/>
      <c r="FGQ45" s="171"/>
      <c r="FGR45" s="171"/>
      <c r="FGS45" s="171"/>
      <c r="FGT45" s="171"/>
      <c r="FGU45" s="171"/>
      <c r="FGV45" s="171"/>
      <c r="FGW45" s="171"/>
      <c r="FGX45" s="171"/>
      <c r="FGY45" s="171"/>
      <c r="FGZ45" s="171"/>
      <c r="FHA45" s="171"/>
      <c r="FHB45" s="171"/>
      <c r="FHC45" s="171"/>
      <c r="FHD45" s="171"/>
      <c r="FHE45" s="171"/>
      <c r="FHF45" s="171"/>
      <c r="FHG45" s="171"/>
      <c r="FHH45" s="171"/>
      <c r="FHI45" s="171"/>
      <c r="FHJ45" s="171"/>
      <c r="FHK45" s="171"/>
      <c r="FHL45" s="171"/>
      <c r="FHM45" s="171"/>
      <c r="FHN45" s="171"/>
      <c r="FHO45" s="171"/>
      <c r="FHP45" s="171"/>
      <c r="FHQ45" s="171"/>
      <c r="FHR45" s="171"/>
      <c r="FHS45" s="171"/>
      <c r="FHT45" s="171"/>
      <c r="FHU45" s="171"/>
      <c r="FHV45" s="171"/>
      <c r="FHW45" s="171"/>
      <c r="FHX45" s="171"/>
      <c r="FHY45" s="171"/>
      <c r="FHZ45" s="171"/>
      <c r="FIA45" s="171"/>
      <c r="FIB45" s="171"/>
      <c r="FIC45" s="171"/>
      <c r="FID45" s="171"/>
      <c r="FIE45" s="171"/>
      <c r="FIF45" s="171"/>
      <c r="FIG45" s="171"/>
      <c r="FIH45" s="171"/>
      <c r="FII45" s="171"/>
      <c r="FIJ45" s="171"/>
      <c r="FIK45" s="171"/>
      <c r="FIL45" s="171"/>
      <c r="FIM45" s="171"/>
      <c r="FIN45" s="171"/>
      <c r="FIO45" s="171"/>
      <c r="FIP45" s="171"/>
      <c r="FIQ45" s="171"/>
      <c r="FIR45" s="171"/>
      <c r="FIS45" s="171"/>
      <c r="FIT45" s="171"/>
      <c r="FIU45" s="171"/>
      <c r="FIV45" s="171"/>
      <c r="FIW45" s="171"/>
      <c r="FIX45" s="171"/>
      <c r="FIY45" s="171"/>
      <c r="FIZ45" s="171"/>
      <c r="FJA45" s="171"/>
      <c r="FJB45" s="171"/>
      <c r="FJC45" s="171"/>
      <c r="FJD45" s="171"/>
      <c r="FJE45" s="171"/>
      <c r="FJF45" s="171"/>
      <c r="FJG45" s="171"/>
      <c r="FJH45" s="171"/>
      <c r="FJI45" s="171"/>
      <c r="FJJ45" s="171"/>
      <c r="FJK45" s="171"/>
      <c r="FJL45" s="171"/>
      <c r="FJM45" s="171"/>
      <c r="FJN45" s="171"/>
      <c r="FJO45" s="171"/>
      <c r="FJP45" s="171"/>
      <c r="FJQ45" s="171"/>
      <c r="FJR45" s="171"/>
      <c r="FJS45" s="171"/>
      <c r="FJT45" s="171"/>
      <c r="FJU45" s="171"/>
      <c r="FJV45" s="171"/>
      <c r="FJW45" s="171"/>
      <c r="FJX45" s="171"/>
      <c r="FJY45" s="171"/>
      <c r="FJZ45" s="171"/>
      <c r="FKA45" s="171"/>
      <c r="FKB45" s="171"/>
      <c r="FKC45" s="171"/>
      <c r="FKD45" s="171"/>
      <c r="FKE45" s="171"/>
      <c r="FKF45" s="171"/>
      <c r="FKG45" s="171"/>
      <c r="FKH45" s="171"/>
      <c r="FKI45" s="171"/>
      <c r="FKJ45" s="171"/>
      <c r="FKK45" s="171"/>
      <c r="FKL45" s="171"/>
      <c r="FKM45" s="171"/>
      <c r="FKN45" s="171"/>
      <c r="FKO45" s="171"/>
      <c r="FKP45" s="171"/>
      <c r="FKQ45" s="171"/>
      <c r="FKR45" s="171"/>
      <c r="FKS45" s="171"/>
      <c r="FKT45" s="171"/>
      <c r="FKU45" s="171"/>
      <c r="FKV45" s="171"/>
      <c r="FKW45" s="171"/>
      <c r="FKX45" s="171"/>
      <c r="FKY45" s="171"/>
      <c r="FKZ45" s="171"/>
      <c r="FLA45" s="171"/>
      <c r="FLB45" s="171"/>
      <c r="FLC45" s="171"/>
      <c r="FLD45" s="171"/>
      <c r="FLE45" s="171"/>
      <c r="FLF45" s="171"/>
      <c r="FLG45" s="171"/>
      <c r="FLH45" s="171"/>
      <c r="FLI45" s="171"/>
      <c r="FLJ45" s="171"/>
      <c r="FLK45" s="171"/>
      <c r="FLL45" s="171"/>
      <c r="FLM45" s="171"/>
      <c r="FLN45" s="171"/>
      <c r="FLO45" s="171"/>
      <c r="FLP45" s="171"/>
      <c r="FLQ45" s="171"/>
      <c r="FLR45" s="171"/>
      <c r="FLS45" s="171"/>
      <c r="FLT45" s="171"/>
      <c r="FLU45" s="171"/>
      <c r="FLV45" s="171"/>
      <c r="FLW45" s="171"/>
      <c r="FLX45" s="171"/>
      <c r="FLY45" s="171"/>
      <c r="FLZ45" s="171"/>
      <c r="FMA45" s="171"/>
      <c r="FMB45" s="171"/>
      <c r="FMC45" s="171"/>
      <c r="FMD45" s="171"/>
      <c r="FME45" s="171"/>
      <c r="FMF45" s="171"/>
      <c r="FMG45" s="171"/>
      <c r="FMH45" s="171"/>
      <c r="FMI45" s="171"/>
      <c r="FMJ45" s="171"/>
      <c r="FMK45" s="171"/>
      <c r="FML45" s="171"/>
      <c r="FMM45" s="171"/>
      <c r="FMN45" s="171"/>
      <c r="FMO45" s="171"/>
      <c r="FMP45" s="171"/>
      <c r="FMQ45" s="171"/>
      <c r="FMR45" s="171"/>
      <c r="FMS45" s="171"/>
      <c r="FMT45" s="171"/>
      <c r="FMU45" s="171"/>
      <c r="FMV45" s="171"/>
      <c r="FMW45" s="171"/>
      <c r="FMX45" s="171"/>
      <c r="FMY45" s="171"/>
      <c r="FMZ45" s="171"/>
      <c r="FNA45" s="171"/>
      <c r="FNB45" s="171"/>
      <c r="FNC45" s="171"/>
      <c r="FND45" s="171"/>
      <c r="FNE45" s="171"/>
      <c r="FNF45" s="171"/>
      <c r="FNG45" s="171"/>
      <c r="FNH45" s="171"/>
      <c r="FNI45" s="171"/>
      <c r="FNJ45" s="171"/>
      <c r="FNK45" s="171"/>
      <c r="FNL45" s="171"/>
      <c r="FNM45" s="171"/>
      <c r="FNN45" s="171"/>
      <c r="FNO45" s="171"/>
      <c r="FNP45" s="171"/>
      <c r="FNQ45" s="171"/>
      <c r="FNR45" s="171"/>
      <c r="FNS45" s="171"/>
      <c r="FNT45" s="171"/>
      <c r="FNU45" s="171"/>
      <c r="FNV45" s="171"/>
      <c r="FNW45" s="171"/>
      <c r="FNX45" s="171"/>
      <c r="FNY45" s="171"/>
      <c r="FNZ45" s="171"/>
      <c r="FOA45" s="171"/>
      <c r="FOB45" s="171"/>
      <c r="FOC45" s="171"/>
      <c r="FOD45" s="171"/>
      <c r="FOE45" s="171"/>
      <c r="FOF45" s="171"/>
      <c r="FOG45" s="171"/>
      <c r="FOH45" s="171"/>
      <c r="FOI45" s="171"/>
      <c r="FOJ45" s="171"/>
      <c r="FOK45" s="171"/>
      <c r="FOL45" s="171"/>
      <c r="FOM45" s="171"/>
      <c r="FON45" s="171"/>
      <c r="FOO45" s="171"/>
      <c r="FOP45" s="171"/>
      <c r="FOQ45" s="171"/>
      <c r="FOR45" s="171"/>
      <c r="FOS45" s="171"/>
      <c r="FOT45" s="171"/>
      <c r="FOU45" s="171"/>
      <c r="FOV45" s="171"/>
      <c r="FOW45" s="171"/>
      <c r="FOX45" s="171"/>
      <c r="FOY45" s="171"/>
      <c r="FOZ45" s="171"/>
      <c r="FPA45" s="171"/>
      <c r="FPB45" s="171"/>
      <c r="FPC45" s="171"/>
      <c r="FPD45" s="171"/>
      <c r="FPE45" s="171"/>
      <c r="FPF45" s="171"/>
      <c r="FPG45" s="171"/>
      <c r="FPH45" s="171"/>
      <c r="FPI45" s="171"/>
      <c r="FPJ45" s="171"/>
      <c r="FPK45" s="171"/>
      <c r="FPL45" s="171"/>
      <c r="FPM45" s="171"/>
      <c r="FPN45" s="171"/>
      <c r="FPO45" s="171"/>
      <c r="FPP45" s="171"/>
      <c r="FPQ45" s="171"/>
      <c r="FPR45" s="171"/>
      <c r="FPS45" s="171"/>
      <c r="FPT45" s="171"/>
      <c r="FPU45" s="171"/>
      <c r="FPV45" s="171"/>
      <c r="FPW45" s="171"/>
      <c r="FPX45" s="171"/>
      <c r="FPY45" s="171"/>
      <c r="FPZ45" s="171"/>
      <c r="FQA45" s="171"/>
      <c r="FQB45" s="171"/>
      <c r="FQC45" s="171"/>
      <c r="FQD45" s="171"/>
      <c r="FQE45" s="171"/>
      <c r="FQF45" s="171"/>
      <c r="FQG45" s="171"/>
      <c r="FQH45" s="171"/>
      <c r="FQI45" s="171"/>
      <c r="FQJ45" s="171"/>
      <c r="FQK45" s="171"/>
      <c r="FQL45" s="171"/>
      <c r="FQM45" s="171"/>
      <c r="FQN45" s="171"/>
      <c r="FQO45" s="171"/>
      <c r="FQP45" s="171"/>
      <c r="FQQ45" s="171"/>
      <c r="FQR45" s="171"/>
      <c r="FQS45" s="171"/>
      <c r="FQT45" s="171"/>
      <c r="FQU45" s="171"/>
      <c r="FQV45" s="171"/>
      <c r="FQW45" s="171"/>
      <c r="FQX45" s="171"/>
      <c r="FQY45" s="171"/>
      <c r="FQZ45" s="171"/>
      <c r="FRA45" s="171"/>
      <c r="FRB45" s="171"/>
      <c r="FRC45" s="171"/>
      <c r="FRD45" s="171"/>
      <c r="FRE45" s="171"/>
      <c r="FRF45" s="171"/>
      <c r="FRG45" s="171"/>
      <c r="FRH45" s="171"/>
      <c r="FRI45" s="171"/>
      <c r="FRJ45" s="171"/>
      <c r="FRK45" s="171"/>
      <c r="FRL45" s="171"/>
      <c r="FRM45" s="171"/>
      <c r="FRN45" s="171"/>
      <c r="FRO45" s="171"/>
      <c r="FRP45" s="171"/>
      <c r="FRQ45" s="171"/>
      <c r="FRR45" s="171"/>
      <c r="FRS45" s="171"/>
      <c r="FRT45" s="171"/>
      <c r="FRU45" s="171"/>
      <c r="FRV45" s="171"/>
      <c r="FRW45" s="171"/>
      <c r="FRX45" s="171"/>
      <c r="FRY45" s="171"/>
      <c r="FRZ45" s="171"/>
      <c r="FSA45" s="171"/>
      <c r="FSB45" s="171"/>
      <c r="FSC45" s="171"/>
      <c r="FSD45" s="171"/>
      <c r="FSE45" s="171"/>
      <c r="FSF45" s="171"/>
      <c r="FSG45" s="171"/>
      <c r="FSH45" s="171"/>
      <c r="FSI45" s="171"/>
      <c r="FSJ45" s="171"/>
      <c r="FSK45" s="171"/>
      <c r="FSL45" s="171"/>
      <c r="FSM45" s="171"/>
      <c r="FSN45" s="171"/>
      <c r="FSO45" s="171"/>
      <c r="FSP45" s="171"/>
      <c r="FSQ45" s="171"/>
      <c r="FSR45" s="171"/>
      <c r="FSS45" s="171"/>
      <c r="FST45" s="171"/>
      <c r="FSU45" s="171"/>
      <c r="FSV45" s="171"/>
      <c r="FSW45" s="171"/>
      <c r="FSX45" s="171"/>
      <c r="FSY45" s="171"/>
      <c r="FSZ45" s="171"/>
      <c r="FTA45" s="171"/>
      <c r="FTB45" s="171"/>
      <c r="FTC45" s="171"/>
      <c r="FTD45" s="171"/>
      <c r="FTE45" s="171"/>
      <c r="FTF45" s="171"/>
      <c r="FTG45" s="171"/>
      <c r="FTH45" s="171"/>
      <c r="FTI45" s="171"/>
      <c r="FTJ45" s="171"/>
      <c r="FTK45" s="171"/>
      <c r="FTL45" s="171"/>
      <c r="FTM45" s="171"/>
      <c r="FTN45" s="171"/>
      <c r="FTO45" s="171"/>
      <c r="FTP45" s="171"/>
      <c r="FTQ45" s="171"/>
      <c r="FTR45" s="171"/>
      <c r="FTS45" s="171"/>
      <c r="FTT45" s="171"/>
      <c r="FTU45" s="171"/>
      <c r="FTV45" s="171"/>
      <c r="FTW45" s="171"/>
      <c r="FTX45" s="171"/>
      <c r="FTY45" s="171"/>
      <c r="FTZ45" s="171"/>
      <c r="FUA45" s="171"/>
      <c r="FUB45" s="171"/>
      <c r="FUC45" s="171"/>
      <c r="FUD45" s="171"/>
      <c r="FUE45" s="171"/>
      <c r="FUF45" s="171"/>
      <c r="FUG45" s="171"/>
      <c r="FUH45" s="171"/>
      <c r="FUI45" s="171"/>
      <c r="FUJ45" s="171"/>
      <c r="FUK45" s="171"/>
      <c r="FUL45" s="171"/>
      <c r="FUM45" s="171"/>
      <c r="FUN45" s="171"/>
      <c r="FUO45" s="171"/>
      <c r="FUP45" s="171"/>
      <c r="FUQ45" s="171"/>
      <c r="FUR45" s="171"/>
      <c r="FUS45" s="171"/>
      <c r="FUT45" s="171"/>
      <c r="FUU45" s="171"/>
      <c r="FUV45" s="171"/>
      <c r="FUW45" s="171"/>
      <c r="FUX45" s="171"/>
      <c r="FUY45" s="171"/>
      <c r="FUZ45" s="171"/>
      <c r="FVA45" s="171"/>
      <c r="FVB45" s="171"/>
      <c r="FVC45" s="171"/>
      <c r="FVD45" s="171"/>
      <c r="FVE45" s="171"/>
      <c r="FVF45" s="171"/>
      <c r="FVG45" s="171"/>
      <c r="FVH45" s="171"/>
      <c r="FVI45" s="171"/>
      <c r="FVJ45" s="171"/>
      <c r="FVK45" s="171"/>
      <c r="FVL45" s="171"/>
      <c r="FVM45" s="171"/>
      <c r="FVN45" s="171"/>
      <c r="FVO45" s="171"/>
      <c r="FVP45" s="171"/>
      <c r="FVQ45" s="171"/>
      <c r="FVR45" s="171"/>
      <c r="FVS45" s="171"/>
      <c r="FVT45" s="171"/>
      <c r="FVU45" s="171"/>
      <c r="FVV45" s="171"/>
      <c r="FVW45" s="171"/>
      <c r="FVX45" s="171"/>
      <c r="FVY45" s="171"/>
      <c r="FVZ45" s="171"/>
      <c r="FWA45" s="171"/>
      <c r="FWB45" s="171"/>
      <c r="FWC45" s="171"/>
      <c r="FWD45" s="171"/>
      <c r="FWE45" s="171"/>
      <c r="FWF45" s="171"/>
      <c r="FWG45" s="171"/>
      <c r="FWH45" s="171"/>
      <c r="FWI45" s="171"/>
      <c r="FWJ45" s="171"/>
      <c r="FWK45" s="171"/>
      <c r="FWL45" s="171"/>
      <c r="FWM45" s="171"/>
      <c r="FWN45" s="171"/>
      <c r="FWO45" s="171"/>
      <c r="FWP45" s="171"/>
      <c r="FWQ45" s="171"/>
      <c r="FWR45" s="171"/>
      <c r="FWS45" s="171"/>
      <c r="FWT45" s="171"/>
      <c r="FWU45" s="171"/>
      <c r="FWV45" s="171"/>
      <c r="FWW45" s="171"/>
      <c r="FWX45" s="171"/>
      <c r="FWY45" s="171"/>
      <c r="FWZ45" s="171"/>
      <c r="FXA45" s="171"/>
      <c r="FXB45" s="171"/>
      <c r="FXC45" s="171"/>
      <c r="FXD45" s="171"/>
      <c r="FXE45" s="171"/>
      <c r="FXF45" s="171"/>
      <c r="FXG45" s="171"/>
      <c r="FXH45" s="171"/>
      <c r="FXI45" s="171"/>
      <c r="FXJ45" s="171"/>
      <c r="FXK45" s="171"/>
      <c r="FXL45" s="171"/>
      <c r="FXM45" s="171"/>
      <c r="FXN45" s="171"/>
      <c r="FXO45" s="171"/>
      <c r="FXP45" s="171"/>
      <c r="FXQ45" s="171"/>
      <c r="FXR45" s="171"/>
      <c r="FXS45" s="171"/>
      <c r="FXT45" s="171"/>
      <c r="FXU45" s="171"/>
      <c r="FXV45" s="171"/>
      <c r="FXW45" s="171"/>
      <c r="FXX45" s="171"/>
      <c r="FXY45" s="171"/>
      <c r="FXZ45" s="171"/>
      <c r="FYA45" s="171"/>
      <c r="FYB45" s="171"/>
      <c r="FYC45" s="171"/>
      <c r="FYD45" s="171"/>
      <c r="FYE45" s="171"/>
      <c r="FYF45" s="171"/>
      <c r="FYG45" s="171"/>
      <c r="FYH45" s="171"/>
      <c r="FYI45" s="171"/>
      <c r="FYJ45" s="171"/>
      <c r="FYK45" s="171"/>
      <c r="FYL45" s="171"/>
      <c r="FYM45" s="171"/>
      <c r="FYN45" s="171"/>
      <c r="FYO45" s="171"/>
      <c r="FYP45" s="171"/>
      <c r="FYQ45" s="171"/>
      <c r="FYR45" s="171"/>
      <c r="FYS45" s="171"/>
      <c r="FYT45" s="171"/>
      <c r="FYU45" s="171"/>
      <c r="FYV45" s="171"/>
      <c r="FYW45" s="171"/>
      <c r="FYX45" s="171"/>
      <c r="FYY45" s="171"/>
      <c r="FYZ45" s="171"/>
      <c r="FZA45" s="171"/>
      <c r="FZB45" s="171"/>
      <c r="FZC45" s="171"/>
      <c r="FZD45" s="171"/>
      <c r="FZE45" s="171"/>
      <c r="FZF45" s="171"/>
      <c r="FZG45" s="171"/>
      <c r="FZH45" s="171"/>
      <c r="FZI45" s="171"/>
      <c r="FZJ45" s="171"/>
      <c r="FZK45" s="171"/>
      <c r="FZL45" s="171"/>
      <c r="FZM45" s="171"/>
      <c r="FZN45" s="171"/>
      <c r="FZO45" s="171"/>
      <c r="FZP45" s="171"/>
      <c r="FZQ45" s="171"/>
      <c r="FZR45" s="171"/>
      <c r="FZS45" s="171"/>
      <c r="FZT45" s="171"/>
      <c r="FZU45" s="171"/>
      <c r="FZV45" s="171"/>
      <c r="FZW45" s="171"/>
      <c r="FZX45" s="171"/>
      <c r="FZY45" s="171"/>
      <c r="FZZ45" s="171"/>
      <c r="GAA45" s="171"/>
      <c r="GAB45" s="171"/>
      <c r="GAC45" s="171"/>
      <c r="GAD45" s="171"/>
      <c r="GAE45" s="171"/>
      <c r="GAF45" s="171"/>
      <c r="GAG45" s="171"/>
      <c r="GAH45" s="171"/>
      <c r="GAI45" s="171"/>
      <c r="GAJ45" s="171"/>
      <c r="GAK45" s="171"/>
      <c r="GAL45" s="171"/>
      <c r="GAM45" s="171"/>
      <c r="GAN45" s="171"/>
      <c r="GAO45" s="171"/>
      <c r="GAP45" s="171"/>
      <c r="GAQ45" s="171"/>
      <c r="GAR45" s="171"/>
      <c r="GAS45" s="171"/>
      <c r="GAT45" s="171"/>
      <c r="GAU45" s="171"/>
      <c r="GAV45" s="171"/>
      <c r="GAW45" s="171"/>
      <c r="GAX45" s="171"/>
      <c r="GAY45" s="171"/>
      <c r="GAZ45" s="171"/>
      <c r="GBA45" s="171"/>
      <c r="GBB45" s="171"/>
      <c r="GBC45" s="171"/>
      <c r="GBD45" s="171"/>
      <c r="GBE45" s="171"/>
      <c r="GBF45" s="171"/>
      <c r="GBG45" s="171"/>
      <c r="GBH45" s="171"/>
      <c r="GBI45" s="171"/>
      <c r="GBJ45" s="171"/>
      <c r="GBK45" s="171"/>
      <c r="GBL45" s="171"/>
      <c r="GBM45" s="171"/>
      <c r="GBN45" s="171"/>
      <c r="GBO45" s="171"/>
      <c r="GBP45" s="171"/>
      <c r="GBQ45" s="171"/>
      <c r="GBR45" s="171"/>
      <c r="GBS45" s="171"/>
      <c r="GBT45" s="171"/>
      <c r="GBU45" s="171"/>
      <c r="GBV45" s="171"/>
      <c r="GBW45" s="171"/>
      <c r="GBX45" s="171"/>
      <c r="GBY45" s="171"/>
      <c r="GBZ45" s="171"/>
      <c r="GCA45" s="171"/>
      <c r="GCB45" s="171"/>
      <c r="GCC45" s="171"/>
      <c r="GCD45" s="171"/>
      <c r="GCE45" s="171"/>
      <c r="GCF45" s="171"/>
      <c r="GCG45" s="171"/>
      <c r="GCH45" s="171"/>
      <c r="GCI45" s="171"/>
      <c r="GCJ45" s="171"/>
      <c r="GCK45" s="171"/>
      <c r="GCL45" s="171"/>
      <c r="GCM45" s="171"/>
      <c r="GCN45" s="171"/>
      <c r="GCO45" s="171"/>
      <c r="GCP45" s="171"/>
      <c r="GCQ45" s="171"/>
      <c r="GCR45" s="171"/>
      <c r="GCS45" s="171"/>
      <c r="GCT45" s="171"/>
      <c r="GCU45" s="171"/>
      <c r="GCV45" s="171"/>
      <c r="GCW45" s="171"/>
      <c r="GCX45" s="171"/>
      <c r="GCY45" s="171"/>
      <c r="GCZ45" s="171"/>
      <c r="GDA45" s="171"/>
      <c r="GDB45" s="171"/>
      <c r="GDC45" s="171"/>
      <c r="GDD45" s="171"/>
      <c r="GDE45" s="171"/>
      <c r="GDF45" s="171"/>
      <c r="GDG45" s="171"/>
      <c r="GDH45" s="171"/>
      <c r="GDI45" s="171"/>
      <c r="GDJ45" s="171"/>
      <c r="GDK45" s="171"/>
      <c r="GDL45" s="171"/>
      <c r="GDM45" s="171"/>
      <c r="GDN45" s="171"/>
      <c r="GDO45" s="171"/>
      <c r="GDP45" s="171"/>
      <c r="GDQ45" s="171"/>
      <c r="GDR45" s="171"/>
      <c r="GDS45" s="171"/>
      <c r="GDT45" s="171"/>
      <c r="GDU45" s="171"/>
      <c r="GDV45" s="171"/>
      <c r="GDW45" s="171"/>
      <c r="GDX45" s="171"/>
      <c r="GDY45" s="171"/>
      <c r="GDZ45" s="171"/>
      <c r="GEA45" s="171"/>
      <c r="GEB45" s="171"/>
      <c r="GEC45" s="171"/>
      <c r="GED45" s="171"/>
      <c r="GEE45" s="171"/>
      <c r="GEF45" s="171"/>
      <c r="GEG45" s="171"/>
      <c r="GEH45" s="171"/>
      <c r="GEI45" s="171"/>
      <c r="GEJ45" s="171"/>
      <c r="GEK45" s="171"/>
      <c r="GEL45" s="171"/>
      <c r="GEM45" s="171"/>
      <c r="GEN45" s="171"/>
      <c r="GEO45" s="171"/>
      <c r="GEP45" s="171"/>
      <c r="GEQ45" s="171"/>
      <c r="GER45" s="171"/>
      <c r="GES45" s="171"/>
      <c r="GET45" s="171"/>
      <c r="GEU45" s="171"/>
      <c r="GEV45" s="171"/>
      <c r="GEW45" s="171"/>
      <c r="GEX45" s="171"/>
      <c r="GEY45" s="171"/>
      <c r="GEZ45" s="171"/>
      <c r="GFA45" s="171"/>
      <c r="GFB45" s="171"/>
      <c r="GFC45" s="171"/>
      <c r="GFD45" s="171"/>
      <c r="GFE45" s="171"/>
      <c r="GFF45" s="171"/>
      <c r="GFG45" s="171"/>
      <c r="GFH45" s="171"/>
      <c r="GFI45" s="171"/>
      <c r="GFJ45" s="171"/>
      <c r="GFK45" s="171"/>
      <c r="GFL45" s="171"/>
      <c r="GFM45" s="171"/>
      <c r="GFN45" s="171"/>
      <c r="GFO45" s="171"/>
      <c r="GFP45" s="171"/>
      <c r="GFQ45" s="171"/>
      <c r="GFR45" s="171"/>
      <c r="GFS45" s="171"/>
      <c r="GFT45" s="171"/>
      <c r="GFU45" s="171"/>
      <c r="GFV45" s="171"/>
      <c r="GFW45" s="171"/>
      <c r="GFX45" s="171"/>
      <c r="GFY45" s="171"/>
      <c r="GFZ45" s="171"/>
      <c r="GGA45" s="171"/>
      <c r="GGB45" s="171"/>
      <c r="GGC45" s="171"/>
      <c r="GGD45" s="171"/>
      <c r="GGE45" s="171"/>
      <c r="GGF45" s="171"/>
      <c r="GGG45" s="171"/>
      <c r="GGH45" s="171"/>
      <c r="GGI45" s="171"/>
      <c r="GGJ45" s="171"/>
      <c r="GGK45" s="171"/>
      <c r="GGL45" s="171"/>
      <c r="GGM45" s="171"/>
      <c r="GGN45" s="171"/>
      <c r="GGO45" s="171"/>
      <c r="GGP45" s="171"/>
      <c r="GGQ45" s="171"/>
      <c r="GGR45" s="171"/>
      <c r="GGS45" s="171"/>
      <c r="GGT45" s="171"/>
      <c r="GGU45" s="171"/>
      <c r="GGV45" s="171"/>
      <c r="GGW45" s="171"/>
      <c r="GGX45" s="171"/>
      <c r="GGY45" s="171"/>
      <c r="GGZ45" s="171"/>
      <c r="GHA45" s="171"/>
      <c r="GHB45" s="171"/>
      <c r="GHC45" s="171"/>
      <c r="GHD45" s="171"/>
      <c r="GHE45" s="171"/>
      <c r="GHF45" s="171"/>
      <c r="GHG45" s="171"/>
      <c r="GHH45" s="171"/>
      <c r="GHI45" s="171"/>
      <c r="GHJ45" s="171"/>
      <c r="GHK45" s="171"/>
      <c r="GHL45" s="171"/>
      <c r="GHM45" s="171"/>
      <c r="GHN45" s="171"/>
      <c r="GHO45" s="171"/>
      <c r="GHP45" s="171"/>
      <c r="GHQ45" s="171"/>
      <c r="GHR45" s="171"/>
      <c r="GHS45" s="171"/>
      <c r="GHT45" s="171"/>
      <c r="GHU45" s="171"/>
      <c r="GHV45" s="171"/>
      <c r="GHW45" s="171"/>
      <c r="GHX45" s="171"/>
      <c r="GHY45" s="171"/>
      <c r="GHZ45" s="171"/>
      <c r="GIA45" s="171"/>
      <c r="GIB45" s="171"/>
      <c r="GIC45" s="171"/>
      <c r="GID45" s="171"/>
      <c r="GIE45" s="171"/>
      <c r="GIF45" s="171"/>
      <c r="GIG45" s="171"/>
      <c r="GIH45" s="171"/>
      <c r="GII45" s="171"/>
      <c r="GIJ45" s="171"/>
      <c r="GIK45" s="171"/>
      <c r="GIL45" s="171"/>
      <c r="GIM45" s="171"/>
      <c r="GIN45" s="171"/>
      <c r="GIO45" s="171"/>
      <c r="GIP45" s="171"/>
      <c r="GIQ45" s="171"/>
      <c r="GIR45" s="171"/>
      <c r="GIS45" s="171"/>
      <c r="GIT45" s="171"/>
      <c r="GIU45" s="171"/>
      <c r="GIV45" s="171"/>
      <c r="GIW45" s="171"/>
      <c r="GIX45" s="171"/>
      <c r="GIY45" s="171"/>
      <c r="GIZ45" s="171"/>
      <c r="GJA45" s="171"/>
      <c r="GJB45" s="171"/>
      <c r="GJC45" s="171"/>
      <c r="GJD45" s="171"/>
      <c r="GJE45" s="171"/>
      <c r="GJF45" s="171"/>
      <c r="GJG45" s="171"/>
      <c r="GJH45" s="171"/>
      <c r="GJI45" s="171"/>
      <c r="GJJ45" s="171"/>
      <c r="GJK45" s="171"/>
      <c r="GJL45" s="171"/>
      <c r="GJM45" s="171"/>
      <c r="GJN45" s="171"/>
      <c r="GJO45" s="171"/>
      <c r="GJP45" s="171"/>
      <c r="GJQ45" s="171"/>
      <c r="GJR45" s="171"/>
      <c r="GJS45" s="171"/>
      <c r="GJT45" s="171"/>
      <c r="GJU45" s="171"/>
      <c r="GJV45" s="171"/>
      <c r="GJW45" s="171"/>
      <c r="GJX45" s="171"/>
      <c r="GJY45" s="171"/>
      <c r="GJZ45" s="171"/>
      <c r="GKA45" s="171"/>
      <c r="GKB45" s="171"/>
      <c r="GKC45" s="171"/>
      <c r="GKD45" s="171"/>
      <c r="GKE45" s="171"/>
      <c r="GKF45" s="171"/>
      <c r="GKG45" s="171"/>
      <c r="GKH45" s="171"/>
      <c r="GKI45" s="171"/>
      <c r="GKJ45" s="171"/>
      <c r="GKK45" s="171"/>
      <c r="GKL45" s="171"/>
      <c r="GKM45" s="171"/>
      <c r="GKN45" s="171"/>
      <c r="GKO45" s="171"/>
      <c r="GKP45" s="171"/>
      <c r="GKQ45" s="171"/>
      <c r="GKR45" s="171"/>
      <c r="GKS45" s="171"/>
      <c r="GKT45" s="171"/>
      <c r="GKU45" s="171"/>
      <c r="GKV45" s="171"/>
      <c r="GKW45" s="171"/>
      <c r="GKX45" s="171"/>
      <c r="GKY45" s="171"/>
      <c r="GKZ45" s="171"/>
      <c r="GLA45" s="171"/>
      <c r="GLB45" s="171"/>
      <c r="GLC45" s="171"/>
      <c r="GLD45" s="171"/>
      <c r="GLE45" s="171"/>
      <c r="GLF45" s="171"/>
      <c r="GLG45" s="171"/>
      <c r="GLH45" s="171"/>
      <c r="GLI45" s="171"/>
      <c r="GLJ45" s="171"/>
      <c r="GLK45" s="171"/>
      <c r="GLL45" s="171"/>
      <c r="GLM45" s="171"/>
      <c r="GLN45" s="171"/>
      <c r="GLO45" s="171"/>
      <c r="GLP45" s="171"/>
      <c r="GLQ45" s="171"/>
      <c r="GLR45" s="171"/>
      <c r="GLS45" s="171"/>
      <c r="GLT45" s="171"/>
      <c r="GLU45" s="171"/>
      <c r="GLV45" s="171"/>
      <c r="GLW45" s="171"/>
      <c r="GLX45" s="171"/>
      <c r="GLY45" s="171"/>
      <c r="GLZ45" s="171"/>
      <c r="GMA45" s="171"/>
      <c r="GMB45" s="171"/>
      <c r="GMC45" s="171"/>
      <c r="GMD45" s="171"/>
      <c r="GME45" s="171"/>
      <c r="GMF45" s="171"/>
      <c r="GMG45" s="171"/>
      <c r="GMH45" s="171"/>
      <c r="GMI45" s="171"/>
      <c r="GMJ45" s="171"/>
      <c r="GMK45" s="171"/>
      <c r="GML45" s="171"/>
      <c r="GMM45" s="171"/>
      <c r="GMN45" s="171"/>
      <c r="GMO45" s="171"/>
      <c r="GMP45" s="171"/>
      <c r="GMQ45" s="171"/>
      <c r="GMR45" s="171"/>
      <c r="GMS45" s="171"/>
      <c r="GMT45" s="171"/>
      <c r="GMU45" s="171"/>
      <c r="GMV45" s="171"/>
      <c r="GMW45" s="171"/>
      <c r="GMX45" s="171"/>
      <c r="GMY45" s="171"/>
      <c r="GMZ45" s="171"/>
      <c r="GNA45" s="171"/>
      <c r="GNB45" s="171"/>
      <c r="GNC45" s="171"/>
      <c r="GND45" s="171"/>
      <c r="GNE45" s="171"/>
      <c r="GNF45" s="171"/>
      <c r="GNG45" s="171"/>
      <c r="GNH45" s="171"/>
      <c r="GNI45" s="171"/>
      <c r="GNJ45" s="171"/>
      <c r="GNK45" s="171"/>
      <c r="GNL45" s="171"/>
      <c r="GNM45" s="171"/>
      <c r="GNN45" s="171"/>
      <c r="GNO45" s="171"/>
      <c r="GNP45" s="171"/>
      <c r="GNQ45" s="171"/>
      <c r="GNR45" s="171"/>
      <c r="GNS45" s="171"/>
      <c r="GNT45" s="171"/>
      <c r="GNU45" s="171"/>
      <c r="GNV45" s="171"/>
      <c r="GNW45" s="171"/>
      <c r="GNX45" s="171"/>
      <c r="GNY45" s="171"/>
      <c r="GNZ45" s="171"/>
      <c r="GOA45" s="171"/>
      <c r="GOB45" s="171"/>
      <c r="GOC45" s="171"/>
      <c r="GOD45" s="171"/>
      <c r="GOE45" s="171"/>
      <c r="GOF45" s="171"/>
      <c r="GOG45" s="171"/>
      <c r="GOH45" s="171"/>
      <c r="GOI45" s="171"/>
      <c r="GOJ45" s="171"/>
      <c r="GOK45" s="171"/>
      <c r="GOL45" s="171"/>
      <c r="GOM45" s="171"/>
      <c r="GON45" s="171"/>
      <c r="GOO45" s="171"/>
      <c r="GOP45" s="171"/>
      <c r="GOQ45" s="171"/>
      <c r="GOR45" s="171"/>
      <c r="GOS45" s="171"/>
      <c r="GOT45" s="171"/>
      <c r="GOU45" s="171"/>
      <c r="GOV45" s="171"/>
      <c r="GOW45" s="171"/>
      <c r="GOX45" s="171"/>
      <c r="GOY45" s="171"/>
      <c r="GOZ45" s="171"/>
      <c r="GPA45" s="171"/>
      <c r="GPB45" s="171"/>
      <c r="GPC45" s="171"/>
      <c r="GPD45" s="171"/>
      <c r="GPE45" s="171"/>
      <c r="GPF45" s="171"/>
      <c r="GPG45" s="171"/>
      <c r="GPH45" s="171"/>
      <c r="GPI45" s="171"/>
      <c r="GPJ45" s="171"/>
      <c r="GPK45" s="171"/>
      <c r="GPL45" s="171"/>
      <c r="GPM45" s="171"/>
      <c r="GPN45" s="171"/>
      <c r="GPO45" s="171"/>
      <c r="GPP45" s="171"/>
      <c r="GPQ45" s="171"/>
      <c r="GPR45" s="171"/>
      <c r="GPS45" s="171"/>
      <c r="GPT45" s="171"/>
      <c r="GPU45" s="171"/>
      <c r="GPV45" s="171"/>
      <c r="GPW45" s="171"/>
      <c r="GPX45" s="171"/>
      <c r="GPY45" s="171"/>
      <c r="GPZ45" s="171"/>
      <c r="GQA45" s="171"/>
      <c r="GQB45" s="171"/>
      <c r="GQC45" s="171"/>
      <c r="GQD45" s="171"/>
      <c r="GQE45" s="171"/>
      <c r="GQF45" s="171"/>
      <c r="GQG45" s="171"/>
      <c r="GQH45" s="171"/>
      <c r="GQI45" s="171"/>
      <c r="GQJ45" s="171"/>
      <c r="GQK45" s="171"/>
      <c r="GQL45" s="171"/>
      <c r="GQM45" s="171"/>
      <c r="GQN45" s="171"/>
      <c r="GQO45" s="171"/>
      <c r="GQP45" s="171"/>
      <c r="GQQ45" s="171"/>
      <c r="GQR45" s="171"/>
      <c r="GQS45" s="171"/>
      <c r="GQT45" s="171"/>
      <c r="GQU45" s="171"/>
      <c r="GQV45" s="171"/>
      <c r="GQW45" s="171"/>
      <c r="GQX45" s="171"/>
      <c r="GQY45" s="171"/>
      <c r="GQZ45" s="171"/>
      <c r="GRA45" s="171"/>
      <c r="GRB45" s="171"/>
      <c r="GRC45" s="171"/>
      <c r="GRD45" s="171"/>
      <c r="GRE45" s="171"/>
      <c r="GRF45" s="171"/>
      <c r="GRG45" s="171"/>
      <c r="GRH45" s="171"/>
      <c r="GRI45" s="171"/>
      <c r="GRJ45" s="171"/>
      <c r="GRK45" s="171"/>
      <c r="GRL45" s="171"/>
      <c r="GRM45" s="171"/>
      <c r="GRN45" s="171"/>
      <c r="GRO45" s="171"/>
      <c r="GRP45" s="171"/>
      <c r="GRQ45" s="171"/>
      <c r="GRR45" s="171"/>
      <c r="GRS45" s="171"/>
      <c r="GRT45" s="171"/>
      <c r="GRU45" s="171"/>
      <c r="GRV45" s="171"/>
      <c r="GRW45" s="171"/>
      <c r="GRX45" s="171"/>
      <c r="GRY45" s="171"/>
      <c r="GRZ45" s="171"/>
      <c r="GSA45" s="171"/>
      <c r="GSB45" s="171"/>
      <c r="GSC45" s="171"/>
      <c r="GSD45" s="171"/>
      <c r="GSE45" s="171"/>
      <c r="GSF45" s="171"/>
      <c r="GSG45" s="171"/>
      <c r="GSH45" s="171"/>
      <c r="GSI45" s="171"/>
      <c r="GSJ45" s="171"/>
      <c r="GSK45" s="171"/>
      <c r="GSL45" s="171"/>
      <c r="GSM45" s="171"/>
      <c r="GSN45" s="171"/>
      <c r="GSO45" s="171"/>
      <c r="GSP45" s="171"/>
      <c r="GSQ45" s="171"/>
      <c r="GSR45" s="171"/>
      <c r="GSS45" s="171"/>
      <c r="GST45" s="171"/>
      <c r="GSU45" s="171"/>
      <c r="GSV45" s="171"/>
      <c r="GSW45" s="171"/>
      <c r="GSX45" s="171"/>
      <c r="GSY45" s="171"/>
      <c r="GSZ45" s="171"/>
      <c r="GTA45" s="171"/>
      <c r="GTB45" s="171"/>
      <c r="GTC45" s="171"/>
      <c r="GTD45" s="171"/>
      <c r="GTE45" s="171"/>
      <c r="GTF45" s="171"/>
      <c r="GTG45" s="171"/>
      <c r="GTH45" s="171"/>
      <c r="GTI45" s="171"/>
      <c r="GTJ45" s="171"/>
      <c r="GTK45" s="171"/>
      <c r="GTL45" s="171"/>
      <c r="GTM45" s="171"/>
      <c r="GTN45" s="171"/>
      <c r="GTO45" s="171"/>
      <c r="GTP45" s="171"/>
      <c r="GTQ45" s="171"/>
      <c r="GTR45" s="171"/>
      <c r="GTS45" s="171"/>
      <c r="GTT45" s="171"/>
      <c r="GTU45" s="171"/>
      <c r="GTV45" s="171"/>
      <c r="GTW45" s="171"/>
      <c r="GTX45" s="171"/>
      <c r="GTY45" s="171"/>
      <c r="GTZ45" s="171"/>
      <c r="GUA45" s="171"/>
      <c r="GUB45" s="171"/>
      <c r="GUC45" s="171"/>
      <c r="GUD45" s="171"/>
      <c r="GUE45" s="171"/>
      <c r="GUF45" s="171"/>
      <c r="GUG45" s="171"/>
      <c r="GUH45" s="171"/>
      <c r="GUI45" s="171"/>
      <c r="GUJ45" s="171"/>
      <c r="GUK45" s="171"/>
      <c r="GUL45" s="171"/>
      <c r="GUM45" s="171"/>
      <c r="GUN45" s="171"/>
      <c r="GUO45" s="171"/>
      <c r="GUP45" s="171"/>
      <c r="GUQ45" s="171"/>
      <c r="GUR45" s="171"/>
      <c r="GUS45" s="171"/>
      <c r="GUT45" s="171"/>
      <c r="GUU45" s="171"/>
      <c r="GUV45" s="171"/>
      <c r="GUW45" s="171"/>
      <c r="GUX45" s="171"/>
      <c r="GUY45" s="171"/>
      <c r="GUZ45" s="171"/>
      <c r="GVA45" s="171"/>
      <c r="GVB45" s="171"/>
      <c r="GVC45" s="171"/>
      <c r="GVD45" s="171"/>
      <c r="GVE45" s="171"/>
      <c r="GVF45" s="171"/>
      <c r="GVG45" s="171"/>
      <c r="GVH45" s="171"/>
      <c r="GVI45" s="171"/>
      <c r="GVJ45" s="171"/>
      <c r="GVK45" s="171"/>
      <c r="GVL45" s="171"/>
      <c r="GVM45" s="171"/>
      <c r="GVN45" s="171"/>
      <c r="GVO45" s="171"/>
      <c r="GVP45" s="171"/>
      <c r="GVQ45" s="171"/>
      <c r="GVR45" s="171"/>
      <c r="GVS45" s="171"/>
      <c r="GVT45" s="171"/>
      <c r="GVU45" s="171"/>
      <c r="GVV45" s="171"/>
      <c r="GVW45" s="171"/>
      <c r="GVX45" s="171"/>
      <c r="GVY45" s="171"/>
      <c r="GVZ45" s="171"/>
      <c r="GWA45" s="171"/>
      <c r="GWB45" s="171"/>
      <c r="GWC45" s="171"/>
      <c r="GWD45" s="171"/>
      <c r="GWE45" s="171"/>
      <c r="GWF45" s="171"/>
      <c r="GWG45" s="171"/>
      <c r="GWH45" s="171"/>
      <c r="GWI45" s="171"/>
      <c r="GWJ45" s="171"/>
      <c r="GWK45" s="171"/>
      <c r="GWL45" s="171"/>
      <c r="GWM45" s="171"/>
      <c r="GWN45" s="171"/>
      <c r="GWO45" s="171"/>
      <c r="GWP45" s="171"/>
      <c r="GWQ45" s="171"/>
      <c r="GWR45" s="171"/>
      <c r="GWS45" s="171"/>
      <c r="GWT45" s="171"/>
      <c r="GWU45" s="171"/>
      <c r="GWV45" s="171"/>
      <c r="GWW45" s="171"/>
      <c r="GWX45" s="171"/>
      <c r="GWY45" s="171"/>
      <c r="GWZ45" s="171"/>
      <c r="GXA45" s="171"/>
      <c r="GXB45" s="171"/>
      <c r="GXC45" s="171"/>
      <c r="GXD45" s="171"/>
      <c r="GXE45" s="171"/>
      <c r="GXF45" s="171"/>
      <c r="GXG45" s="171"/>
      <c r="GXH45" s="171"/>
      <c r="GXI45" s="171"/>
      <c r="GXJ45" s="171"/>
      <c r="GXK45" s="171"/>
      <c r="GXL45" s="171"/>
      <c r="GXM45" s="171"/>
      <c r="GXN45" s="171"/>
      <c r="GXO45" s="171"/>
      <c r="GXP45" s="171"/>
      <c r="GXQ45" s="171"/>
      <c r="GXR45" s="171"/>
      <c r="GXS45" s="171"/>
      <c r="GXT45" s="171"/>
      <c r="GXU45" s="171"/>
      <c r="GXV45" s="171"/>
      <c r="GXW45" s="171"/>
      <c r="GXX45" s="171"/>
      <c r="GXY45" s="171"/>
      <c r="GXZ45" s="171"/>
      <c r="GYA45" s="171"/>
      <c r="GYB45" s="171"/>
      <c r="GYC45" s="171"/>
      <c r="GYD45" s="171"/>
      <c r="GYE45" s="171"/>
      <c r="GYF45" s="171"/>
      <c r="GYG45" s="171"/>
      <c r="GYH45" s="171"/>
      <c r="GYI45" s="171"/>
      <c r="GYJ45" s="171"/>
      <c r="GYK45" s="171"/>
      <c r="GYL45" s="171"/>
      <c r="GYM45" s="171"/>
      <c r="GYN45" s="171"/>
      <c r="GYO45" s="171"/>
      <c r="GYP45" s="171"/>
      <c r="GYQ45" s="171"/>
      <c r="GYR45" s="171"/>
      <c r="GYS45" s="171"/>
      <c r="GYT45" s="171"/>
      <c r="GYU45" s="171"/>
      <c r="GYV45" s="171"/>
      <c r="GYW45" s="171"/>
      <c r="GYX45" s="171"/>
      <c r="GYY45" s="171"/>
      <c r="GYZ45" s="171"/>
      <c r="GZA45" s="171"/>
      <c r="GZB45" s="171"/>
      <c r="GZC45" s="171"/>
      <c r="GZD45" s="171"/>
      <c r="GZE45" s="171"/>
      <c r="GZF45" s="171"/>
      <c r="GZG45" s="171"/>
      <c r="GZH45" s="171"/>
      <c r="GZI45" s="171"/>
      <c r="GZJ45" s="171"/>
      <c r="GZK45" s="171"/>
      <c r="GZL45" s="171"/>
      <c r="GZM45" s="171"/>
      <c r="GZN45" s="171"/>
      <c r="GZO45" s="171"/>
      <c r="GZP45" s="171"/>
      <c r="GZQ45" s="171"/>
      <c r="GZR45" s="171"/>
      <c r="GZS45" s="171"/>
      <c r="GZT45" s="171"/>
      <c r="GZU45" s="171"/>
      <c r="GZV45" s="171"/>
      <c r="GZW45" s="171"/>
      <c r="GZX45" s="171"/>
      <c r="GZY45" s="171"/>
      <c r="GZZ45" s="171"/>
      <c r="HAA45" s="171"/>
      <c r="HAB45" s="171"/>
      <c r="HAC45" s="171"/>
      <c r="HAD45" s="171"/>
      <c r="HAE45" s="171"/>
      <c r="HAF45" s="171"/>
      <c r="HAG45" s="171"/>
      <c r="HAH45" s="171"/>
      <c r="HAI45" s="171"/>
      <c r="HAJ45" s="171"/>
      <c r="HAK45" s="171"/>
      <c r="HAL45" s="171"/>
      <c r="HAM45" s="171"/>
      <c r="HAN45" s="171"/>
      <c r="HAO45" s="171"/>
      <c r="HAP45" s="171"/>
      <c r="HAQ45" s="171"/>
      <c r="HAR45" s="171"/>
      <c r="HAS45" s="171"/>
      <c r="HAT45" s="171"/>
      <c r="HAU45" s="171"/>
      <c r="HAV45" s="171"/>
      <c r="HAW45" s="171"/>
      <c r="HAX45" s="171"/>
      <c r="HAY45" s="171"/>
      <c r="HAZ45" s="171"/>
      <c r="HBA45" s="171"/>
      <c r="HBB45" s="171"/>
      <c r="HBC45" s="171"/>
      <c r="HBD45" s="171"/>
      <c r="HBE45" s="171"/>
      <c r="HBF45" s="171"/>
      <c r="HBG45" s="171"/>
      <c r="HBH45" s="171"/>
      <c r="HBI45" s="171"/>
      <c r="HBJ45" s="171"/>
      <c r="HBK45" s="171"/>
      <c r="HBL45" s="171"/>
      <c r="HBM45" s="171"/>
      <c r="HBN45" s="171"/>
      <c r="HBO45" s="171"/>
      <c r="HBP45" s="171"/>
      <c r="HBQ45" s="171"/>
      <c r="HBR45" s="171"/>
      <c r="HBS45" s="171"/>
      <c r="HBT45" s="171"/>
      <c r="HBU45" s="171"/>
      <c r="HBV45" s="171"/>
      <c r="HBW45" s="171"/>
      <c r="HBX45" s="171"/>
      <c r="HBY45" s="171"/>
      <c r="HBZ45" s="171"/>
      <c r="HCA45" s="171"/>
      <c r="HCB45" s="171"/>
      <c r="HCC45" s="171"/>
      <c r="HCD45" s="171"/>
      <c r="HCE45" s="171"/>
      <c r="HCF45" s="171"/>
      <c r="HCG45" s="171"/>
      <c r="HCH45" s="171"/>
      <c r="HCI45" s="171"/>
      <c r="HCJ45" s="171"/>
      <c r="HCK45" s="171"/>
      <c r="HCL45" s="171"/>
      <c r="HCM45" s="171"/>
      <c r="HCN45" s="171"/>
      <c r="HCO45" s="171"/>
      <c r="HCP45" s="171"/>
      <c r="HCQ45" s="171"/>
      <c r="HCR45" s="171"/>
      <c r="HCS45" s="171"/>
      <c r="HCT45" s="171"/>
      <c r="HCU45" s="171"/>
      <c r="HCV45" s="171"/>
      <c r="HCW45" s="171"/>
      <c r="HCX45" s="171"/>
      <c r="HCY45" s="171"/>
      <c r="HCZ45" s="171"/>
      <c r="HDA45" s="171"/>
      <c r="HDB45" s="171"/>
      <c r="HDC45" s="171"/>
      <c r="HDD45" s="171"/>
      <c r="HDE45" s="171"/>
      <c r="HDF45" s="171"/>
      <c r="HDG45" s="171"/>
      <c r="HDH45" s="171"/>
      <c r="HDI45" s="171"/>
      <c r="HDJ45" s="171"/>
      <c r="HDK45" s="171"/>
      <c r="HDL45" s="171"/>
      <c r="HDM45" s="171"/>
      <c r="HDN45" s="171"/>
      <c r="HDO45" s="171"/>
      <c r="HDP45" s="171"/>
      <c r="HDQ45" s="171"/>
      <c r="HDR45" s="171"/>
      <c r="HDS45" s="171"/>
      <c r="HDT45" s="171"/>
      <c r="HDU45" s="171"/>
      <c r="HDV45" s="171"/>
      <c r="HDW45" s="171"/>
      <c r="HDX45" s="171"/>
      <c r="HDY45" s="171"/>
      <c r="HDZ45" s="171"/>
      <c r="HEA45" s="171"/>
      <c r="HEB45" s="171"/>
      <c r="HEC45" s="171"/>
      <c r="HED45" s="171"/>
      <c r="HEE45" s="171"/>
      <c r="HEF45" s="171"/>
      <c r="HEG45" s="171"/>
      <c r="HEH45" s="171"/>
      <c r="HEI45" s="171"/>
      <c r="HEJ45" s="171"/>
      <c r="HEK45" s="171"/>
      <c r="HEL45" s="171"/>
      <c r="HEM45" s="171"/>
      <c r="HEN45" s="171"/>
      <c r="HEO45" s="171"/>
      <c r="HEP45" s="171"/>
      <c r="HEQ45" s="171"/>
      <c r="HER45" s="171"/>
      <c r="HES45" s="171"/>
      <c r="HET45" s="171"/>
      <c r="HEU45" s="171"/>
      <c r="HEV45" s="171"/>
      <c r="HEW45" s="171"/>
      <c r="HEX45" s="171"/>
      <c r="HEY45" s="171"/>
      <c r="HEZ45" s="171"/>
      <c r="HFA45" s="171"/>
      <c r="HFB45" s="171"/>
      <c r="HFC45" s="171"/>
      <c r="HFD45" s="171"/>
      <c r="HFE45" s="171"/>
      <c r="HFF45" s="171"/>
      <c r="HFG45" s="171"/>
      <c r="HFH45" s="171"/>
      <c r="HFI45" s="171"/>
      <c r="HFJ45" s="171"/>
      <c r="HFK45" s="171"/>
      <c r="HFL45" s="171"/>
      <c r="HFM45" s="171"/>
      <c r="HFN45" s="171"/>
      <c r="HFO45" s="171"/>
      <c r="HFP45" s="171"/>
      <c r="HFQ45" s="171"/>
      <c r="HFR45" s="171"/>
      <c r="HFS45" s="171"/>
      <c r="HFT45" s="171"/>
      <c r="HFU45" s="171"/>
      <c r="HFV45" s="171"/>
      <c r="HFW45" s="171"/>
      <c r="HFX45" s="171"/>
      <c r="HFY45" s="171"/>
      <c r="HFZ45" s="171"/>
      <c r="HGA45" s="171"/>
      <c r="HGB45" s="171"/>
      <c r="HGC45" s="171"/>
      <c r="HGD45" s="171"/>
      <c r="HGE45" s="171"/>
      <c r="HGF45" s="171"/>
      <c r="HGG45" s="171"/>
      <c r="HGH45" s="171"/>
      <c r="HGI45" s="171"/>
      <c r="HGJ45" s="171"/>
      <c r="HGK45" s="171"/>
      <c r="HGL45" s="171"/>
      <c r="HGM45" s="171"/>
      <c r="HGN45" s="171"/>
      <c r="HGO45" s="171"/>
      <c r="HGP45" s="171"/>
      <c r="HGQ45" s="171"/>
      <c r="HGR45" s="171"/>
      <c r="HGS45" s="171"/>
      <c r="HGT45" s="171"/>
      <c r="HGU45" s="171"/>
      <c r="HGV45" s="171"/>
      <c r="HGW45" s="171"/>
      <c r="HGX45" s="171"/>
      <c r="HGY45" s="171"/>
      <c r="HGZ45" s="171"/>
      <c r="HHA45" s="171"/>
      <c r="HHB45" s="171"/>
      <c r="HHC45" s="171"/>
      <c r="HHD45" s="171"/>
      <c r="HHE45" s="171"/>
      <c r="HHF45" s="171"/>
      <c r="HHG45" s="171"/>
      <c r="HHH45" s="171"/>
      <c r="HHI45" s="171"/>
      <c r="HHJ45" s="171"/>
      <c r="HHK45" s="171"/>
      <c r="HHL45" s="171"/>
      <c r="HHM45" s="171"/>
      <c r="HHN45" s="171"/>
      <c r="HHO45" s="171"/>
      <c r="HHP45" s="171"/>
      <c r="HHQ45" s="171"/>
      <c r="HHR45" s="171"/>
      <c r="HHS45" s="171"/>
      <c r="HHT45" s="171"/>
      <c r="HHU45" s="171"/>
      <c r="HHV45" s="171"/>
      <c r="HHW45" s="171"/>
      <c r="HHX45" s="171"/>
      <c r="HHY45" s="171"/>
      <c r="HHZ45" s="171"/>
      <c r="HIA45" s="171"/>
      <c r="HIB45" s="171"/>
      <c r="HIC45" s="171"/>
      <c r="HID45" s="171"/>
      <c r="HIE45" s="171"/>
      <c r="HIF45" s="171"/>
      <c r="HIG45" s="171"/>
      <c r="HIH45" s="171"/>
      <c r="HII45" s="171"/>
      <c r="HIJ45" s="171"/>
      <c r="HIK45" s="171"/>
      <c r="HIL45" s="171"/>
      <c r="HIM45" s="171"/>
      <c r="HIN45" s="171"/>
      <c r="HIO45" s="171"/>
      <c r="HIP45" s="171"/>
      <c r="HIQ45" s="171"/>
      <c r="HIR45" s="171"/>
      <c r="HIS45" s="171"/>
      <c r="HIT45" s="171"/>
      <c r="HIU45" s="171"/>
      <c r="HIV45" s="171"/>
      <c r="HIW45" s="171"/>
      <c r="HIX45" s="171"/>
      <c r="HIY45" s="171"/>
      <c r="HIZ45" s="171"/>
      <c r="HJA45" s="171"/>
      <c r="HJB45" s="171"/>
      <c r="HJC45" s="171"/>
      <c r="HJD45" s="171"/>
      <c r="HJE45" s="171"/>
      <c r="HJF45" s="171"/>
      <c r="HJG45" s="171"/>
      <c r="HJH45" s="171"/>
      <c r="HJI45" s="171"/>
      <c r="HJJ45" s="171"/>
      <c r="HJK45" s="171"/>
      <c r="HJL45" s="171"/>
      <c r="HJM45" s="171"/>
      <c r="HJN45" s="171"/>
      <c r="HJO45" s="171"/>
      <c r="HJP45" s="171"/>
      <c r="HJQ45" s="171"/>
      <c r="HJR45" s="171"/>
      <c r="HJS45" s="171"/>
      <c r="HJT45" s="171"/>
      <c r="HJU45" s="171"/>
      <c r="HJV45" s="171"/>
      <c r="HJW45" s="171"/>
      <c r="HJX45" s="171"/>
      <c r="HJY45" s="171"/>
      <c r="HJZ45" s="171"/>
      <c r="HKA45" s="171"/>
      <c r="HKB45" s="171"/>
      <c r="HKC45" s="171"/>
      <c r="HKD45" s="171"/>
      <c r="HKE45" s="171"/>
      <c r="HKF45" s="171"/>
      <c r="HKG45" s="171"/>
      <c r="HKH45" s="171"/>
      <c r="HKI45" s="171"/>
      <c r="HKJ45" s="171"/>
      <c r="HKK45" s="171"/>
      <c r="HKL45" s="171"/>
      <c r="HKM45" s="171"/>
      <c r="HKN45" s="171"/>
      <c r="HKO45" s="171"/>
      <c r="HKP45" s="171"/>
      <c r="HKQ45" s="171"/>
      <c r="HKR45" s="171"/>
      <c r="HKS45" s="171"/>
      <c r="HKT45" s="171"/>
      <c r="HKU45" s="171"/>
      <c r="HKV45" s="171"/>
      <c r="HKW45" s="171"/>
      <c r="HKX45" s="171"/>
      <c r="HKY45" s="171"/>
      <c r="HKZ45" s="171"/>
      <c r="HLA45" s="171"/>
      <c r="HLB45" s="171"/>
      <c r="HLC45" s="171"/>
      <c r="HLD45" s="171"/>
      <c r="HLE45" s="171"/>
      <c r="HLF45" s="171"/>
      <c r="HLG45" s="171"/>
      <c r="HLH45" s="171"/>
      <c r="HLI45" s="171"/>
      <c r="HLJ45" s="171"/>
      <c r="HLK45" s="171"/>
      <c r="HLL45" s="171"/>
      <c r="HLM45" s="171"/>
      <c r="HLN45" s="171"/>
      <c r="HLO45" s="171"/>
      <c r="HLP45" s="171"/>
      <c r="HLQ45" s="171"/>
      <c r="HLR45" s="171"/>
      <c r="HLS45" s="171"/>
      <c r="HLT45" s="171"/>
      <c r="HLU45" s="171"/>
      <c r="HLV45" s="171"/>
      <c r="HLW45" s="171"/>
      <c r="HLX45" s="171"/>
      <c r="HLY45" s="171"/>
      <c r="HLZ45" s="171"/>
      <c r="HMA45" s="171"/>
      <c r="HMB45" s="171"/>
      <c r="HMC45" s="171"/>
      <c r="HMD45" s="171"/>
      <c r="HME45" s="171"/>
      <c r="HMF45" s="171"/>
      <c r="HMG45" s="171"/>
      <c r="HMH45" s="171"/>
      <c r="HMI45" s="171"/>
      <c r="HMJ45" s="171"/>
      <c r="HMK45" s="171"/>
      <c r="HML45" s="171"/>
      <c r="HMM45" s="171"/>
      <c r="HMN45" s="171"/>
      <c r="HMO45" s="171"/>
      <c r="HMP45" s="171"/>
      <c r="HMQ45" s="171"/>
      <c r="HMR45" s="171"/>
      <c r="HMS45" s="171"/>
      <c r="HMT45" s="171"/>
      <c r="HMU45" s="171"/>
      <c r="HMV45" s="171"/>
      <c r="HMW45" s="171"/>
      <c r="HMX45" s="171"/>
      <c r="HMY45" s="171"/>
      <c r="HMZ45" s="171"/>
      <c r="HNA45" s="171"/>
      <c r="HNB45" s="171"/>
      <c r="HNC45" s="171"/>
      <c r="HND45" s="171"/>
      <c r="HNE45" s="171"/>
      <c r="HNF45" s="171"/>
      <c r="HNG45" s="171"/>
      <c r="HNH45" s="171"/>
      <c r="HNI45" s="171"/>
      <c r="HNJ45" s="171"/>
      <c r="HNK45" s="171"/>
      <c r="HNL45" s="171"/>
      <c r="HNM45" s="171"/>
      <c r="HNN45" s="171"/>
      <c r="HNO45" s="171"/>
      <c r="HNP45" s="171"/>
      <c r="HNQ45" s="171"/>
      <c r="HNR45" s="171"/>
      <c r="HNS45" s="171"/>
      <c r="HNT45" s="171"/>
      <c r="HNU45" s="171"/>
      <c r="HNV45" s="171"/>
      <c r="HNW45" s="171"/>
      <c r="HNX45" s="171"/>
      <c r="HNY45" s="171"/>
      <c r="HNZ45" s="171"/>
      <c r="HOA45" s="171"/>
      <c r="HOB45" s="171"/>
      <c r="HOC45" s="171"/>
      <c r="HOD45" s="171"/>
      <c r="HOE45" s="171"/>
      <c r="HOF45" s="171"/>
      <c r="HOG45" s="171"/>
      <c r="HOH45" s="171"/>
      <c r="HOI45" s="171"/>
      <c r="HOJ45" s="171"/>
      <c r="HOK45" s="171"/>
      <c r="HOL45" s="171"/>
      <c r="HOM45" s="171"/>
      <c r="HON45" s="171"/>
      <c r="HOO45" s="171"/>
      <c r="HOP45" s="171"/>
      <c r="HOQ45" s="171"/>
      <c r="HOR45" s="171"/>
      <c r="HOS45" s="171"/>
      <c r="HOT45" s="171"/>
      <c r="HOU45" s="171"/>
      <c r="HOV45" s="171"/>
      <c r="HOW45" s="171"/>
      <c r="HOX45" s="171"/>
      <c r="HOY45" s="171"/>
      <c r="HOZ45" s="171"/>
      <c r="HPA45" s="171"/>
      <c r="HPB45" s="171"/>
      <c r="HPC45" s="171"/>
      <c r="HPD45" s="171"/>
      <c r="HPE45" s="171"/>
      <c r="HPF45" s="171"/>
      <c r="HPG45" s="171"/>
      <c r="HPH45" s="171"/>
      <c r="HPI45" s="171"/>
      <c r="HPJ45" s="171"/>
      <c r="HPK45" s="171"/>
      <c r="HPL45" s="171"/>
      <c r="HPM45" s="171"/>
      <c r="HPN45" s="171"/>
      <c r="HPO45" s="171"/>
      <c r="HPP45" s="171"/>
      <c r="HPQ45" s="171"/>
      <c r="HPR45" s="171"/>
      <c r="HPS45" s="171"/>
      <c r="HPT45" s="171"/>
      <c r="HPU45" s="171"/>
      <c r="HPV45" s="171"/>
      <c r="HPW45" s="171"/>
      <c r="HPX45" s="171"/>
      <c r="HPY45" s="171"/>
      <c r="HPZ45" s="171"/>
      <c r="HQA45" s="171"/>
      <c r="HQB45" s="171"/>
      <c r="HQC45" s="171"/>
      <c r="HQD45" s="171"/>
      <c r="HQE45" s="171"/>
      <c r="HQF45" s="171"/>
      <c r="HQG45" s="171"/>
      <c r="HQH45" s="171"/>
      <c r="HQI45" s="171"/>
      <c r="HQJ45" s="171"/>
      <c r="HQK45" s="171"/>
      <c r="HQL45" s="171"/>
      <c r="HQM45" s="171"/>
      <c r="HQN45" s="171"/>
      <c r="HQO45" s="171"/>
      <c r="HQP45" s="171"/>
      <c r="HQQ45" s="171"/>
      <c r="HQR45" s="171"/>
      <c r="HQS45" s="171"/>
      <c r="HQT45" s="171"/>
      <c r="HQU45" s="171"/>
      <c r="HQV45" s="171"/>
      <c r="HQW45" s="171"/>
      <c r="HQX45" s="171"/>
      <c r="HQY45" s="171"/>
      <c r="HQZ45" s="171"/>
      <c r="HRA45" s="171"/>
      <c r="HRB45" s="171"/>
      <c r="HRC45" s="171"/>
      <c r="HRD45" s="171"/>
      <c r="HRE45" s="171"/>
      <c r="HRF45" s="171"/>
      <c r="HRG45" s="171"/>
      <c r="HRH45" s="171"/>
      <c r="HRI45" s="171"/>
      <c r="HRJ45" s="171"/>
      <c r="HRK45" s="171"/>
      <c r="HRL45" s="171"/>
      <c r="HRM45" s="171"/>
      <c r="HRN45" s="171"/>
      <c r="HRO45" s="171"/>
      <c r="HRP45" s="171"/>
      <c r="HRQ45" s="171"/>
      <c r="HRR45" s="171"/>
      <c r="HRS45" s="171"/>
      <c r="HRT45" s="171"/>
      <c r="HRU45" s="171"/>
      <c r="HRV45" s="171"/>
      <c r="HRW45" s="171"/>
      <c r="HRX45" s="171"/>
      <c r="HRY45" s="171"/>
      <c r="HRZ45" s="171"/>
      <c r="HSA45" s="171"/>
      <c r="HSB45" s="171"/>
      <c r="HSC45" s="171"/>
      <c r="HSD45" s="171"/>
      <c r="HSE45" s="171"/>
      <c r="HSF45" s="171"/>
      <c r="HSG45" s="171"/>
      <c r="HSH45" s="171"/>
      <c r="HSI45" s="171"/>
      <c r="HSJ45" s="171"/>
      <c r="HSK45" s="171"/>
      <c r="HSL45" s="171"/>
      <c r="HSM45" s="171"/>
      <c r="HSN45" s="171"/>
      <c r="HSO45" s="171"/>
      <c r="HSP45" s="171"/>
      <c r="HSQ45" s="171"/>
      <c r="HSR45" s="171"/>
      <c r="HSS45" s="171"/>
      <c r="HST45" s="171"/>
      <c r="HSU45" s="171"/>
      <c r="HSV45" s="171"/>
      <c r="HSW45" s="171"/>
      <c r="HSX45" s="171"/>
      <c r="HSY45" s="171"/>
      <c r="HSZ45" s="171"/>
      <c r="HTA45" s="171"/>
      <c r="HTB45" s="171"/>
      <c r="HTC45" s="171"/>
      <c r="HTD45" s="171"/>
      <c r="HTE45" s="171"/>
      <c r="HTF45" s="171"/>
      <c r="HTG45" s="171"/>
      <c r="HTH45" s="171"/>
      <c r="HTI45" s="171"/>
      <c r="HTJ45" s="171"/>
      <c r="HTK45" s="171"/>
      <c r="HTL45" s="171"/>
      <c r="HTM45" s="171"/>
      <c r="HTN45" s="171"/>
      <c r="HTO45" s="171"/>
      <c r="HTP45" s="171"/>
      <c r="HTQ45" s="171"/>
      <c r="HTR45" s="171"/>
      <c r="HTS45" s="171"/>
      <c r="HTT45" s="171"/>
      <c r="HTU45" s="171"/>
      <c r="HTV45" s="171"/>
      <c r="HTW45" s="171"/>
      <c r="HTX45" s="171"/>
      <c r="HTY45" s="171"/>
      <c r="HTZ45" s="171"/>
      <c r="HUA45" s="171"/>
      <c r="HUB45" s="171"/>
      <c r="HUC45" s="171"/>
      <c r="HUD45" s="171"/>
      <c r="HUE45" s="171"/>
      <c r="HUF45" s="171"/>
      <c r="HUG45" s="171"/>
      <c r="HUH45" s="171"/>
      <c r="HUI45" s="171"/>
      <c r="HUJ45" s="171"/>
      <c r="HUK45" s="171"/>
      <c r="HUL45" s="171"/>
      <c r="HUM45" s="171"/>
      <c r="HUN45" s="171"/>
      <c r="HUO45" s="171"/>
      <c r="HUP45" s="171"/>
      <c r="HUQ45" s="171"/>
      <c r="HUR45" s="171"/>
      <c r="HUS45" s="171"/>
      <c r="HUT45" s="171"/>
      <c r="HUU45" s="171"/>
      <c r="HUV45" s="171"/>
      <c r="HUW45" s="171"/>
      <c r="HUX45" s="171"/>
      <c r="HUY45" s="171"/>
      <c r="HUZ45" s="171"/>
      <c r="HVA45" s="171"/>
      <c r="HVB45" s="171"/>
      <c r="HVC45" s="171"/>
      <c r="HVD45" s="171"/>
      <c r="HVE45" s="171"/>
      <c r="HVF45" s="171"/>
      <c r="HVG45" s="171"/>
      <c r="HVH45" s="171"/>
      <c r="HVI45" s="171"/>
      <c r="HVJ45" s="171"/>
      <c r="HVK45" s="171"/>
      <c r="HVL45" s="171"/>
      <c r="HVM45" s="171"/>
      <c r="HVN45" s="171"/>
      <c r="HVO45" s="171"/>
      <c r="HVP45" s="171"/>
      <c r="HVQ45" s="171"/>
      <c r="HVR45" s="171"/>
      <c r="HVS45" s="171"/>
      <c r="HVT45" s="171"/>
      <c r="HVU45" s="171"/>
      <c r="HVV45" s="171"/>
      <c r="HVW45" s="171"/>
      <c r="HVX45" s="171"/>
      <c r="HVY45" s="171"/>
      <c r="HVZ45" s="171"/>
      <c r="HWA45" s="171"/>
      <c r="HWB45" s="171"/>
      <c r="HWC45" s="171"/>
      <c r="HWD45" s="171"/>
      <c r="HWE45" s="171"/>
      <c r="HWF45" s="171"/>
      <c r="HWG45" s="171"/>
      <c r="HWH45" s="171"/>
      <c r="HWI45" s="171"/>
      <c r="HWJ45" s="171"/>
      <c r="HWK45" s="171"/>
      <c r="HWL45" s="171"/>
      <c r="HWM45" s="171"/>
      <c r="HWN45" s="171"/>
      <c r="HWO45" s="171"/>
      <c r="HWP45" s="171"/>
      <c r="HWQ45" s="171"/>
      <c r="HWR45" s="171"/>
      <c r="HWS45" s="171"/>
      <c r="HWT45" s="171"/>
      <c r="HWU45" s="171"/>
      <c r="HWV45" s="171"/>
      <c r="HWW45" s="171"/>
      <c r="HWX45" s="171"/>
      <c r="HWY45" s="171"/>
      <c r="HWZ45" s="171"/>
      <c r="HXA45" s="171"/>
      <c r="HXB45" s="171"/>
      <c r="HXC45" s="171"/>
      <c r="HXD45" s="171"/>
      <c r="HXE45" s="171"/>
      <c r="HXF45" s="171"/>
      <c r="HXG45" s="171"/>
      <c r="HXH45" s="171"/>
      <c r="HXI45" s="171"/>
      <c r="HXJ45" s="171"/>
      <c r="HXK45" s="171"/>
      <c r="HXL45" s="171"/>
      <c r="HXM45" s="171"/>
      <c r="HXN45" s="171"/>
      <c r="HXO45" s="171"/>
      <c r="HXP45" s="171"/>
      <c r="HXQ45" s="171"/>
      <c r="HXR45" s="171"/>
      <c r="HXS45" s="171"/>
      <c r="HXT45" s="171"/>
      <c r="HXU45" s="171"/>
      <c r="HXV45" s="171"/>
      <c r="HXW45" s="171"/>
      <c r="HXX45" s="171"/>
      <c r="HXY45" s="171"/>
      <c r="HXZ45" s="171"/>
      <c r="HYA45" s="171"/>
      <c r="HYB45" s="171"/>
      <c r="HYC45" s="171"/>
      <c r="HYD45" s="171"/>
      <c r="HYE45" s="171"/>
      <c r="HYF45" s="171"/>
      <c r="HYG45" s="171"/>
      <c r="HYH45" s="171"/>
      <c r="HYI45" s="171"/>
      <c r="HYJ45" s="171"/>
      <c r="HYK45" s="171"/>
      <c r="HYL45" s="171"/>
      <c r="HYM45" s="171"/>
      <c r="HYN45" s="171"/>
      <c r="HYO45" s="171"/>
      <c r="HYP45" s="171"/>
      <c r="HYQ45" s="171"/>
      <c r="HYR45" s="171"/>
      <c r="HYS45" s="171"/>
      <c r="HYT45" s="171"/>
      <c r="HYU45" s="171"/>
      <c r="HYV45" s="171"/>
      <c r="HYW45" s="171"/>
      <c r="HYX45" s="171"/>
      <c r="HYY45" s="171"/>
      <c r="HYZ45" s="171"/>
      <c r="HZA45" s="171"/>
      <c r="HZB45" s="171"/>
      <c r="HZC45" s="171"/>
      <c r="HZD45" s="171"/>
      <c r="HZE45" s="171"/>
      <c r="HZF45" s="171"/>
      <c r="HZG45" s="171"/>
      <c r="HZH45" s="171"/>
      <c r="HZI45" s="171"/>
      <c r="HZJ45" s="171"/>
      <c r="HZK45" s="171"/>
      <c r="HZL45" s="171"/>
      <c r="HZM45" s="171"/>
      <c r="HZN45" s="171"/>
      <c r="HZO45" s="171"/>
      <c r="HZP45" s="171"/>
      <c r="HZQ45" s="171"/>
      <c r="HZR45" s="171"/>
      <c r="HZS45" s="171"/>
      <c r="HZT45" s="171"/>
      <c r="HZU45" s="171"/>
      <c r="HZV45" s="171"/>
      <c r="HZW45" s="171"/>
      <c r="HZX45" s="171"/>
      <c r="HZY45" s="171"/>
      <c r="HZZ45" s="171"/>
      <c r="IAA45" s="171"/>
      <c r="IAB45" s="171"/>
      <c r="IAC45" s="171"/>
      <c r="IAD45" s="171"/>
      <c r="IAE45" s="171"/>
      <c r="IAF45" s="171"/>
      <c r="IAG45" s="171"/>
      <c r="IAH45" s="171"/>
      <c r="IAI45" s="171"/>
      <c r="IAJ45" s="171"/>
      <c r="IAK45" s="171"/>
      <c r="IAL45" s="171"/>
      <c r="IAM45" s="171"/>
      <c r="IAN45" s="171"/>
      <c r="IAO45" s="171"/>
      <c r="IAP45" s="171"/>
      <c r="IAQ45" s="171"/>
      <c r="IAR45" s="171"/>
      <c r="IAS45" s="171"/>
      <c r="IAT45" s="171"/>
      <c r="IAU45" s="171"/>
      <c r="IAV45" s="171"/>
      <c r="IAW45" s="171"/>
      <c r="IAX45" s="171"/>
      <c r="IAY45" s="171"/>
      <c r="IAZ45" s="171"/>
      <c r="IBA45" s="171"/>
      <c r="IBB45" s="171"/>
      <c r="IBC45" s="171"/>
      <c r="IBD45" s="171"/>
      <c r="IBE45" s="171"/>
      <c r="IBF45" s="171"/>
      <c r="IBG45" s="171"/>
      <c r="IBH45" s="171"/>
      <c r="IBI45" s="171"/>
      <c r="IBJ45" s="171"/>
      <c r="IBK45" s="171"/>
      <c r="IBL45" s="171"/>
      <c r="IBM45" s="171"/>
      <c r="IBN45" s="171"/>
      <c r="IBO45" s="171"/>
      <c r="IBP45" s="171"/>
      <c r="IBQ45" s="171"/>
      <c r="IBR45" s="171"/>
      <c r="IBS45" s="171"/>
      <c r="IBT45" s="171"/>
      <c r="IBU45" s="171"/>
      <c r="IBV45" s="171"/>
      <c r="IBW45" s="171"/>
      <c r="IBX45" s="171"/>
      <c r="IBY45" s="171"/>
      <c r="IBZ45" s="171"/>
      <c r="ICA45" s="171"/>
      <c r="ICB45" s="171"/>
      <c r="ICC45" s="171"/>
      <c r="ICD45" s="171"/>
      <c r="ICE45" s="171"/>
      <c r="ICF45" s="171"/>
      <c r="ICG45" s="171"/>
      <c r="ICH45" s="171"/>
      <c r="ICI45" s="171"/>
      <c r="ICJ45" s="171"/>
      <c r="ICK45" s="171"/>
      <c r="ICL45" s="171"/>
      <c r="ICM45" s="171"/>
      <c r="ICN45" s="171"/>
      <c r="ICO45" s="171"/>
      <c r="ICP45" s="171"/>
      <c r="ICQ45" s="171"/>
      <c r="ICR45" s="171"/>
      <c r="ICS45" s="171"/>
      <c r="ICT45" s="171"/>
      <c r="ICU45" s="171"/>
      <c r="ICV45" s="171"/>
      <c r="ICW45" s="171"/>
      <c r="ICX45" s="171"/>
      <c r="ICY45" s="171"/>
      <c r="ICZ45" s="171"/>
      <c r="IDA45" s="171"/>
      <c r="IDB45" s="171"/>
      <c r="IDC45" s="171"/>
      <c r="IDD45" s="171"/>
      <c r="IDE45" s="171"/>
      <c r="IDF45" s="171"/>
      <c r="IDG45" s="171"/>
      <c r="IDH45" s="171"/>
      <c r="IDI45" s="171"/>
      <c r="IDJ45" s="171"/>
      <c r="IDK45" s="171"/>
      <c r="IDL45" s="171"/>
      <c r="IDM45" s="171"/>
      <c r="IDN45" s="171"/>
      <c r="IDO45" s="171"/>
      <c r="IDP45" s="171"/>
      <c r="IDQ45" s="171"/>
      <c r="IDR45" s="171"/>
      <c r="IDS45" s="171"/>
      <c r="IDT45" s="171"/>
      <c r="IDU45" s="171"/>
      <c r="IDV45" s="171"/>
      <c r="IDW45" s="171"/>
      <c r="IDX45" s="171"/>
      <c r="IDY45" s="171"/>
      <c r="IDZ45" s="171"/>
      <c r="IEA45" s="171"/>
      <c r="IEB45" s="171"/>
      <c r="IEC45" s="171"/>
      <c r="IED45" s="171"/>
      <c r="IEE45" s="171"/>
      <c r="IEF45" s="171"/>
      <c r="IEG45" s="171"/>
      <c r="IEH45" s="171"/>
      <c r="IEI45" s="171"/>
      <c r="IEJ45" s="171"/>
      <c r="IEK45" s="171"/>
      <c r="IEL45" s="171"/>
      <c r="IEM45" s="171"/>
      <c r="IEN45" s="171"/>
      <c r="IEO45" s="171"/>
      <c r="IEP45" s="171"/>
      <c r="IEQ45" s="171"/>
      <c r="IER45" s="171"/>
      <c r="IES45" s="171"/>
      <c r="IET45" s="171"/>
      <c r="IEU45" s="171"/>
      <c r="IEV45" s="171"/>
      <c r="IEW45" s="171"/>
      <c r="IEX45" s="171"/>
      <c r="IEY45" s="171"/>
      <c r="IEZ45" s="171"/>
      <c r="IFA45" s="171"/>
      <c r="IFB45" s="171"/>
      <c r="IFC45" s="171"/>
      <c r="IFD45" s="171"/>
      <c r="IFE45" s="171"/>
      <c r="IFF45" s="171"/>
      <c r="IFG45" s="171"/>
      <c r="IFH45" s="171"/>
      <c r="IFI45" s="171"/>
      <c r="IFJ45" s="171"/>
      <c r="IFK45" s="171"/>
      <c r="IFL45" s="171"/>
      <c r="IFM45" s="171"/>
      <c r="IFN45" s="171"/>
      <c r="IFO45" s="171"/>
      <c r="IFP45" s="171"/>
      <c r="IFQ45" s="171"/>
      <c r="IFR45" s="171"/>
      <c r="IFS45" s="171"/>
      <c r="IFT45" s="171"/>
      <c r="IFU45" s="171"/>
      <c r="IFV45" s="171"/>
      <c r="IFW45" s="171"/>
      <c r="IFX45" s="171"/>
      <c r="IFY45" s="171"/>
      <c r="IFZ45" s="171"/>
      <c r="IGA45" s="171"/>
      <c r="IGB45" s="171"/>
      <c r="IGC45" s="171"/>
      <c r="IGD45" s="171"/>
      <c r="IGE45" s="171"/>
      <c r="IGF45" s="171"/>
      <c r="IGG45" s="171"/>
      <c r="IGH45" s="171"/>
      <c r="IGI45" s="171"/>
      <c r="IGJ45" s="171"/>
      <c r="IGK45" s="171"/>
      <c r="IGL45" s="171"/>
      <c r="IGM45" s="171"/>
      <c r="IGN45" s="171"/>
      <c r="IGO45" s="171"/>
      <c r="IGP45" s="171"/>
      <c r="IGQ45" s="171"/>
      <c r="IGR45" s="171"/>
      <c r="IGS45" s="171"/>
      <c r="IGT45" s="171"/>
      <c r="IGU45" s="171"/>
      <c r="IGV45" s="171"/>
      <c r="IGW45" s="171"/>
      <c r="IGX45" s="171"/>
      <c r="IGY45" s="171"/>
      <c r="IGZ45" s="171"/>
      <c r="IHA45" s="171"/>
      <c r="IHB45" s="171"/>
      <c r="IHC45" s="171"/>
      <c r="IHD45" s="171"/>
      <c r="IHE45" s="171"/>
      <c r="IHF45" s="171"/>
      <c r="IHG45" s="171"/>
      <c r="IHH45" s="171"/>
      <c r="IHI45" s="171"/>
      <c r="IHJ45" s="171"/>
      <c r="IHK45" s="171"/>
      <c r="IHL45" s="171"/>
      <c r="IHM45" s="171"/>
      <c r="IHN45" s="171"/>
      <c r="IHO45" s="171"/>
      <c r="IHP45" s="171"/>
      <c r="IHQ45" s="171"/>
      <c r="IHR45" s="171"/>
      <c r="IHS45" s="171"/>
      <c r="IHT45" s="171"/>
      <c r="IHU45" s="171"/>
      <c r="IHV45" s="171"/>
      <c r="IHW45" s="171"/>
      <c r="IHX45" s="171"/>
      <c r="IHY45" s="171"/>
      <c r="IHZ45" s="171"/>
      <c r="IIA45" s="171"/>
      <c r="IIB45" s="171"/>
      <c r="IIC45" s="171"/>
      <c r="IID45" s="171"/>
      <c r="IIE45" s="171"/>
      <c r="IIF45" s="171"/>
      <c r="IIG45" s="171"/>
      <c r="IIH45" s="171"/>
      <c r="III45" s="171"/>
      <c r="IIJ45" s="171"/>
      <c r="IIK45" s="171"/>
      <c r="IIL45" s="171"/>
      <c r="IIM45" s="171"/>
      <c r="IIN45" s="171"/>
      <c r="IIO45" s="171"/>
      <c r="IIP45" s="171"/>
      <c r="IIQ45" s="171"/>
      <c r="IIR45" s="171"/>
      <c r="IIS45" s="171"/>
      <c r="IIT45" s="171"/>
      <c r="IIU45" s="171"/>
      <c r="IIV45" s="171"/>
      <c r="IIW45" s="171"/>
      <c r="IIX45" s="171"/>
      <c r="IIY45" s="171"/>
      <c r="IIZ45" s="171"/>
      <c r="IJA45" s="171"/>
      <c r="IJB45" s="171"/>
      <c r="IJC45" s="171"/>
      <c r="IJD45" s="171"/>
      <c r="IJE45" s="171"/>
      <c r="IJF45" s="171"/>
      <c r="IJG45" s="171"/>
      <c r="IJH45" s="171"/>
      <c r="IJI45" s="171"/>
      <c r="IJJ45" s="171"/>
      <c r="IJK45" s="171"/>
      <c r="IJL45" s="171"/>
      <c r="IJM45" s="171"/>
      <c r="IJN45" s="171"/>
      <c r="IJO45" s="171"/>
      <c r="IJP45" s="171"/>
      <c r="IJQ45" s="171"/>
      <c r="IJR45" s="171"/>
      <c r="IJS45" s="171"/>
      <c r="IJT45" s="171"/>
      <c r="IJU45" s="171"/>
      <c r="IJV45" s="171"/>
      <c r="IJW45" s="171"/>
      <c r="IJX45" s="171"/>
      <c r="IJY45" s="171"/>
      <c r="IJZ45" s="171"/>
      <c r="IKA45" s="171"/>
      <c r="IKB45" s="171"/>
      <c r="IKC45" s="171"/>
      <c r="IKD45" s="171"/>
      <c r="IKE45" s="171"/>
      <c r="IKF45" s="171"/>
      <c r="IKG45" s="171"/>
      <c r="IKH45" s="171"/>
      <c r="IKI45" s="171"/>
      <c r="IKJ45" s="171"/>
      <c r="IKK45" s="171"/>
      <c r="IKL45" s="171"/>
      <c r="IKM45" s="171"/>
      <c r="IKN45" s="171"/>
      <c r="IKO45" s="171"/>
      <c r="IKP45" s="171"/>
      <c r="IKQ45" s="171"/>
      <c r="IKR45" s="171"/>
      <c r="IKS45" s="171"/>
      <c r="IKT45" s="171"/>
      <c r="IKU45" s="171"/>
      <c r="IKV45" s="171"/>
      <c r="IKW45" s="171"/>
      <c r="IKX45" s="171"/>
      <c r="IKY45" s="171"/>
      <c r="IKZ45" s="171"/>
      <c r="ILA45" s="171"/>
      <c r="ILB45" s="171"/>
      <c r="ILC45" s="171"/>
      <c r="ILD45" s="171"/>
      <c r="ILE45" s="171"/>
      <c r="ILF45" s="171"/>
      <c r="ILG45" s="171"/>
      <c r="ILH45" s="171"/>
      <c r="ILI45" s="171"/>
      <c r="ILJ45" s="171"/>
      <c r="ILK45" s="171"/>
      <c r="ILL45" s="171"/>
      <c r="ILM45" s="171"/>
      <c r="ILN45" s="171"/>
      <c r="ILO45" s="171"/>
      <c r="ILP45" s="171"/>
      <c r="ILQ45" s="171"/>
      <c r="ILR45" s="171"/>
      <c r="ILS45" s="171"/>
      <c r="ILT45" s="171"/>
      <c r="ILU45" s="171"/>
      <c r="ILV45" s="171"/>
      <c r="ILW45" s="171"/>
      <c r="ILX45" s="171"/>
      <c r="ILY45" s="171"/>
      <c r="ILZ45" s="171"/>
      <c r="IMA45" s="171"/>
      <c r="IMB45" s="171"/>
      <c r="IMC45" s="171"/>
      <c r="IMD45" s="171"/>
      <c r="IME45" s="171"/>
      <c r="IMF45" s="171"/>
      <c r="IMG45" s="171"/>
      <c r="IMH45" s="171"/>
      <c r="IMI45" s="171"/>
      <c r="IMJ45" s="171"/>
      <c r="IMK45" s="171"/>
      <c r="IML45" s="171"/>
      <c r="IMM45" s="171"/>
      <c r="IMN45" s="171"/>
      <c r="IMO45" s="171"/>
      <c r="IMP45" s="171"/>
      <c r="IMQ45" s="171"/>
      <c r="IMR45" s="171"/>
      <c r="IMS45" s="171"/>
      <c r="IMT45" s="171"/>
      <c r="IMU45" s="171"/>
      <c r="IMV45" s="171"/>
      <c r="IMW45" s="171"/>
      <c r="IMX45" s="171"/>
      <c r="IMY45" s="171"/>
      <c r="IMZ45" s="171"/>
      <c r="INA45" s="171"/>
      <c r="INB45" s="171"/>
      <c r="INC45" s="171"/>
      <c r="IND45" s="171"/>
      <c r="INE45" s="171"/>
      <c r="INF45" s="171"/>
      <c r="ING45" s="171"/>
      <c r="INH45" s="171"/>
      <c r="INI45" s="171"/>
      <c r="INJ45" s="171"/>
      <c r="INK45" s="171"/>
      <c r="INL45" s="171"/>
      <c r="INM45" s="171"/>
      <c r="INN45" s="171"/>
      <c r="INO45" s="171"/>
      <c r="INP45" s="171"/>
      <c r="INQ45" s="171"/>
      <c r="INR45" s="171"/>
      <c r="INS45" s="171"/>
      <c r="INT45" s="171"/>
      <c r="INU45" s="171"/>
      <c r="INV45" s="171"/>
      <c r="INW45" s="171"/>
      <c r="INX45" s="171"/>
      <c r="INY45" s="171"/>
      <c r="INZ45" s="171"/>
      <c r="IOA45" s="171"/>
      <c r="IOB45" s="171"/>
      <c r="IOC45" s="171"/>
      <c r="IOD45" s="171"/>
      <c r="IOE45" s="171"/>
      <c r="IOF45" s="171"/>
      <c r="IOG45" s="171"/>
      <c r="IOH45" s="171"/>
      <c r="IOI45" s="171"/>
      <c r="IOJ45" s="171"/>
      <c r="IOK45" s="171"/>
      <c r="IOL45" s="171"/>
      <c r="IOM45" s="171"/>
      <c r="ION45" s="171"/>
      <c r="IOO45" s="171"/>
      <c r="IOP45" s="171"/>
      <c r="IOQ45" s="171"/>
      <c r="IOR45" s="171"/>
      <c r="IOS45" s="171"/>
      <c r="IOT45" s="171"/>
      <c r="IOU45" s="171"/>
      <c r="IOV45" s="171"/>
      <c r="IOW45" s="171"/>
      <c r="IOX45" s="171"/>
      <c r="IOY45" s="171"/>
      <c r="IOZ45" s="171"/>
      <c r="IPA45" s="171"/>
      <c r="IPB45" s="171"/>
      <c r="IPC45" s="171"/>
      <c r="IPD45" s="171"/>
      <c r="IPE45" s="171"/>
      <c r="IPF45" s="171"/>
      <c r="IPG45" s="171"/>
      <c r="IPH45" s="171"/>
      <c r="IPI45" s="171"/>
      <c r="IPJ45" s="171"/>
      <c r="IPK45" s="171"/>
      <c r="IPL45" s="171"/>
      <c r="IPM45" s="171"/>
      <c r="IPN45" s="171"/>
      <c r="IPO45" s="171"/>
      <c r="IPP45" s="171"/>
      <c r="IPQ45" s="171"/>
      <c r="IPR45" s="171"/>
      <c r="IPS45" s="171"/>
      <c r="IPT45" s="171"/>
      <c r="IPU45" s="171"/>
      <c r="IPV45" s="171"/>
      <c r="IPW45" s="171"/>
      <c r="IPX45" s="171"/>
      <c r="IPY45" s="171"/>
      <c r="IPZ45" s="171"/>
      <c r="IQA45" s="171"/>
      <c r="IQB45" s="171"/>
      <c r="IQC45" s="171"/>
      <c r="IQD45" s="171"/>
      <c r="IQE45" s="171"/>
      <c r="IQF45" s="171"/>
      <c r="IQG45" s="171"/>
      <c r="IQH45" s="171"/>
      <c r="IQI45" s="171"/>
      <c r="IQJ45" s="171"/>
      <c r="IQK45" s="171"/>
      <c r="IQL45" s="171"/>
      <c r="IQM45" s="171"/>
      <c r="IQN45" s="171"/>
      <c r="IQO45" s="171"/>
      <c r="IQP45" s="171"/>
      <c r="IQQ45" s="171"/>
      <c r="IQR45" s="171"/>
      <c r="IQS45" s="171"/>
      <c r="IQT45" s="171"/>
      <c r="IQU45" s="171"/>
      <c r="IQV45" s="171"/>
      <c r="IQW45" s="171"/>
      <c r="IQX45" s="171"/>
      <c r="IQY45" s="171"/>
      <c r="IQZ45" s="171"/>
      <c r="IRA45" s="171"/>
      <c r="IRB45" s="171"/>
      <c r="IRC45" s="171"/>
      <c r="IRD45" s="171"/>
      <c r="IRE45" s="171"/>
      <c r="IRF45" s="171"/>
      <c r="IRG45" s="171"/>
      <c r="IRH45" s="171"/>
      <c r="IRI45" s="171"/>
      <c r="IRJ45" s="171"/>
      <c r="IRK45" s="171"/>
      <c r="IRL45" s="171"/>
      <c r="IRM45" s="171"/>
      <c r="IRN45" s="171"/>
      <c r="IRO45" s="171"/>
      <c r="IRP45" s="171"/>
      <c r="IRQ45" s="171"/>
      <c r="IRR45" s="171"/>
      <c r="IRS45" s="171"/>
      <c r="IRT45" s="171"/>
      <c r="IRU45" s="171"/>
      <c r="IRV45" s="171"/>
      <c r="IRW45" s="171"/>
      <c r="IRX45" s="171"/>
      <c r="IRY45" s="171"/>
      <c r="IRZ45" s="171"/>
      <c r="ISA45" s="171"/>
      <c r="ISB45" s="171"/>
      <c r="ISC45" s="171"/>
      <c r="ISD45" s="171"/>
      <c r="ISE45" s="171"/>
      <c r="ISF45" s="171"/>
      <c r="ISG45" s="171"/>
      <c r="ISH45" s="171"/>
      <c r="ISI45" s="171"/>
      <c r="ISJ45" s="171"/>
      <c r="ISK45" s="171"/>
      <c r="ISL45" s="171"/>
      <c r="ISM45" s="171"/>
      <c r="ISN45" s="171"/>
      <c r="ISO45" s="171"/>
      <c r="ISP45" s="171"/>
      <c r="ISQ45" s="171"/>
      <c r="ISR45" s="171"/>
      <c r="ISS45" s="171"/>
      <c r="IST45" s="171"/>
      <c r="ISU45" s="171"/>
      <c r="ISV45" s="171"/>
      <c r="ISW45" s="171"/>
      <c r="ISX45" s="171"/>
      <c r="ISY45" s="171"/>
      <c r="ISZ45" s="171"/>
      <c r="ITA45" s="171"/>
      <c r="ITB45" s="171"/>
      <c r="ITC45" s="171"/>
      <c r="ITD45" s="171"/>
      <c r="ITE45" s="171"/>
      <c r="ITF45" s="171"/>
      <c r="ITG45" s="171"/>
      <c r="ITH45" s="171"/>
      <c r="ITI45" s="171"/>
      <c r="ITJ45" s="171"/>
      <c r="ITK45" s="171"/>
      <c r="ITL45" s="171"/>
      <c r="ITM45" s="171"/>
      <c r="ITN45" s="171"/>
      <c r="ITO45" s="171"/>
      <c r="ITP45" s="171"/>
      <c r="ITQ45" s="171"/>
      <c r="ITR45" s="171"/>
      <c r="ITS45" s="171"/>
      <c r="ITT45" s="171"/>
      <c r="ITU45" s="171"/>
      <c r="ITV45" s="171"/>
      <c r="ITW45" s="171"/>
      <c r="ITX45" s="171"/>
      <c r="ITY45" s="171"/>
      <c r="ITZ45" s="171"/>
      <c r="IUA45" s="171"/>
      <c r="IUB45" s="171"/>
      <c r="IUC45" s="171"/>
      <c r="IUD45" s="171"/>
      <c r="IUE45" s="171"/>
      <c r="IUF45" s="171"/>
      <c r="IUG45" s="171"/>
      <c r="IUH45" s="171"/>
      <c r="IUI45" s="171"/>
      <c r="IUJ45" s="171"/>
      <c r="IUK45" s="171"/>
      <c r="IUL45" s="171"/>
      <c r="IUM45" s="171"/>
      <c r="IUN45" s="171"/>
      <c r="IUO45" s="171"/>
      <c r="IUP45" s="171"/>
      <c r="IUQ45" s="171"/>
      <c r="IUR45" s="171"/>
      <c r="IUS45" s="171"/>
      <c r="IUT45" s="171"/>
      <c r="IUU45" s="171"/>
      <c r="IUV45" s="171"/>
      <c r="IUW45" s="171"/>
      <c r="IUX45" s="171"/>
      <c r="IUY45" s="171"/>
      <c r="IUZ45" s="171"/>
      <c r="IVA45" s="171"/>
      <c r="IVB45" s="171"/>
      <c r="IVC45" s="171"/>
      <c r="IVD45" s="171"/>
      <c r="IVE45" s="171"/>
      <c r="IVF45" s="171"/>
      <c r="IVG45" s="171"/>
      <c r="IVH45" s="171"/>
      <c r="IVI45" s="171"/>
      <c r="IVJ45" s="171"/>
      <c r="IVK45" s="171"/>
      <c r="IVL45" s="171"/>
      <c r="IVM45" s="171"/>
      <c r="IVN45" s="171"/>
      <c r="IVO45" s="171"/>
      <c r="IVP45" s="171"/>
      <c r="IVQ45" s="171"/>
      <c r="IVR45" s="171"/>
      <c r="IVS45" s="171"/>
      <c r="IVT45" s="171"/>
      <c r="IVU45" s="171"/>
      <c r="IVV45" s="171"/>
      <c r="IVW45" s="171"/>
      <c r="IVX45" s="171"/>
      <c r="IVY45" s="171"/>
      <c r="IVZ45" s="171"/>
      <c r="IWA45" s="171"/>
      <c r="IWB45" s="171"/>
      <c r="IWC45" s="171"/>
      <c r="IWD45" s="171"/>
      <c r="IWE45" s="171"/>
      <c r="IWF45" s="171"/>
      <c r="IWG45" s="171"/>
      <c r="IWH45" s="171"/>
      <c r="IWI45" s="171"/>
      <c r="IWJ45" s="171"/>
      <c r="IWK45" s="171"/>
      <c r="IWL45" s="171"/>
      <c r="IWM45" s="171"/>
      <c r="IWN45" s="171"/>
      <c r="IWO45" s="171"/>
      <c r="IWP45" s="171"/>
      <c r="IWQ45" s="171"/>
      <c r="IWR45" s="171"/>
      <c r="IWS45" s="171"/>
      <c r="IWT45" s="171"/>
      <c r="IWU45" s="171"/>
      <c r="IWV45" s="171"/>
      <c r="IWW45" s="171"/>
      <c r="IWX45" s="171"/>
      <c r="IWY45" s="171"/>
      <c r="IWZ45" s="171"/>
      <c r="IXA45" s="171"/>
      <c r="IXB45" s="171"/>
      <c r="IXC45" s="171"/>
      <c r="IXD45" s="171"/>
      <c r="IXE45" s="171"/>
      <c r="IXF45" s="171"/>
      <c r="IXG45" s="171"/>
      <c r="IXH45" s="171"/>
      <c r="IXI45" s="171"/>
      <c r="IXJ45" s="171"/>
      <c r="IXK45" s="171"/>
      <c r="IXL45" s="171"/>
      <c r="IXM45" s="171"/>
      <c r="IXN45" s="171"/>
      <c r="IXO45" s="171"/>
      <c r="IXP45" s="171"/>
      <c r="IXQ45" s="171"/>
      <c r="IXR45" s="171"/>
      <c r="IXS45" s="171"/>
      <c r="IXT45" s="171"/>
      <c r="IXU45" s="171"/>
      <c r="IXV45" s="171"/>
      <c r="IXW45" s="171"/>
      <c r="IXX45" s="171"/>
      <c r="IXY45" s="171"/>
      <c r="IXZ45" s="171"/>
      <c r="IYA45" s="171"/>
      <c r="IYB45" s="171"/>
      <c r="IYC45" s="171"/>
      <c r="IYD45" s="171"/>
      <c r="IYE45" s="171"/>
      <c r="IYF45" s="171"/>
      <c r="IYG45" s="171"/>
      <c r="IYH45" s="171"/>
      <c r="IYI45" s="171"/>
      <c r="IYJ45" s="171"/>
      <c r="IYK45" s="171"/>
      <c r="IYL45" s="171"/>
      <c r="IYM45" s="171"/>
      <c r="IYN45" s="171"/>
      <c r="IYO45" s="171"/>
      <c r="IYP45" s="171"/>
      <c r="IYQ45" s="171"/>
      <c r="IYR45" s="171"/>
      <c r="IYS45" s="171"/>
      <c r="IYT45" s="171"/>
      <c r="IYU45" s="171"/>
      <c r="IYV45" s="171"/>
      <c r="IYW45" s="171"/>
      <c r="IYX45" s="171"/>
      <c r="IYY45" s="171"/>
      <c r="IYZ45" s="171"/>
      <c r="IZA45" s="171"/>
      <c r="IZB45" s="171"/>
      <c r="IZC45" s="171"/>
      <c r="IZD45" s="171"/>
      <c r="IZE45" s="171"/>
      <c r="IZF45" s="171"/>
      <c r="IZG45" s="171"/>
      <c r="IZH45" s="171"/>
      <c r="IZI45" s="171"/>
      <c r="IZJ45" s="171"/>
      <c r="IZK45" s="171"/>
      <c r="IZL45" s="171"/>
      <c r="IZM45" s="171"/>
      <c r="IZN45" s="171"/>
      <c r="IZO45" s="171"/>
      <c r="IZP45" s="171"/>
      <c r="IZQ45" s="171"/>
      <c r="IZR45" s="171"/>
      <c r="IZS45" s="171"/>
      <c r="IZT45" s="171"/>
      <c r="IZU45" s="171"/>
      <c r="IZV45" s="171"/>
      <c r="IZW45" s="171"/>
      <c r="IZX45" s="171"/>
      <c r="IZY45" s="171"/>
      <c r="IZZ45" s="171"/>
      <c r="JAA45" s="171"/>
      <c r="JAB45" s="171"/>
      <c r="JAC45" s="171"/>
      <c r="JAD45" s="171"/>
      <c r="JAE45" s="171"/>
      <c r="JAF45" s="171"/>
      <c r="JAG45" s="171"/>
      <c r="JAH45" s="171"/>
      <c r="JAI45" s="171"/>
      <c r="JAJ45" s="171"/>
      <c r="JAK45" s="171"/>
      <c r="JAL45" s="171"/>
      <c r="JAM45" s="171"/>
      <c r="JAN45" s="171"/>
      <c r="JAO45" s="171"/>
      <c r="JAP45" s="171"/>
      <c r="JAQ45" s="171"/>
      <c r="JAR45" s="171"/>
      <c r="JAS45" s="171"/>
      <c r="JAT45" s="171"/>
      <c r="JAU45" s="171"/>
      <c r="JAV45" s="171"/>
      <c r="JAW45" s="171"/>
      <c r="JAX45" s="171"/>
      <c r="JAY45" s="171"/>
      <c r="JAZ45" s="171"/>
      <c r="JBA45" s="171"/>
      <c r="JBB45" s="171"/>
      <c r="JBC45" s="171"/>
      <c r="JBD45" s="171"/>
      <c r="JBE45" s="171"/>
      <c r="JBF45" s="171"/>
      <c r="JBG45" s="171"/>
      <c r="JBH45" s="171"/>
      <c r="JBI45" s="171"/>
      <c r="JBJ45" s="171"/>
      <c r="JBK45" s="171"/>
      <c r="JBL45" s="171"/>
      <c r="JBM45" s="171"/>
      <c r="JBN45" s="171"/>
      <c r="JBO45" s="171"/>
      <c r="JBP45" s="171"/>
      <c r="JBQ45" s="171"/>
      <c r="JBR45" s="171"/>
      <c r="JBS45" s="171"/>
      <c r="JBT45" s="171"/>
      <c r="JBU45" s="171"/>
      <c r="JBV45" s="171"/>
      <c r="JBW45" s="171"/>
      <c r="JBX45" s="171"/>
      <c r="JBY45" s="171"/>
      <c r="JBZ45" s="171"/>
      <c r="JCA45" s="171"/>
      <c r="JCB45" s="171"/>
      <c r="JCC45" s="171"/>
      <c r="JCD45" s="171"/>
      <c r="JCE45" s="171"/>
      <c r="JCF45" s="171"/>
      <c r="JCG45" s="171"/>
      <c r="JCH45" s="171"/>
      <c r="JCI45" s="171"/>
      <c r="JCJ45" s="171"/>
      <c r="JCK45" s="171"/>
      <c r="JCL45" s="171"/>
      <c r="JCM45" s="171"/>
      <c r="JCN45" s="171"/>
      <c r="JCO45" s="171"/>
      <c r="JCP45" s="171"/>
      <c r="JCQ45" s="171"/>
      <c r="JCR45" s="171"/>
      <c r="JCS45" s="171"/>
      <c r="JCT45" s="171"/>
      <c r="JCU45" s="171"/>
      <c r="JCV45" s="171"/>
      <c r="JCW45" s="171"/>
      <c r="JCX45" s="171"/>
      <c r="JCY45" s="171"/>
      <c r="JCZ45" s="171"/>
      <c r="JDA45" s="171"/>
      <c r="JDB45" s="171"/>
      <c r="JDC45" s="171"/>
      <c r="JDD45" s="171"/>
      <c r="JDE45" s="171"/>
      <c r="JDF45" s="171"/>
      <c r="JDG45" s="171"/>
      <c r="JDH45" s="171"/>
      <c r="JDI45" s="171"/>
      <c r="JDJ45" s="171"/>
      <c r="JDK45" s="171"/>
      <c r="JDL45" s="171"/>
      <c r="JDM45" s="171"/>
      <c r="JDN45" s="171"/>
      <c r="JDO45" s="171"/>
      <c r="JDP45" s="171"/>
      <c r="JDQ45" s="171"/>
      <c r="JDR45" s="171"/>
      <c r="JDS45" s="171"/>
      <c r="JDT45" s="171"/>
      <c r="JDU45" s="171"/>
      <c r="JDV45" s="171"/>
      <c r="JDW45" s="171"/>
      <c r="JDX45" s="171"/>
      <c r="JDY45" s="171"/>
      <c r="JDZ45" s="171"/>
      <c r="JEA45" s="171"/>
      <c r="JEB45" s="171"/>
      <c r="JEC45" s="171"/>
      <c r="JED45" s="171"/>
      <c r="JEE45" s="171"/>
      <c r="JEF45" s="171"/>
      <c r="JEG45" s="171"/>
      <c r="JEH45" s="171"/>
      <c r="JEI45" s="171"/>
      <c r="JEJ45" s="171"/>
      <c r="JEK45" s="171"/>
      <c r="JEL45" s="171"/>
      <c r="JEM45" s="171"/>
      <c r="JEN45" s="171"/>
      <c r="JEO45" s="171"/>
      <c r="JEP45" s="171"/>
      <c r="JEQ45" s="171"/>
      <c r="JER45" s="171"/>
      <c r="JES45" s="171"/>
      <c r="JET45" s="171"/>
      <c r="JEU45" s="171"/>
      <c r="JEV45" s="171"/>
      <c r="JEW45" s="171"/>
      <c r="JEX45" s="171"/>
      <c r="JEY45" s="171"/>
      <c r="JEZ45" s="171"/>
      <c r="JFA45" s="171"/>
      <c r="JFB45" s="171"/>
      <c r="JFC45" s="171"/>
      <c r="JFD45" s="171"/>
      <c r="JFE45" s="171"/>
      <c r="JFF45" s="171"/>
      <c r="JFG45" s="171"/>
      <c r="JFH45" s="171"/>
      <c r="JFI45" s="171"/>
      <c r="JFJ45" s="171"/>
      <c r="JFK45" s="171"/>
      <c r="JFL45" s="171"/>
      <c r="JFM45" s="171"/>
      <c r="JFN45" s="171"/>
      <c r="JFO45" s="171"/>
      <c r="JFP45" s="171"/>
      <c r="JFQ45" s="171"/>
      <c r="JFR45" s="171"/>
      <c r="JFS45" s="171"/>
      <c r="JFT45" s="171"/>
      <c r="JFU45" s="171"/>
      <c r="JFV45" s="171"/>
      <c r="JFW45" s="171"/>
      <c r="JFX45" s="171"/>
      <c r="JFY45" s="171"/>
      <c r="JFZ45" s="171"/>
      <c r="JGA45" s="171"/>
      <c r="JGB45" s="171"/>
      <c r="JGC45" s="171"/>
      <c r="JGD45" s="171"/>
      <c r="JGE45" s="171"/>
      <c r="JGF45" s="171"/>
      <c r="JGG45" s="171"/>
      <c r="JGH45" s="171"/>
      <c r="JGI45" s="171"/>
      <c r="JGJ45" s="171"/>
      <c r="JGK45" s="171"/>
      <c r="JGL45" s="171"/>
      <c r="JGM45" s="171"/>
      <c r="JGN45" s="171"/>
      <c r="JGO45" s="171"/>
      <c r="JGP45" s="171"/>
      <c r="JGQ45" s="171"/>
      <c r="JGR45" s="171"/>
      <c r="JGS45" s="171"/>
      <c r="JGT45" s="171"/>
      <c r="JGU45" s="171"/>
      <c r="JGV45" s="171"/>
      <c r="JGW45" s="171"/>
      <c r="JGX45" s="171"/>
      <c r="JGY45" s="171"/>
      <c r="JGZ45" s="171"/>
      <c r="JHA45" s="171"/>
      <c r="JHB45" s="171"/>
      <c r="JHC45" s="171"/>
      <c r="JHD45" s="171"/>
      <c r="JHE45" s="171"/>
      <c r="JHF45" s="171"/>
      <c r="JHG45" s="171"/>
      <c r="JHH45" s="171"/>
      <c r="JHI45" s="171"/>
      <c r="JHJ45" s="171"/>
      <c r="JHK45" s="171"/>
      <c r="JHL45" s="171"/>
      <c r="JHM45" s="171"/>
      <c r="JHN45" s="171"/>
      <c r="JHO45" s="171"/>
      <c r="JHP45" s="171"/>
      <c r="JHQ45" s="171"/>
      <c r="JHR45" s="171"/>
      <c r="JHS45" s="171"/>
      <c r="JHT45" s="171"/>
      <c r="JHU45" s="171"/>
      <c r="JHV45" s="171"/>
      <c r="JHW45" s="171"/>
      <c r="JHX45" s="171"/>
      <c r="JHY45" s="171"/>
      <c r="JHZ45" s="171"/>
      <c r="JIA45" s="171"/>
      <c r="JIB45" s="171"/>
      <c r="JIC45" s="171"/>
      <c r="JID45" s="171"/>
      <c r="JIE45" s="171"/>
      <c r="JIF45" s="171"/>
      <c r="JIG45" s="171"/>
      <c r="JIH45" s="171"/>
      <c r="JII45" s="171"/>
      <c r="JIJ45" s="171"/>
      <c r="JIK45" s="171"/>
      <c r="JIL45" s="171"/>
      <c r="JIM45" s="171"/>
      <c r="JIN45" s="171"/>
      <c r="JIO45" s="171"/>
      <c r="JIP45" s="171"/>
      <c r="JIQ45" s="171"/>
      <c r="JIR45" s="171"/>
      <c r="JIS45" s="171"/>
      <c r="JIT45" s="171"/>
      <c r="JIU45" s="171"/>
      <c r="JIV45" s="171"/>
      <c r="JIW45" s="171"/>
      <c r="JIX45" s="171"/>
      <c r="JIY45" s="171"/>
      <c r="JIZ45" s="171"/>
      <c r="JJA45" s="171"/>
      <c r="JJB45" s="171"/>
      <c r="JJC45" s="171"/>
      <c r="JJD45" s="171"/>
      <c r="JJE45" s="171"/>
      <c r="JJF45" s="171"/>
      <c r="JJG45" s="171"/>
      <c r="JJH45" s="171"/>
      <c r="JJI45" s="171"/>
      <c r="JJJ45" s="171"/>
      <c r="JJK45" s="171"/>
      <c r="JJL45" s="171"/>
      <c r="JJM45" s="171"/>
      <c r="JJN45" s="171"/>
      <c r="JJO45" s="171"/>
      <c r="JJP45" s="171"/>
      <c r="JJQ45" s="171"/>
      <c r="JJR45" s="171"/>
      <c r="JJS45" s="171"/>
      <c r="JJT45" s="171"/>
      <c r="JJU45" s="171"/>
      <c r="JJV45" s="171"/>
      <c r="JJW45" s="171"/>
      <c r="JJX45" s="171"/>
      <c r="JJY45" s="171"/>
      <c r="JJZ45" s="171"/>
      <c r="JKA45" s="171"/>
      <c r="JKB45" s="171"/>
      <c r="JKC45" s="171"/>
      <c r="JKD45" s="171"/>
      <c r="JKE45" s="171"/>
      <c r="JKF45" s="171"/>
      <c r="JKG45" s="171"/>
      <c r="JKH45" s="171"/>
      <c r="JKI45" s="171"/>
      <c r="JKJ45" s="171"/>
      <c r="JKK45" s="171"/>
      <c r="JKL45" s="171"/>
      <c r="JKM45" s="171"/>
      <c r="JKN45" s="171"/>
      <c r="JKO45" s="171"/>
      <c r="JKP45" s="171"/>
      <c r="JKQ45" s="171"/>
      <c r="JKR45" s="171"/>
      <c r="JKS45" s="171"/>
      <c r="JKT45" s="171"/>
      <c r="JKU45" s="171"/>
      <c r="JKV45" s="171"/>
      <c r="JKW45" s="171"/>
      <c r="JKX45" s="171"/>
      <c r="JKY45" s="171"/>
      <c r="JKZ45" s="171"/>
      <c r="JLA45" s="171"/>
      <c r="JLB45" s="171"/>
      <c r="JLC45" s="171"/>
      <c r="JLD45" s="171"/>
      <c r="JLE45" s="171"/>
      <c r="JLF45" s="171"/>
      <c r="JLG45" s="171"/>
      <c r="JLH45" s="171"/>
      <c r="JLI45" s="171"/>
      <c r="JLJ45" s="171"/>
      <c r="JLK45" s="171"/>
      <c r="JLL45" s="171"/>
      <c r="JLM45" s="171"/>
      <c r="JLN45" s="171"/>
      <c r="JLO45" s="171"/>
      <c r="JLP45" s="171"/>
      <c r="JLQ45" s="171"/>
      <c r="JLR45" s="171"/>
      <c r="JLS45" s="171"/>
      <c r="JLT45" s="171"/>
      <c r="JLU45" s="171"/>
      <c r="JLV45" s="171"/>
      <c r="JLW45" s="171"/>
      <c r="JLX45" s="171"/>
      <c r="JLY45" s="171"/>
      <c r="JLZ45" s="171"/>
      <c r="JMA45" s="171"/>
      <c r="JMB45" s="171"/>
      <c r="JMC45" s="171"/>
      <c r="JMD45" s="171"/>
      <c r="JME45" s="171"/>
      <c r="JMF45" s="171"/>
      <c r="JMG45" s="171"/>
      <c r="JMH45" s="171"/>
      <c r="JMI45" s="171"/>
      <c r="JMJ45" s="171"/>
      <c r="JMK45" s="171"/>
      <c r="JML45" s="171"/>
      <c r="JMM45" s="171"/>
      <c r="JMN45" s="171"/>
      <c r="JMO45" s="171"/>
      <c r="JMP45" s="171"/>
      <c r="JMQ45" s="171"/>
      <c r="JMR45" s="171"/>
      <c r="JMS45" s="171"/>
      <c r="JMT45" s="171"/>
      <c r="JMU45" s="171"/>
      <c r="JMV45" s="171"/>
      <c r="JMW45" s="171"/>
      <c r="JMX45" s="171"/>
      <c r="JMY45" s="171"/>
      <c r="JMZ45" s="171"/>
      <c r="JNA45" s="171"/>
      <c r="JNB45" s="171"/>
      <c r="JNC45" s="171"/>
      <c r="JND45" s="171"/>
      <c r="JNE45" s="171"/>
      <c r="JNF45" s="171"/>
      <c r="JNG45" s="171"/>
      <c r="JNH45" s="171"/>
      <c r="JNI45" s="171"/>
      <c r="JNJ45" s="171"/>
      <c r="JNK45" s="171"/>
      <c r="JNL45" s="171"/>
      <c r="JNM45" s="171"/>
      <c r="JNN45" s="171"/>
      <c r="JNO45" s="171"/>
      <c r="JNP45" s="171"/>
      <c r="JNQ45" s="171"/>
      <c r="JNR45" s="171"/>
      <c r="JNS45" s="171"/>
      <c r="JNT45" s="171"/>
      <c r="JNU45" s="171"/>
      <c r="JNV45" s="171"/>
      <c r="JNW45" s="171"/>
      <c r="JNX45" s="171"/>
      <c r="JNY45" s="171"/>
      <c r="JNZ45" s="171"/>
      <c r="JOA45" s="171"/>
      <c r="JOB45" s="171"/>
      <c r="JOC45" s="171"/>
      <c r="JOD45" s="171"/>
      <c r="JOE45" s="171"/>
      <c r="JOF45" s="171"/>
      <c r="JOG45" s="171"/>
      <c r="JOH45" s="171"/>
      <c r="JOI45" s="171"/>
      <c r="JOJ45" s="171"/>
      <c r="JOK45" s="171"/>
      <c r="JOL45" s="171"/>
      <c r="JOM45" s="171"/>
      <c r="JON45" s="171"/>
      <c r="JOO45" s="171"/>
      <c r="JOP45" s="171"/>
      <c r="JOQ45" s="171"/>
      <c r="JOR45" s="171"/>
      <c r="JOS45" s="171"/>
      <c r="JOT45" s="171"/>
      <c r="JOU45" s="171"/>
      <c r="JOV45" s="171"/>
      <c r="JOW45" s="171"/>
      <c r="JOX45" s="171"/>
      <c r="JOY45" s="171"/>
      <c r="JOZ45" s="171"/>
      <c r="JPA45" s="171"/>
      <c r="JPB45" s="171"/>
      <c r="JPC45" s="171"/>
      <c r="JPD45" s="171"/>
      <c r="JPE45" s="171"/>
      <c r="JPF45" s="171"/>
      <c r="JPG45" s="171"/>
      <c r="JPH45" s="171"/>
      <c r="JPI45" s="171"/>
      <c r="JPJ45" s="171"/>
      <c r="JPK45" s="171"/>
      <c r="JPL45" s="171"/>
      <c r="JPM45" s="171"/>
      <c r="JPN45" s="171"/>
      <c r="JPO45" s="171"/>
      <c r="JPP45" s="171"/>
      <c r="JPQ45" s="171"/>
      <c r="JPR45" s="171"/>
      <c r="JPS45" s="171"/>
      <c r="JPT45" s="171"/>
      <c r="JPU45" s="171"/>
      <c r="JPV45" s="171"/>
      <c r="JPW45" s="171"/>
      <c r="JPX45" s="171"/>
      <c r="JPY45" s="171"/>
      <c r="JPZ45" s="171"/>
      <c r="JQA45" s="171"/>
      <c r="JQB45" s="171"/>
      <c r="JQC45" s="171"/>
      <c r="JQD45" s="171"/>
      <c r="JQE45" s="171"/>
      <c r="JQF45" s="171"/>
      <c r="JQG45" s="171"/>
      <c r="JQH45" s="171"/>
      <c r="JQI45" s="171"/>
      <c r="JQJ45" s="171"/>
      <c r="JQK45" s="171"/>
      <c r="JQL45" s="171"/>
      <c r="JQM45" s="171"/>
      <c r="JQN45" s="171"/>
      <c r="JQO45" s="171"/>
      <c r="JQP45" s="171"/>
      <c r="JQQ45" s="171"/>
      <c r="JQR45" s="171"/>
      <c r="JQS45" s="171"/>
      <c r="JQT45" s="171"/>
      <c r="JQU45" s="171"/>
      <c r="JQV45" s="171"/>
      <c r="JQW45" s="171"/>
      <c r="JQX45" s="171"/>
      <c r="JQY45" s="171"/>
      <c r="JQZ45" s="171"/>
      <c r="JRA45" s="171"/>
      <c r="JRB45" s="171"/>
      <c r="JRC45" s="171"/>
      <c r="JRD45" s="171"/>
      <c r="JRE45" s="171"/>
      <c r="JRF45" s="171"/>
      <c r="JRG45" s="171"/>
      <c r="JRH45" s="171"/>
      <c r="JRI45" s="171"/>
      <c r="JRJ45" s="171"/>
      <c r="JRK45" s="171"/>
      <c r="JRL45" s="171"/>
      <c r="JRM45" s="171"/>
      <c r="JRN45" s="171"/>
      <c r="JRO45" s="171"/>
      <c r="JRP45" s="171"/>
      <c r="JRQ45" s="171"/>
      <c r="JRR45" s="171"/>
      <c r="JRS45" s="171"/>
      <c r="JRT45" s="171"/>
      <c r="JRU45" s="171"/>
      <c r="JRV45" s="171"/>
      <c r="JRW45" s="171"/>
      <c r="JRX45" s="171"/>
      <c r="JRY45" s="171"/>
      <c r="JRZ45" s="171"/>
      <c r="JSA45" s="171"/>
      <c r="JSB45" s="171"/>
      <c r="JSC45" s="171"/>
      <c r="JSD45" s="171"/>
      <c r="JSE45" s="171"/>
      <c r="JSF45" s="171"/>
      <c r="JSG45" s="171"/>
      <c r="JSH45" s="171"/>
      <c r="JSI45" s="171"/>
      <c r="JSJ45" s="171"/>
      <c r="JSK45" s="171"/>
      <c r="JSL45" s="171"/>
      <c r="JSM45" s="171"/>
      <c r="JSN45" s="171"/>
      <c r="JSO45" s="171"/>
      <c r="JSP45" s="171"/>
      <c r="JSQ45" s="171"/>
      <c r="JSR45" s="171"/>
      <c r="JSS45" s="171"/>
      <c r="JST45" s="171"/>
      <c r="JSU45" s="171"/>
      <c r="JSV45" s="171"/>
      <c r="JSW45" s="171"/>
      <c r="JSX45" s="171"/>
      <c r="JSY45" s="171"/>
      <c r="JSZ45" s="171"/>
      <c r="JTA45" s="171"/>
      <c r="JTB45" s="171"/>
      <c r="JTC45" s="171"/>
      <c r="JTD45" s="171"/>
      <c r="JTE45" s="171"/>
      <c r="JTF45" s="171"/>
      <c r="JTG45" s="171"/>
      <c r="JTH45" s="171"/>
      <c r="JTI45" s="171"/>
      <c r="JTJ45" s="171"/>
      <c r="JTK45" s="171"/>
      <c r="JTL45" s="171"/>
      <c r="JTM45" s="171"/>
      <c r="JTN45" s="171"/>
      <c r="JTO45" s="171"/>
      <c r="JTP45" s="171"/>
      <c r="JTQ45" s="171"/>
      <c r="JTR45" s="171"/>
      <c r="JTS45" s="171"/>
      <c r="JTT45" s="171"/>
      <c r="JTU45" s="171"/>
      <c r="JTV45" s="171"/>
      <c r="JTW45" s="171"/>
      <c r="JTX45" s="171"/>
      <c r="JTY45" s="171"/>
      <c r="JTZ45" s="171"/>
      <c r="JUA45" s="171"/>
      <c r="JUB45" s="171"/>
      <c r="JUC45" s="171"/>
      <c r="JUD45" s="171"/>
      <c r="JUE45" s="171"/>
      <c r="JUF45" s="171"/>
      <c r="JUG45" s="171"/>
      <c r="JUH45" s="171"/>
      <c r="JUI45" s="171"/>
      <c r="JUJ45" s="171"/>
      <c r="JUK45" s="171"/>
      <c r="JUL45" s="171"/>
      <c r="JUM45" s="171"/>
      <c r="JUN45" s="171"/>
      <c r="JUO45" s="171"/>
      <c r="JUP45" s="171"/>
      <c r="JUQ45" s="171"/>
      <c r="JUR45" s="171"/>
      <c r="JUS45" s="171"/>
      <c r="JUT45" s="171"/>
      <c r="JUU45" s="171"/>
      <c r="JUV45" s="171"/>
      <c r="JUW45" s="171"/>
      <c r="JUX45" s="171"/>
      <c r="JUY45" s="171"/>
      <c r="JUZ45" s="171"/>
      <c r="JVA45" s="171"/>
      <c r="JVB45" s="171"/>
      <c r="JVC45" s="171"/>
      <c r="JVD45" s="171"/>
      <c r="JVE45" s="171"/>
      <c r="JVF45" s="171"/>
      <c r="JVG45" s="171"/>
      <c r="JVH45" s="171"/>
      <c r="JVI45" s="171"/>
      <c r="JVJ45" s="171"/>
      <c r="JVK45" s="171"/>
      <c r="JVL45" s="171"/>
      <c r="JVM45" s="171"/>
      <c r="JVN45" s="171"/>
      <c r="JVO45" s="171"/>
      <c r="JVP45" s="171"/>
      <c r="JVQ45" s="171"/>
      <c r="JVR45" s="171"/>
      <c r="JVS45" s="171"/>
      <c r="JVT45" s="171"/>
      <c r="JVU45" s="171"/>
      <c r="JVV45" s="171"/>
      <c r="JVW45" s="171"/>
      <c r="JVX45" s="171"/>
      <c r="JVY45" s="171"/>
      <c r="JVZ45" s="171"/>
      <c r="JWA45" s="171"/>
      <c r="JWB45" s="171"/>
      <c r="JWC45" s="171"/>
      <c r="JWD45" s="171"/>
      <c r="JWE45" s="171"/>
      <c r="JWF45" s="171"/>
      <c r="JWG45" s="171"/>
      <c r="JWH45" s="171"/>
      <c r="JWI45" s="171"/>
      <c r="JWJ45" s="171"/>
      <c r="JWK45" s="171"/>
      <c r="JWL45" s="171"/>
      <c r="JWM45" s="171"/>
      <c r="JWN45" s="171"/>
      <c r="JWO45" s="171"/>
      <c r="JWP45" s="171"/>
      <c r="JWQ45" s="171"/>
      <c r="JWR45" s="171"/>
      <c r="JWS45" s="171"/>
      <c r="JWT45" s="171"/>
      <c r="JWU45" s="171"/>
      <c r="JWV45" s="171"/>
      <c r="JWW45" s="171"/>
      <c r="JWX45" s="171"/>
      <c r="JWY45" s="171"/>
      <c r="JWZ45" s="171"/>
      <c r="JXA45" s="171"/>
      <c r="JXB45" s="171"/>
      <c r="JXC45" s="171"/>
      <c r="JXD45" s="171"/>
      <c r="JXE45" s="171"/>
      <c r="JXF45" s="171"/>
      <c r="JXG45" s="171"/>
      <c r="JXH45" s="171"/>
      <c r="JXI45" s="171"/>
      <c r="JXJ45" s="171"/>
      <c r="JXK45" s="171"/>
      <c r="JXL45" s="171"/>
      <c r="JXM45" s="171"/>
      <c r="JXN45" s="171"/>
      <c r="JXO45" s="171"/>
      <c r="JXP45" s="171"/>
      <c r="JXQ45" s="171"/>
      <c r="JXR45" s="171"/>
      <c r="JXS45" s="171"/>
      <c r="JXT45" s="171"/>
      <c r="JXU45" s="171"/>
      <c r="JXV45" s="171"/>
      <c r="JXW45" s="171"/>
      <c r="JXX45" s="171"/>
      <c r="JXY45" s="171"/>
      <c r="JXZ45" s="171"/>
      <c r="JYA45" s="171"/>
      <c r="JYB45" s="171"/>
      <c r="JYC45" s="171"/>
      <c r="JYD45" s="171"/>
      <c r="JYE45" s="171"/>
      <c r="JYF45" s="171"/>
      <c r="JYG45" s="171"/>
      <c r="JYH45" s="171"/>
      <c r="JYI45" s="171"/>
      <c r="JYJ45" s="171"/>
      <c r="JYK45" s="171"/>
      <c r="JYL45" s="171"/>
      <c r="JYM45" s="171"/>
      <c r="JYN45" s="171"/>
      <c r="JYO45" s="171"/>
      <c r="JYP45" s="171"/>
      <c r="JYQ45" s="171"/>
      <c r="JYR45" s="171"/>
      <c r="JYS45" s="171"/>
      <c r="JYT45" s="171"/>
      <c r="JYU45" s="171"/>
      <c r="JYV45" s="171"/>
      <c r="JYW45" s="171"/>
      <c r="JYX45" s="171"/>
      <c r="JYY45" s="171"/>
      <c r="JYZ45" s="171"/>
      <c r="JZA45" s="171"/>
      <c r="JZB45" s="171"/>
      <c r="JZC45" s="171"/>
      <c r="JZD45" s="171"/>
      <c r="JZE45" s="171"/>
      <c r="JZF45" s="171"/>
      <c r="JZG45" s="171"/>
      <c r="JZH45" s="171"/>
      <c r="JZI45" s="171"/>
      <c r="JZJ45" s="171"/>
      <c r="JZK45" s="171"/>
      <c r="JZL45" s="171"/>
      <c r="JZM45" s="171"/>
      <c r="JZN45" s="171"/>
      <c r="JZO45" s="171"/>
      <c r="JZP45" s="171"/>
      <c r="JZQ45" s="171"/>
      <c r="JZR45" s="171"/>
      <c r="JZS45" s="171"/>
      <c r="JZT45" s="171"/>
      <c r="JZU45" s="171"/>
      <c r="JZV45" s="171"/>
      <c r="JZW45" s="171"/>
      <c r="JZX45" s="171"/>
      <c r="JZY45" s="171"/>
      <c r="JZZ45" s="171"/>
      <c r="KAA45" s="171"/>
      <c r="KAB45" s="171"/>
      <c r="KAC45" s="171"/>
      <c r="KAD45" s="171"/>
      <c r="KAE45" s="171"/>
      <c r="KAF45" s="171"/>
      <c r="KAG45" s="171"/>
      <c r="KAH45" s="171"/>
      <c r="KAI45" s="171"/>
      <c r="KAJ45" s="171"/>
      <c r="KAK45" s="171"/>
      <c r="KAL45" s="171"/>
      <c r="KAM45" s="171"/>
      <c r="KAN45" s="171"/>
      <c r="KAO45" s="171"/>
      <c r="KAP45" s="171"/>
      <c r="KAQ45" s="171"/>
      <c r="KAR45" s="171"/>
      <c r="KAS45" s="171"/>
      <c r="KAT45" s="171"/>
      <c r="KAU45" s="171"/>
      <c r="KAV45" s="171"/>
      <c r="KAW45" s="171"/>
      <c r="KAX45" s="171"/>
      <c r="KAY45" s="171"/>
      <c r="KAZ45" s="171"/>
      <c r="KBA45" s="171"/>
      <c r="KBB45" s="171"/>
      <c r="KBC45" s="171"/>
      <c r="KBD45" s="171"/>
      <c r="KBE45" s="171"/>
      <c r="KBF45" s="171"/>
      <c r="KBG45" s="171"/>
      <c r="KBH45" s="171"/>
      <c r="KBI45" s="171"/>
      <c r="KBJ45" s="171"/>
      <c r="KBK45" s="171"/>
      <c r="KBL45" s="171"/>
      <c r="KBM45" s="171"/>
      <c r="KBN45" s="171"/>
      <c r="KBO45" s="171"/>
      <c r="KBP45" s="171"/>
      <c r="KBQ45" s="171"/>
      <c r="KBR45" s="171"/>
      <c r="KBS45" s="171"/>
      <c r="KBT45" s="171"/>
      <c r="KBU45" s="171"/>
      <c r="KBV45" s="171"/>
      <c r="KBW45" s="171"/>
      <c r="KBX45" s="171"/>
      <c r="KBY45" s="171"/>
      <c r="KBZ45" s="171"/>
      <c r="KCA45" s="171"/>
      <c r="KCB45" s="171"/>
      <c r="KCC45" s="171"/>
      <c r="KCD45" s="171"/>
      <c r="KCE45" s="171"/>
      <c r="KCF45" s="171"/>
      <c r="KCG45" s="171"/>
      <c r="KCH45" s="171"/>
      <c r="KCI45" s="171"/>
      <c r="KCJ45" s="171"/>
      <c r="KCK45" s="171"/>
      <c r="KCL45" s="171"/>
      <c r="KCM45" s="171"/>
      <c r="KCN45" s="171"/>
      <c r="KCO45" s="171"/>
      <c r="KCP45" s="171"/>
      <c r="KCQ45" s="171"/>
      <c r="KCR45" s="171"/>
      <c r="KCS45" s="171"/>
      <c r="KCT45" s="171"/>
      <c r="KCU45" s="171"/>
      <c r="KCV45" s="171"/>
      <c r="KCW45" s="171"/>
      <c r="KCX45" s="171"/>
      <c r="KCY45" s="171"/>
      <c r="KCZ45" s="171"/>
      <c r="KDA45" s="171"/>
      <c r="KDB45" s="171"/>
      <c r="KDC45" s="171"/>
      <c r="KDD45" s="171"/>
      <c r="KDE45" s="171"/>
      <c r="KDF45" s="171"/>
      <c r="KDG45" s="171"/>
      <c r="KDH45" s="171"/>
      <c r="KDI45" s="171"/>
      <c r="KDJ45" s="171"/>
      <c r="KDK45" s="171"/>
      <c r="KDL45" s="171"/>
      <c r="KDM45" s="171"/>
      <c r="KDN45" s="171"/>
      <c r="KDO45" s="171"/>
      <c r="KDP45" s="171"/>
      <c r="KDQ45" s="171"/>
      <c r="KDR45" s="171"/>
      <c r="KDS45" s="171"/>
      <c r="KDT45" s="171"/>
      <c r="KDU45" s="171"/>
      <c r="KDV45" s="171"/>
      <c r="KDW45" s="171"/>
      <c r="KDX45" s="171"/>
      <c r="KDY45" s="171"/>
      <c r="KDZ45" s="171"/>
      <c r="KEA45" s="171"/>
      <c r="KEB45" s="171"/>
      <c r="KEC45" s="171"/>
      <c r="KED45" s="171"/>
      <c r="KEE45" s="171"/>
      <c r="KEF45" s="171"/>
      <c r="KEG45" s="171"/>
      <c r="KEH45" s="171"/>
      <c r="KEI45" s="171"/>
      <c r="KEJ45" s="171"/>
      <c r="KEK45" s="171"/>
      <c r="KEL45" s="171"/>
      <c r="KEM45" s="171"/>
      <c r="KEN45" s="171"/>
      <c r="KEO45" s="171"/>
      <c r="KEP45" s="171"/>
      <c r="KEQ45" s="171"/>
      <c r="KER45" s="171"/>
      <c r="KES45" s="171"/>
      <c r="KET45" s="171"/>
      <c r="KEU45" s="171"/>
      <c r="KEV45" s="171"/>
      <c r="KEW45" s="171"/>
      <c r="KEX45" s="171"/>
      <c r="KEY45" s="171"/>
      <c r="KEZ45" s="171"/>
      <c r="KFA45" s="171"/>
      <c r="KFB45" s="171"/>
      <c r="KFC45" s="171"/>
      <c r="KFD45" s="171"/>
      <c r="KFE45" s="171"/>
      <c r="KFF45" s="171"/>
      <c r="KFG45" s="171"/>
      <c r="KFH45" s="171"/>
      <c r="KFI45" s="171"/>
      <c r="KFJ45" s="171"/>
      <c r="KFK45" s="171"/>
      <c r="KFL45" s="171"/>
      <c r="KFM45" s="171"/>
      <c r="KFN45" s="171"/>
      <c r="KFO45" s="171"/>
      <c r="KFP45" s="171"/>
      <c r="KFQ45" s="171"/>
      <c r="KFR45" s="171"/>
      <c r="KFS45" s="171"/>
      <c r="KFT45" s="171"/>
      <c r="KFU45" s="171"/>
      <c r="KFV45" s="171"/>
      <c r="KFW45" s="171"/>
      <c r="KFX45" s="171"/>
      <c r="KFY45" s="171"/>
      <c r="KFZ45" s="171"/>
      <c r="KGA45" s="171"/>
      <c r="KGB45" s="171"/>
      <c r="KGC45" s="171"/>
      <c r="KGD45" s="171"/>
      <c r="KGE45" s="171"/>
      <c r="KGF45" s="171"/>
      <c r="KGG45" s="171"/>
      <c r="KGH45" s="171"/>
      <c r="KGI45" s="171"/>
      <c r="KGJ45" s="171"/>
      <c r="KGK45" s="171"/>
      <c r="KGL45" s="171"/>
      <c r="KGM45" s="171"/>
      <c r="KGN45" s="171"/>
      <c r="KGO45" s="171"/>
      <c r="KGP45" s="171"/>
      <c r="KGQ45" s="171"/>
      <c r="KGR45" s="171"/>
      <c r="KGS45" s="171"/>
      <c r="KGT45" s="171"/>
      <c r="KGU45" s="171"/>
      <c r="KGV45" s="171"/>
      <c r="KGW45" s="171"/>
      <c r="KGX45" s="171"/>
      <c r="KGY45" s="171"/>
      <c r="KGZ45" s="171"/>
      <c r="KHA45" s="171"/>
      <c r="KHB45" s="171"/>
      <c r="KHC45" s="171"/>
      <c r="KHD45" s="171"/>
      <c r="KHE45" s="171"/>
      <c r="KHF45" s="171"/>
      <c r="KHG45" s="171"/>
      <c r="KHH45" s="171"/>
      <c r="KHI45" s="171"/>
      <c r="KHJ45" s="171"/>
      <c r="KHK45" s="171"/>
      <c r="KHL45" s="171"/>
      <c r="KHM45" s="171"/>
      <c r="KHN45" s="171"/>
      <c r="KHO45" s="171"/>
      <c r="KHP45" s="171"/>
      <c r="KHQ45" s="171"/>
      <c r="KHR45" s="171"/>
      <c r="KHS45" s="171"/>
      <c r="KHT45" s="171"/>
      <c r="KHU45" s="171"/>
      <c r="KHV45" s="171"/>
      <c r="KHW45" s="171"/>
      <c r="KHX45" s="171"/>
      <c r="KHY45" s="171"/>
      <c r="KHZ45" s="171"/>
      <c r="KIA45" s="171"/>
      <c r="KIB45" s="171"/>
      <c r="KIC45" s="171"/>
      <c r="KID45" s="171"/>
      <c r="KIE45" s="171"/>
      <c r="KIF45" s="171"/>
      <c r="KIG45" s="171"/>
      <c r="KIH45" s="171"/>
      <c r="KII45" s="171"/>
      <c r="KIJ45" s="171"/>
      <c r="KIK45" s="171"/>
      <c r="KIL45" s="171"/>
      <c r="KIM45" s="171"/>
      <c r="KIN45" s="171"/>
      <c r="KIO45" s="171"/>
      <c r="KIP45" s="171"/>
      <c r="KIQ45" s="171"/>
      <c r="KIR45" s="171"/>
      <c r="KIS45" s="171"/>
      <c r="KIT45" s="171"/>
      <c r="KIU45" s="171"/>
      <c r="KIV45" s="171"/>
      <c r="KIW45" s="171"/>
      <c r="KIX45" s="171"/>
      <c r="KIY45" s="171"/>
      <c r="KIZ45" s="171"/>
      <c r="KJA45" s="171"/>
      <c r="KJB45" s="171"/>
      <c r="KJC45" s="171"/>
      <c r="KJD45" s="171"/>
      <c r="KJE45" s="171"/>
      <c r="KJF45" s="171"/>
      <c r="KJG45" s="171"/>
      <c r="KJH45" s="171"/>
      <c r="KJI45" s="171"/>
      <c r="KJJ45" s="171"/>
      <c r="KJK45" s="171"/>
      <c r="KJL45" s="171"/>
      <c r="KJM45" s="171"/>
      <c r="KJN45" s="171"/>
      <c r="KJO45" s="171"/>
      <c r="KJP45" s="171"/>
      <c r="KJQ45" s="171"/>
      <c r="KJR45" s="171"/>
      <c r="KJS45" s="171"/>
      <c r="KJT45" s="171"/>
      <c r="KJU45" s="171"/>
      <c r="KJV45" s="171"/>
      <c r="KJW45" s="171"/>
      <c r="KJX45" s="171"/>
      <c r="KJY45" s="171"/>
      <c r="KJZ45" s="171"/>
      <c r="KKA45" s="171"/>
      <c r="KKB45" s="171"/>
      <c r="KKC45" s="171"/>
      <c r="KKD45" s="171"/>
      <c r="KKE45" s="171"/>
      <c r="KKF45" s="171"/>
      <c r="KKG45" s="171"/>
      <c r="KKH45" s="171"/>
      <c r="KKI45" s="171"/>
      <c r="KKJ45" s="171"/>
      <c r="KKK45" s="171"/>
      <c r="KKL45" s="171"/>
      <c r="KKM45" s="171"/>
      <c r="KKN45" s="171"/>
      <c r="KKO45" s="171"/>
      <c r="KKP45" s="171"/>
      <c r="KKQ45" s="171"/>
      <c r="KKR45" s="171"/>
      <c r="KKS45" s="171"/>
      <c r="KKT45" s="171"/>
      <c r="KKU45" s="171"/>
      <c r="KKV45" s="171"/>
      <c r="KKW45" s="171"/>
      <c r="KKX45" s="171"/>
      <c r="KKY45" s="171"/>
      <c r="KKZ45" s="171"/>
      <c r="KLA45" s="171"/>
      <c r="KLB45" s="171"/>
      <c r="KLC45" s="171"/>
      <c r="KLD45" s="171"/>
      <c r="KLE45" s="171"/>
      <c r="KLF45" s="171"/>
      <c r="KLG45" s="171"/>
      <c r="KLH45" s="171"/>
      <c r="KLI45" s="171"/>
      <c r="KLJ45" s="171"/>
      <c r="KLK45" s="171"/>
      <c r="KLL45" s="171"/>
      <c r="KLM45" s="171"/>
      <c r="KLN45" s="171"/>
      <c r="KLO45" s="171"/>
      <c r="KLP45" s="171"/>
      <c r="KLQ45" s="171"/>
      <c r="KLR45" s="171"/>
      <c r="KLS45" s="171"/>
      <c r="KLT45" s="171"/>
      <c r="KLU45" s="171"/>
      <c r="KLV45" s="171"/>
      <c r="KLW45" s="171"/>
      <c r="KLX45" s="171"/>
      <c r="KLY45" s="171"/>
      <c r="KLZ45" s="171"/>
      <c r="KMA45" s="171"/>
      <c r="KMB45" s="171"/>
      <c r="KMC45" s="171"/>
      <c r="KMD45" s="171"/>
      <c r="KME45" s="171"/>
      <c r="KMF45" s="171"/>
      <c r="KMG45" s="171"/>
      <c r="KMH45" s="171"/>
      <c r="KMI45" s="171"/>
      <c r="KMJ45" s="171"/>
      <c r="KMK45" s="171"/>
      <c r="KML45" s="171"/>
      <c r="KMM45" s="171"/>
      <c r="KMN45" s="171"/>
      <c r="KMO45" s="171"/>
      <c r="KMP45" s="171"/>
      <c r="KMQ45" s="171"/>
      <c r="KMR45" s="171"/>
      <c r="KMS45" s="171"/>
      <c r="KMT45" s="171"/>
      <c r="KMU45" s="171"/>
      <c r="KMV45" s="171"/>
      <c r="KMW45" s="171"/>
      <c r="KMX45" s="171"/>
      <c r="KMY45" s="171"/>
      <c r="KMZ45" s="171"/>
      <c r="KNA45" s="171"/>
      <c r="KNB45" s="171"/>
      <c r="KNC45" s="171"/>
      <c r="KND45" s="171"/>
      <c r="KNE45" s="171"/>
      <c r="KNF45" s="171"/>
      <c r="KNG45" s="171"/>
      <c r="KNH45" s="171"/>
      <c r="KNI45" s="171"/>
      <c r="KNJ45" s="171"/>
      <c r="KNK45" s="171"/>
      <c r="KNL45" s="171"/>
      <c r="KNM45" s="171"/>
      <c r="KNN45" s="171"/>
      <c r="KNO45" s="171"/>
      <c r="KNP45" s="171"/>
      <c r="KNQ45" s="171"/>
      <c r="KNR45" s="171"/>
      <c r="KNS45" s="171"/>
      <c r="KNT45" s="171"/>
      <c r="KNU45" s="171"/>
      <c r="KNV45" s="171"/>
      <c r="KNW45" s="171"/>
      <c r="KNX45" s="171"/>
      <c r="KNY45" s="171"/>
      <c r="KNZ45" s="171"/>
      <c r="KOA45" s="171"/>
      <c r="KOB45" s="171"/>
      <c r="KOC45" s="171"/>
      <c r="KOD45" s="171"/>
      <c r="KOE45" s="171"/>
      <c r="KOF45" s="171"/>
      <c r="KOG45" s="171"/>
      <c r="KOH45" s="171"/>
      <c r="KOI45" s="171"/>
      <c r="KOJ45" s="171"/>
      <c r="KOK45" s="171"/>
      <c r="KOL45" s="171"/>
      <c r="KOM45" s="171"/>
      <c r="KON45" s="171"/>
      <c r="KOO45" s="171"/>
      <c r="KOP45" s="171"/>
      <c r="KOQ45" s="171"/>
      <c r="KOR45" s="171"/>
      <c r="KOS45" s="171"/>
      <c r="KOT45" s="171"/>
      <c r="KOU45" s="171"/>
      <c r="KOV45" s="171"/>
      <c r="KOW45" s="171"/>
      <c r="KOX45" s="171"/>
      <c r="KOY45" s="171"/>
      <c r="KOZ45" s="171"/>
      <c r="KPA45" s="171"/>
      <c r="KPB45" s="171"/>
      <c r="KPC45" s="171"/>
      <c r="KPD45" s="171"/>
      <c r="KPE45" s="171"/>
      <c r="KPF45" s="171"/>
      <c r="KPG45" s="171"/>
      <c r="KPH45" s="171"/>
      <c r="KPI45" s="171"/>
      <c r="KPJ45" s="171"/>
      <c r="KPK45" s="171"/>
      <c r="KPL45" s="171"/>
      <c r="KPM45" s="171"/>
      <c r="KPN45" s="171"/>
      <c r="KPO45" s="171"/>
      <c r="KPP45" s="171"/>
      <c r="KPQ45" s="171"/>
      <c r="KPR45" s="171"/>
      <c r="KPS45" s="171"/>
      <c r="KPT45" s="171"/>
      <c r="KPU45" s="171"/>
      <c r="KPV45" s="171"/>
      <c r="KPW45" s="171"/>
      <c r="KPX45" s="171"/>
      <c r="KPY45" s="171"/>
      <c r="KPZ45" s="171"/>
      <c r="KQA45" s="171"/>
      <c r="KQB45" s="171"/>
      <c r="KQC45" s="171"/>
      <c r="KQD45" s="171"/>
      <c r="KQE45" s="171"/>
      <c r="KQF45" s="171"/>
      <c r="KQG45" s="171"/>
      <c r="KQH45" s="171"/>
      <c r="KQI45" s="171"/>
      <c r="KQJ45" s="171"/>
      <c r="KQK45" s="171"/>
      <c r="KQL45" s="171"/>
      <c r="KQM45" s="171"/>
      <c r="KQN45" s="171"/>
      <c r="KQO45" s="171"/>
      <c r="KQP45" s="171"/>
      <c r="KQQ45" s="171"/>
      <c r="KQR45" s="171"/>
      <c r="KQS45" s="171"/>
      <c r="KQT45" s="171"/>
      <c r="KQU45" s="171"/>
      <c r="KQV45" s="171"/>
      <c r="KQW45" s="171"/>
      <c r="KQX45" s="171"/>
      <c r="KQY45" s="171"/>
      <c r="KQZ45" s="171"/>
      <c r="KRA45" s="171"/>
      <c r="KRB45" s="171"/>
      <c r="KRC45" s="171"/>
      <c r="KRD45" s="171"/>
      <c r="KRE45" s="171"/>
      <c r="KRF45" s="171"/>
      <c r="KRG45" s="171"/>
      <c r="KRH45" s="171"/>
      <c r="KRI45" s="171"/>
      <c r="KRJ45" s="171"/>
      <c r="KRK45" s="171"/>
      <c r="KRL45" s="171"/>
      <c r="KRM45" s="171"/>
      <c r="KRN45" s="171"/>
      <c r="KRO45" s="171"/>
      <c r="KRP45" s="171"/>
      <c r="KRQ45" s="171"/>
      <c r="KRR45" s="171"/>
      <c r="KRS45" s="171"/>
      <c r="KRT45" s="171"/>
      <c r="KRU45" s="171"/>
      <c r="KRV45" s="171"/>
      <c r="KRW45" s="171"/>
      <c r="KRX45" s="171"/>
      <c r="KRY45" s="171"/>
      <c r="KRZ45" s="171"/>
      <c r="KSA45" s="171"/>
      <c r="KSB45" s="171"/>
      <c r="KSC45" s="171"/>
      <c r="KSD45" s="171"/>
      <c r="KSE45" s="171"/>
      <c r="KSF45" s="171"/>
      <c r="KSG45" s="171"/>
      <c r="KSH45" s="171"/>
      <c r="KSI45" s="171"/>
      <c r="KSJ45" s="171"/>
      <c r="KSK45" s="171"/>
      <c r="KSL45" s="171"/>
      <c r="KSM45" s="171"/>
      <c r="KSN45" s="171"/>
      <c r="KSO45" s="171"/>
      <c r="KSP45" s="171"/>
      <c r="KSQ45" s="171"/>
      <c r="KSR45" s="171"/>
      <c r="KSS45" s="171"/>
      <c r="KST45" s="171"/>
      <c r="KSU45" s="171"/>
      <c r="KSV45" s="171"/>
      <c r="KSW45" s="171"/>
      <c r="KSX45" s="171"/>
      <c r="KSY45" s="171"/>
      <c r="KSZ45" s="171"/>
      <c r="KTA45" s="171"/>
      <c r="KTB45" s="171"/>
      <c r="KTC45" s="171"/>
      <c r="KTD45" s="171"/>
      <c r="KTE45" s="171"/>
      <c r="KTF45" s="171"/>
      <c r="KTG45" s="171"/>
      <c r="KTH45" s="171"/>
      <c r="KTI45" s="171"/>
      <c r="KTJ45" s="171"/>
      <c r="KTK45" s="171"/>
      <c r="KTL45" s="171"/>
      <c r="KTM45" s="171"/>
      <c r="KTN45" s="171"/>
      <c r="KTO45" s="171"/>
      <c r="KTP45" s="171"/>
      <c r="KTQ45" s="171"/>
      <c r="KTR45" s="171"/>
      <c r="KTS45" s="171"/>
      <c r="KTT45" s="171"/>
      <c r="KTU45" s="171"/>
      <c r="KTV45" s="171"/>
      <c r="KTW45" s="171"/>
      <c r="KTX45" s="171"/>
      <c r="KTY45" s="171"/>
      <c r="KTZ45" s="171"/>
      <c r="KUA45" s="171"/>
      <c r="KUB45" s="171"/>
      <c r="KUC45" s="171"/>
      <c r="KUD45" s="171"/>
      <c r="KUE45" s="171"/>
      <c r="KUF45" s="171"/>
      <c r="KUG45" s="171"/>
      <c r="KUH45" s="171"/>
      <c r="KUI45" s="171"/>
      <c r="KUJ45" s="171"/>
      <c r="KUK45" s="171"/>
      <c r="KUL45" s="171"/>
      <c r="KUM45" s="171"/>
      <c r="KUN45" s="171"/>
      <c r="KUO45" s="171"/>
      <c r="KUP45" s="171"/>
      <c r="KUQ45" s="171"/>
      <c r="KUR45" s="171"/>
      <c r="KUS45" s="171"/>
      <c r="KUT45" s="171"/>
      <c r="KUU45" s="171"/>
      <c r="KUV45" s="171"/>
      <c r="KUW45" s="171"/>
      <c r="KUX45" s="171"/>
      <c r="KUY45" s="171"/>
      <c r="KUZ45" s="171"/>
      <c r="KVA45" s="171"/>
      <c r="KVB45" s="171"/>
      <c r="KVC45" s="171"/>
      <c r="KVD45" s="171"/>
      <c r="KVE45" s="171"/>
      <c r="KVF45" s="171"/>
      <c r="KVG45" s="171"/>
      <c r="KVH45" s="171"/>
      <c r="KVI45" s="171"/>
      <c r="KVJ45" s="171"/>
      <c r="KVK45" s="171"/>
      <c r="KVL45" s="171"/>
      <c r="KVM45" s="171"/>
      <c r="KVN45" s="171"/>
      <c r="KVO45" s="171"/>
      <c r="KVP45" s="171"/>
      <c r="KVQ45" s="171"/>
      <c r="KVR45" s="171"/>
      <c r="KVS45" s="171"/>
      <c r="KVT45" s="171"/>
      <c r="KVU45" s="171"/>
      <c r="KVV45" s="171"/>
      <c r="KVW45" s="171"/>
      <c r="KVX45" s="171"/>
      <c r="KVY45" s="171"/>
      <c r="KVZ45" s="171"/>
      <c r="KWA45" s="171"/>
      <c r="KWB45" s="171"/>
      <c r="KWC45" s="171"/>
      <c r="KWD45" s="171"/>
      <c r="KWE45" s="171"/>
      <c r="KWF45" s="171"/>
      <c r="KWG45" s="171"/>
      <c r="KWH45" s="171"/>
      <c r="KWI45" s="171"/>
      <c r="KWJ45" s="171"/>
      <c r="KWK45" s="171"/>
      <c r="KWL45" s="171"/>
      <c r="KWM45" s="171"/>
      <c r="KWN45" s="171"/>
      <c r="KWO45" s="171"/>
      <c r="KWP45" s="171"/>
      <c r="KWQ45" s="171"/>
      <c r="KWR45" s="171"/>
      <c r="KWS45" s="171"/>
      <c r="KWT45" s="171"/>
      <c r="KWU45" s="171"/>
      <c r="KWV45" s="171"/>
      <c r="KWW45" s="171"/>
      <c r="KWX45" s="171"/>
      <c r="KWY45" s="171"/>
      <c r="KWZ45" s="171"/>
      <c r="KXA45" s="171"/>
      <c r="KXB45" s="171"/>
      <c r="KXC45" s="171"/>
      <c r="KXD45" s="171"/>
      <c r="KXE45" s="171"/>
      <c r="KXF45" s="171"/>
      <c r="KXG45" s="171"/>
      <c r="KXH45" s="171"/>
      <c r="KXI45" s="171"/>
      <c r="KXJ45" s="171"/>
      <c r="KXK45" s="171"/>
      <c r="KXL45" s="171"/>
      <c r="KXM45" s="171"/>
      <c r="KXN45" s="171"/>
      <c r="KXO45" s="171"/>
      <c r="KXP45" s="171"/>
      <c r="KXQ45" s="171"/>
      <c r="KXR45" s="171"/>
      <c r="KXS45" s="171"/>
      <c r="KXT45" s="171"/>
      <c r="KXU45" s="171"/>
      <c r="KXV45" s="171"/>
      <c r="KXW45" s="171"/>
      <c r="KXX45" s="171"/>
      <c r="KXY45" s="171"/>
      <c r="KXZ45" s="171"/>
      <c r="KYA45" s="171"/>
      <c r="KYB45" s="171"/>
      <c r="KYC45" s="171"/>
      <c r="KYD45" s="171"/>
      <c r="KYE45" s="171"/>
      <c r="KYF45" s="171"/>
      <c r="KYG45" s="171"/>
      <c r="KYH45" s="171"/>
      <c r="KYI45" s="171"/>
      <c r="KYJ45" s="171"/>
      <c r="KYK45" s="171"/>
      <c r="KYL45" s="171"/>
      <c r="KYM45" s="171"/>
      <c r="KYN45" s="171"/>
      <c r="KYO45" s="171"/>
      <c r="KYP45" s="171"/>
      <c r="KYQ45" s="171"/>
      <c r="KYR45" s="171"/>
      <c r="KYS45" s="171"/>
      <c r="KYT45" s="171"/>
      <c r="KYU45" s="171"/>
      <c r="KYV45" s="171"/>
      <c r="KYW45" s="171"/>
      <c r="KYX45" s="171"/>
      <c r="KYY45" s="171"/>
      <c r="KYZ45" s="171"/>
      <c r="KZA45" s="171"/>
      <c r="KZB45" s="171"/>
      <c r="KZC45" s="171"/>
      <c r="KZD45" s="171"/>
      <c r="KZE45" s="171"/>
      <c r="KZF45" s="171"/>
      <c r="KZG45" s="171"/>
      <c r="KZH45" s="171"/>
      <c r="KZI45" s="171"/>
      <c r="KZJ45" s="171"/>
      <c r="KZK45" s="171"/>
      <c r="KZL45" s="171"/>
      <c r="KZM45" s="171"/>
      <c r="KZN45" s="171"/>
      <c r="KZO45" s="171"/>
      <c r="KZP45" s="171"/>
      <c r="KZQ45" s="171"/>
      <c r="KZR45" s="171"/>
      <c r="KZS45" s="171"/>
      <c r="KZT45" s="171"/>
      <c r="KZU45" s="171"/>
      <c r="KZV45" s="171"/>
      <c r="KZW45" s="171"/>
      <c r="KZX45" s="171"/>
      <c r="KZY45" s="171"/>
      <c r="KZZ45" s="171"/>
      <c r="LAA45" s="171"/>
      <c r="LAB45" s="171"/>
      <c r="LAC45" s="171"/>
      <c r="LAD45" s="171"/>
      <c r="LAE45" s="171"/>
      <c r="LAF45" s="171"/>
      <c r="LAG45" s="171"/>
      <c r="LAH45" s="171"/>
      <c r="LAI45" s="171"/>
      <c r="LAJ45" s="171"/>
      <c r="LAK45" s="171"/>
      <c r="LAL45" s="171"/>
      <c r="LAM45" s="171"/>
      <c r="LAN45" s="171"/>
      <c r="LAO45" s="171"/>
      <c r="LAP45" s="171"/>
      <c r="LAQ45" s="171"/>
      <c r="LAR45" s="171"/>
      <c r="LAS45" s="171"/>
      <c r="LAT45" s="171"/>
      <c r="LAU45" s="171"/>
      <c r="LAV45" s="171"/>
      <c r="LAW45" s="171"/>
      <c r="LAX45" s="171"/>
      <c r="LAY45" s="171"/>
      <c r="LAZ45" s="171"/>
      <c r="LBA45" s="171"/>
      <c r="LBB45" s="171"/>
      <c r="LBC45" s="171"/>
      <c r="LBD45" s="171"/>
      <c r="LBE45" s="171"/>
      <c r="LBF45" s="171"/>
      <c r="LBG45" s="171"/>
      <c r="LBH45" s="171"/>
      <c r="LBI45" s="171"/>
      <c r="LBJ45" s="171"/>
      <c r="LBK45" s="171"/>
      <c r="LBL45" s="171"/>
      <c r="LBM45" s="171"/>
      <c r="LBN45" s="171"/>
      <c r="LBO45" s="171"/>
      <c r="LBP45" s="171"/>
      <c r="LBQ45" s="171"/>
      <c r="LBR45" s="171"/>
      <c r="LBS45" s="171"/>
      <c r="LBT45" s="171"/>
      <c r="LBU45" s="171"/>
      <c r="LBV45" s="171"/>
      <c r="LBW45" s="171"/>
      <c r="LBX45" s="171"/>
      <c r="LBY45" s="171"/>
      <c r="LBZ45" s="171"/>
      <c r="LCA45" s="171"/>
      <c r="LCB45" s="171"/>
      <c r="LCC45" s="171"/>
      <c r="LCD45" s="171"/>
      <c r="LCE45" s="171"/>
      <c r="LCF45" s="171"/>
      <c r="LCG45" s="171"/>
      <c r="LCH45" s="171"/>
      <c r="LCI45" s="171"/>
      <c r="LCJ45" s="171"/>
      <c r="LCK45" s="171"/>
      <c r="LCL45" s="171"/>
      <c r="LCM45" s="171"/>
      <c r="LCN45" s="171"/>
      <c r="LCO45" s="171"/>
      <c r="LCP45" s="171"/>
      <c r="LCQ45" s="171"/>
      <c r="LCR45" s="171"/>
      <c r="LCS45" s="171"/>
      <c r="LCT45" s="171"/>
      <c r="LCU45" s="171"/>
      <c r="LCV45" s="171"/>
      <c r="LCW45" s="171"/>
      <c r="LCX45" s="171"/>
      <c r="LCY45" s="171"/>
      <c r="LCZ45" s="171"/>
      <c r="LDA45" s="171"/>
      <c r="LDB45" s="171"/>
      <c r="LDC45" s="171"/>
      <c r="LDD45" s="171"/>
      <c r="LDE45" s="171"/>
      <c r="LDF45" s="171"/>
      <c r="LDG45" s="171"/>
      <c r="LDH45" s="171"/>
      <c r="LDI45" s="171"/>
      <c r="LDJ45" s="171"/>
      <c r="LDK45" s="171"/>
      <c r="LDL45" s="171"/>
      <c r="LDM45" s="171"/>
      <c r="LDN45" s="171"/>
      <c r="LDO45" s="171"/>
      <c r="LDP45" s="171"/>
      <c r="LDQ45" s="171"/>
      <c r="LDR45" s="171"/>
      <c r="LDS45" s="171"/>
      <c r="LDT45" s="171"/>
      <c r="LDU45" s="171"/>
      <c r="LDV45" s="171"/>
      <c r="LDW45" s="171"/>
      <c r="LDX45" s="171"/>
      <c r="LDY45" s="171"/>
      <c r="LDZ45" s="171"/>
      <c r="LEA45" s="171"/>
      <c r="LEB45" s="171"/>
      <c r="LEC45" s="171"/>
      <c r="LED45" s="171"/>
      <c r="LEE45" s="171"/>
      <c r="LEF45" s="171"/>
      <c r="LEG45" s="171"/>
      <c r="LEH45" s="171"/>
      <c r="LEI45" s="171"/>
      <c r="LEJ45" s="171"/>
      <c r="LEK45" s="171"/>
      <c r="LEL45" s="171"/>
      <c r="LEM45" s="171"/>
      <c r="LEN45" s="171"/>
      <c r="LEO45" s="171"/>
      <c r="LEP45" s="171"/>
      <c r="LEQ45" s="171"/>
      <c r="LER45" s="171"/>
      <c r="LES45" s="171"/>
      <c r="LET45" s="171"/>
      <c r="LEU45" s="171"/>
      <c r="LEV45" s="171"/>
      <c r="LEW45" s="171"/>
      <c r="LEX45" s="171"/>
      <c r="LEY45" s="171"/>
      <c r="LEZ45" s="171"/>
      <c r="LFA45" s="171"/>
      <c r="LFB45" s="171"/>
      <c r="LFC45" s="171"/>
      <c r="LFD45" s="171"/>
      <c r="LFE45" s="171"/>
      <c r="LFF45" s="171"/>
      <c r="LFG45" s="171"/>
      <c r="LFH45" s="171"/>
      <c r="LFI45" s="171"/>
      <c r="LFJ45" s="171"/>
      <c r="LFK45" s="171"/>
      <c r="LFL45" s="171"/>
      <c r="LFM45" s="171"/>
      <c r="LFN45" s="171"/>
      <c r="LFO45" s="171"/>
      <c r="LFP45" s="171"/>
      <c r="LFQ45" s="171"/>
      <c r="LFR45" s="171"/>
      <c r="LFS45" s="171"/>
      <c r="LFT45" s="171"/>
      <c r="LFU45" s="171"/>
      <c r="LFV45" s="171"/>
      <c r="LFW45" s="171"/>
      <c r="LFX45" s="171"/>
      <c r="LFY45" s="171"/>
      <c r="LFZ45" s="171"/>
      <c r="LGA45" s="171"/>
      <c r="LGB45" s="171"/>
      <c r="LGC45" s="171"/>
      <c r="LGD45" s="171"/>
      <c r="LGE45" s="171"/>
      <c r="LGF45" s="171"/>
      <c r="LGG45" s="171"/>
      <c r="LGH45" s="171"/>
      <c r="LGI45" s="171"/>
      <c r="LGJ45" s="171"/>
      <c r="LGK45" s="171"/>
      <c r="LGL45" s="171"/>
      <c r="LGM45" s="171"/>
      <c r="LGN45" s="171"/>
      <c r="LGO45" s="171"/>
      <c r="LGP45" s="171"/>
      <c r="LGQ45" s="171"/>
      <c r="LGR45" s="171"/>
      <c r="LGS45" s="171"/>
      <c r="LGT45" s="171"/>
      <c r="LGU45" s="171"/>
      <c r="LGV45" s="171"/>
      <c r="LGW45" s="171"/>
      <c r="LGX45" s="171"/>
      <c r="LGY45" s="171"/>
      <c r="LGZ45" s="171"/>
      <c r="LHA45" s="171"/>
      <c r="LHB45" s="171"/>
      <c r="LHC45" s="171"/>
      <c r="LHD45" s="171"/>
      <c r="LHE45" s="171"/>
      <c r="LHF45" s="171"/>
      <c r="LHG45" s="171"/>
      <c r="LHH45" s="171"/>
      <c r="LHI45" s="171"/>
      <c r="LHJ45" s="171"/>
      <c r="LHK45" s="171"/>
      <c r="LHL45" s="171"/>
      <c r="LHM45" s="171"/>
      <c r="LHN45" s="171"/>
      <c r="LHO45" s="171"/>
      <c r="LHP45" s="171"/>
      <c r="LHQ45" s="171"/>
      <c r="LHR45" s="171"/>
      <c r="LHS45" s="171"/>
      <c r="LHT45" s="171"/>
      <c r="LHU45" s="171"/>
      <c r="LHV45" s="171"/>
      <c r="LHW45" s="171"/>
      <c r="LHX45" s="171"/>
      <c r="LHY45" s="171"/>
      <c r="LHZ45" s="171"/>
      <c r="LIA45" s="171"/>
      <c r="LIB45" s="171"/>
      <c r="LIC45" s="171"/>
      <c r="LID45" s="171"/>
      <c r="LIE45" s="171"/>
      <c r="LIF45" s="171"/>
      <c r="LIG45" s="171"/>
      <c r="LIH45" s="171"/>
      <c r="LII45" s="171"/>
      <c r="LIJ45" s="171"/>
      <c r="LIK45" s="171"/>
      <c r="LIL45" s="171"/>
      <c r="LIM45" s="171"/>
      <c r="LIN45" s="171"/>
      <c r="LIO45" s="171"/>
      <c r="LIP45" s="171"/>
      <c r="LIQ45" s="171"/>
      <c r="LIR45" s="171"/>
      <c r="LIS45" s="171"/>
      <c r="LIT45" s="171"/>
      <c r="LIU45" s="171"/>
      <c r="LIV45" s="171"/>
      <c r="LIW45" s="171"/>
      <c r="LIX45" s="171"/>
      <c r="LIY45" s="171"/>
      <c r="LIZ45" s="171"/>
      <c r="LJA45" s="171"/>
      <c r="LJB45" s="171"/>
      <c r="LJC45" s="171"/>
      <c r="LJD45" s="171"/>
      <c r="LJE45" s="171"/>
      <c r="LJF45" s="171"/>
      <c r="LJG45" s="171"/>
      <c r="LJH45" s="171"/>
      <c r="LJI45" s="171"/>
      <c r="LJJ45" s="171"/>
      <c r="LJK45" s="171"/>
      <c r="LJL45" s="171"/>
      <c r="LJM45" s="171"/>
      <c r="LJN45" s="171"/>
      <c r="LJO45" s="171"/>
      <c r="LJP45" s="171"/>
      <c r="LJQ45" s="171"/>
      <c r="LJR45" s="171"/>
      <c r="LJS45" s="171"/>
      <c r="LJT45" s="171"/>
      <c r="LJU45" s="171"/>
      <c r="LJV45" s="171"/>
      <c r="LJW45" s="171"/>
      <c r="LJX45" s="171"/>
      <c r="LJY45" s="171"/>
      <c r="LJZ45" s="171"/>
      <c r="LKA45" s="171"/>
      <c r="LKB45" s="171"/>
      <c r="LKC45" s="171"/>
      <c r="LKD45" s="171"/>
      <c r="LKE45" s="171"/>
      <c r="LKF45" s="171"/>
      <c r="LKG45" s="171"/>
      <c r="LKH45" s="171"/>
      <c r="LKI45" s="171"/>
      <c r="LKJ45" s="171"/>
      <c r="LKK45" s="171"/>
      <c r="LKL45" s="171"/>
      <c r="LKM45" s="171"/>
      <c r="LKN45" s="171"/>
      <c r="LKO45" s="171"/>
      <c r="LKP45" s="171"/>
      <c r="LKQ45" s="171"/>
      <c r="LKR45" s="171"/>
      <c r="LKS45" s="171"/>
      <c r="LKT45" s="171"/>
      <c r="LKU45" s="171"/>
      <c r="LKV45" s="171"/>
      <c r="LKW45" s="171"/>
      <c r="LKX45" s="171"/>
      <c r="LKY45" s="171"/>
      <c r="LKZ45" s="171"/>
      <c r="LLA45" s="171"/>
      <c r="LLB45" s="171"/>
      <c r="LLC45" s="171"/>
      <c r="LLD45" s="171"/>
      <c r="LLE45" s="171"/>
      <c r="LLF45" s="171"/>
      <c r="LLG45" s="171"/>
      <c r="LLH45" s="171"/>
      <c r="LLI45" s="171"/>
      <c r="LLJ45" s="171"/>
      <c r="LLK45" s="171"/>
      <c r="LLL45" s="171"/>
      <c r="LLM45" s="171"/>
      <c r="LLN45" s="171"/>
      <c r="LLO45" s="171"/>
      <c r="LLP45" s="171"/>
      <c r="LLQ45" s="171"/>
      <c r="LLR45" s="171"/>
      <c r="LLS45" s="171"/>
      <c r="LLT45" s="171"/>
      <c r="LLU45" s="171"/>
      <c r="LLV45" s="171"/>
      <c r="LLW45" s="171"/>
      <c r="LLX45" s="171"/>
      <c r="LLY45" s="171"/>
      <c r="LLZ45" s="171"/>
      <c r="LMA45" s="171"/>
      <c r="LMB45" s="171"/>
      <c r="LMC45" s="171"/>
      <c r="LMD45" s="171"/>
      <c r="LME45" s="171"/>
      <c r="LMF45" s="171"/>
      <c r="LMG45" s="171"/>
      <c r="LMH45" s="171"/>
      <c r="LMI45" s="171"/>
      <c r="LMJ45" s="171"/>
      <c r="LMK45" s="171"/>
      <c r="LML45" s="171"/>
      <c r="LMM45" s="171"/>
      <c r="LMN45" s="171"/>
      <c r="LMO45" s="171"/>
      <c r="LMP45" s="171"/>
      <c r="LMQ45" s="171"/>
      <c r="LMR45" s="171"/>
      <c r="LMS45" s="171"/>
      <c r="LMT45" s="171"/>
      <c r="LMU45" s="171"/>
      <c r="LMV45" s="171"/>
      <c r="LMW45" s="171"/>
      <c r="LMX45" s="171"/>
      <c r="LMY45" s="171"/>
      <c r="LMZ45" s="171"/>
      <c r="LNA45" s="171"/>
      <c r="LNB45" s="171"/>
      <c r="LNC45" s="171"/>
      <c r="LND45" s="171"/>
      <c r="LNE45" s="171"/>
      <c r="LNF45" s="171"/>
      <c r="LNG45" s="171"/>
      <c r="LNH45" s="171"/>
      <c r="LNI45" s="171"/>
      <c r="LNJ45" s="171"/>
      <c r="LNK45" s="171"/>
      <c r="LNL45" s="171"/>
      <c r="LNM45" s="171"/>
      <c r="LNN45" s="171"/>
      <c r="LNO45" s="171"/>
      <c r="LNP45" s="171"/>
      <c r="LNQ45" s="171"/>
      <c r="LNR45" s="171"/>
      <c r="LNS45" s="171"/>
      <c r="LNT45" s="171"/>
      <c r="LNU45" s="171"/>
      <c r="LNV45" s="171"/>
      <c r="LNW45" s="171"/>
      <c r="LNX45" s="171"/>
      <c r="LNY45" s="171"/>
      <c r="LNZ45" s="171"/>
      <c r="LOA45" s="171"/>
      <c r="LOB45" s="171"/>
      <c r="LOC45" s="171"/>
      <c r="LOD45" s="171"/>
      <c r="LOE45" s="171"/>
      <c r="LOF45" s="171"/>
      <c r="LOG45" s="171"/>
      <c r="LOH45" s="171"/>
      <c r="LOI45" s="171"/>
      <c r="LOJ45" s="171"/>
      <c r="LOK45" s="171"/>
      <c r="LOL45" s="171"/>
      <c r="LOM45" s="171"/>
      <c r="LON45" s="171"/>
      <c r="LOO45" s="171"/>
      <c r="LOP45" s="171"/>
      <c r="LOQ45" s="171"/>
      <c r="LOR45" s="171"/>
      <c r="LOS45" s="171"/>
      <c r="LOT45" s="171"/>
      <c r="LOU45" s="171"/>
      <c r="LOV45" s="171"/>
      <c r="LOW45" s="171"/>
      <c r="LOX45" s="171"/>
      <c r="LOY45" s="171"/>
      <c r="LOZ45" s="171"/>
      <c r="LPA45" s="171"/>
      <c r="LPB45" s="171"/>
      <c r="LPC45" s="171"/>
      <c r="LPD45" s="171"/>
      <c r="LPE45" s="171"/>
      <c r="LPF45" s="171"/>
      <c r="LPG45" s="171"/>
      <c r="LPH45" s="171"/>
      <c r="LPI45" s="171"/>
      <c r="LPJ45" s="171"/>
      <c r="LPK45" s="171"/>
      <c r="LPL45" s="171"/>
      <c r="LPM45" s="171"/>
      <c r="LPN45" s="171"/>
      <c r="LPO45" s="171"/>
      <c r="LPP45" s="171"/>
      <c r="LPQ45" s="171"/>
      <c r="LPR45" s="171"/>
      <c r="LPS45" s="171"/>
      <c r="LPT45" s="171"/>
      <c r="LPU45" s="171"/>
      <c r="LPV45" s="171"/>
      <c r="LPW45" s="171"/>
      <c r="LPX45" s="171"/>
      <c r="LPY45" s="171"/>
      <c r="LPZ45" s="171"/>
      <c r="LQA45" s="171"/>
      <c r="LQB45" s="171"/>
      <c r="LQC45" s="171"/>
      <c r="LQD45" s="171"/>
      <c r="LQE45" s="171"/>
      <c r="LQF45" s="171"/>
      <c r="LQG45" s="171"/>
      <c r="LQH45" s="171"/>
      <c r="LQI45" s="171"/>
      <c r="LQJ45" s="171"/>
      <c r="LQK45" s="171"/>
      <c r="LQL45" s="171"/>
      <c r="LQM45" s="171"/>
      <c r="LQN45" s="171"/>
      <c r="LQO45" s="171"/>
      <c r="LQP45" s="171"/>
      <c r="LQQ45" s="171"/>
      <c r="LQR45" s="171"/>
      <c r="LQS45" s="171"/>
      <c r="LQT45" s="171"/>
      <c r="LQU45" s="171"/>
      <c r="LQV45" s="171"/>
      <c r="LQW45" s="171"/>
      <c r="LQX45" s="171"/>
      <c r="LQY45" s="171"/>
      <c r="LQZ45" s="171"/>
      <c r="LRA45" s="171"/>
      <c r="LRB45" s="171"/>
      <c r="LRC45" s="171"/>
      <c r="LRD45" s="171"/>
      <c r="LRE45" s="171"/>
      <c r="LRF45" s="171"/>
      <c r="LRG45" s="171"/>
      <c r="LRH45" s="171"/>
      <c r="LRI45" s="171"/>
      <c r="LRJ45" s="171"/>
      <c r="LRK45" s="171"/>
      <c r="LRL45" s="171"/>
      <c r="LRM45" s="171"/>
      <c r="LRN45" s="171"/>
      <c r="LRO45" s="171"/>
      <c r="LRP45" s="171"/>
      <c r="LRQ45" s="171"/>
      <c r="LRR45" s="171"/>
      <c r="LRS45" s="171"/>
      <c r="LRT45" s="171"/>
      <c r="LRU45" s="171"/>
      <c r="LRV45" s="171"/>
      <c r="LRW45" s="171"/>
      <c r="LRX45" s="171"/>
      <c r="LRY45" s="171"/>
      <c r="LRZ45" s="171"/>
      <c r="LSA45" s="171"/>
      <c r="LSB45" s="171"/>
      <c r="LSC45" s="171"/>
      <c r="LSD45" s="171"/>
      <c r="LSE45" s="171"/>
      <c r="LSF45" s="171"/>
      <c r="LSG45" s="171"/>
      <c r="LSH45" s="171"/>
      <c r="LSI45" s="171"/>
      <c r="LSJ45" s="171"/>
      <c r="LSK45" s="171"/>
      <c r="LSL45" s="171"/>
      <c r="LSM45" s="171"/>
      <c r="LSN45" s="171"/>
      <c r="LSO45" s="171"/>
      <c r="LSP45" s="171"/>
      <c r="LSQ45" s="171"/>
      <c r="LSR45" s="171"/>
      <c r="LSS45" s="171"/>
      <c r="LST45" s="171"/>
      <c r="LSU45" s="171"/>
      <c r="LSV45" s="171"/>
      <c r="LSW45" s="171"/>
      <c r="LSX45" s="171"/>
      <c r="LSY45" s="171"/>
      <c r="LSZ45" s="171"/>
      <c r="LTA45" s="171"/>
      <c r="LTB45" s="171"/>
      <c r="LTC45" s="171"/>
      <c r="LTD45" s="171"/>
      <c r="LTE45" s="171"/>
      <c r="LTF45" s="171"/>
      <c r="LTG45" s="171"/>
      <c r="LTH45" s="171"/>
      <c r="LTI45" s="171"/>
      <c r="LTJ45" s="171"/>
      <c r="LTK45" s="171"/>
      <c r="LTL45" s="171"/>
      <c r="LTM45" s="171"/>
      <c r="LTN45" s="171"/>
      <c r="LTO45" s="171"/>
      <c r="LTP45" s="171"/>
      <c r="LTQ45" s="171"/>
      <c r="LTR45" s="171"/>
      <c r="LTS45" s="171"/>
      <c r="LTT45" s="171"/>
      <c r="LTU45" s="171"/>
      <c r="LTV45" s="171"/>
      <c r="LTW45" s="171"/>
      <c r="LTX45" s="171"/>
      <c r="LTY45" s="171"/>
      <c r="LTZ45" s="171"/>
      <c r="LUA45" s="171"/>
      <c r="LUB45" s="171"/>
      <c r="LUC45" s="171"/>
      <c r="LUD45" s="171"/>
      <c r="LUE45" s="171"/>
      <c r="LUF45" s="171"/>
      <c r="LUG45" s="171"/>
      <c r="LUH45" s="171"/>
      <c r="LUI45" s="171"/>
      <c r="LUJ45" s="171"/>
      <c r="LUK45" s="171"/>
      <c r="LUL45" s="171"/>
      <c r="LUM45" s="171"/>
      <c r="LUN45" s="171"/>
      <c r="LUO45" s="171"/>
      <c r="LUP45" s="171"/>
      <c r="LUQ45" s="171"/>
      <c r="LUR45" s="171"/>
      <c r="LUS45" s="171"/>
      <c r="LUT45" s="171"/>
      <c r="LUU45" s="171"/>
      <c r="LUV45" s="171"/>
      <c r="LUW45" s="171"/>
      <c r="LUX45" s="171"/>
      <c r="LUY45" s="171"/>
      <c r="LUZ45" s="171"/>
      <c r="LVA45" s="171"/>
      <c r="LVB45" s="171"/>
      <c r="LVC45" s="171"/>
      <c r="LVD45" s="171"/>
      <c r="LVE45" s="171"/>
      <c r="LVF45" s="171"/>
      <c r="LVG45" s="171"/>
      <c r="LVH45" s="171"/>
      <c r="LVI45" s="171"/>
      <c r="LVJ45" s="171"/>
      <c r="LVK45" s="171"/>
      <c r="LVL45" s="171"/>
      <c r="LVM45" s="171"/>
      <c r="LVN45" s="171"/>
      <c r="LVO45" s="171"/>
      <c r="LVP45" s="171"/>
      <c r="LVQ45" s="171"/>
      <c r="LVR45" s="171"/>
      <c r="LVS45" s="171"/>
      <c r="LVT45" s="171"/>
      <c r="LVU45" s="171"/>
      <c r="LVV45" s="171"/>
      <c r="LVW45" s="171"/>
      <c r="LVX45" s="171"/>
      <c r="LVY45" s="171"/>
      <c r="LVZ45" s="171"/>
      <c r="LWA45" s="171"/>
      <c r="LWB45" s="171"/>
      <c r="LWC45" s="171"/>
      <c r="LWD45" s="171"/>
      <c r="LWE45" s="171"/>
      <c r="LWF45" s="171"/>
      <c r="LWG45" s="171"/>
      <c r="LWH45" s="171"/>
      <c r="LWI45" s="171"/>
      <c r="LWJ45" s="171"/>
      <c r="LWK45" s="171"/>
      <c r="LWL45" s="171"/>
      <c r="LWM45" s="171"/>
      <c r="LWN45" s="171"/>
      <c r="LWO45" s="171"/>
      <c r="LWP45" s="171"/>
      <c r="LWQ45" s="171"/>
      <c r="LWR45" s="171"/>
      <c r="LWS45" s="171"/>
      <c r="LWT45" s="171"/>
      <c r="LWU45" s="171"/>
      <c r="LWV45" s="171"/>
      <c r="LWW45" s="171"/>
      <c r="LWX45" s="171"/>
      <c r="LWY45" s="171"/>
      <c r="LWZ45" s="171"/>
      <c r="LXA45" s="171"/>
      <c r="LXB45" s="171"/>
      <c r="LXC45" s="171"/>
      <c r="LXD45" s="171"/>
      <c r="LXE45" s="171"/>
      <c r="LXF45" s="171"/>
      <c r="LXG45" s="171"/>
      <c r="LXH45" s="171"/>
      <c r="LXI45" s="171"/>
      <c r="LXJ45" s="171"/>
      <c r="LXK45" s="171"/>
      <c r="LXL45" s="171"/>
      <c r="LXM45" s="171"/>
      <c r="LXN45" s="171"/>
      <c r="LXO45" s="171"/>
      <c r="LXP45" s="171"/>
      <c r="LXQ45" s="171"/>
      <c r="LXR45" s="171"/>
      <c r="LXS45" s="171"/>
      <c r="LXT45" s="171"/>
      <c r="LXU45" s="171"/>
      <c r="LXV45" s="171"/>
      <c r="LXW45" s="171"/>
      <c r="LXX45" s="171"/>
      <c r="LXY45" s="171"/>
      <c r="LXZ45" s="171"/>
      <c r="LYA45" s="171"/>
      <c r="LYB45" s="171"/>
      <c r="LYC45" s="171"/>
      <c r="LYD45" s="171"/>
      <c r="LYE45" s="171"/>
      <c r="LYF45" s="171"/>
      <c r="LYG45" s="171"/>
      <c r="LYH45" s="171"/>
      <c r="LYI45" s="171"/>
      <c r="LYJ45" s="171"/>
      <c r="LYK45" s="171"/>
      <c r="LYL45" s="171"/>
      <c r="LYM45" s="171"/>
      <c r="LYN45" s="171"/>
      <c r="LYO45" s="171"/>
      <c r="LYP45" s="171"/>
      <c r="LYQ45" s="171"/>
      <c r="LYR45" s="171"/>
      <c r="LYS45" s="171"/>
      <c r="LYT45" s="171"/>
      <c r="LYU45" s="171"/>
      <c r="LYV45" s="171"/>
      <c r="LYW45" s="171"/>
      <c r="LYX45" s="171"/>
      <c r="LYY45" s="171"/>
      <c r="LYZ45" s="171"/>
      <c r="LZA45" s="171"/>
      <c r="LZB45" s="171"/>
      <c r="LZC45" s="171"/>
      <c r="LZD45" s="171"/>
      <c r="LZE45" s="171"/>
      <c r="LZF45" s="171"/>
      <c r="LZG45" s="171"/>
      <c r="LZH45" s="171"/>
      <c r="LZI45" s="171"/>
      <c r="LZJ45" s="171"/>
      <c r="LZK45" s="171"/>
      <c r="LZL45" s="171"/>
      <c r="LZM45" s="171"/>
      <c r="LZN45" s="171"/>
      <c r="LZO45" s="171"/>
      <c r="LZP45" s="171"/>
      <c r="LZQ45" s="171"/>
      <c r="LZR45" s="171"/>
      <c r="LZS45" s="171"/>
      <c r="LZT45" s="171"/>
      <c r="LZU45" s="171"/>
      <c r="LZV45" s="171"/>
      <c r="LZW45" s="171"/>
      <c r="LZX45" s="171"/>
      <c r="LZY45" s="171"/>
      <c r="LZZ45" s="171"/>
      <c r="MAA45" s="171"/>
      <c r="MAB45" s="171"/>
      <c r="MAC45" s="171"/>
      <c r="MAD45" s="171"/>
      <c r="MAE45" s="171"/>
      <c r="MAF45" s="171"/>
      <c r="MAG45" s="171"/>
      <c r="MAH45" s="171"/>
      <c r="MAI45" s="171"/>
      <c r="MAJ45" s="171"/>
      <c r="MAK45" s="171"/>
      <c r="MAL45" s="171"/>
      <c r="MAM45" s="171"/>
      <c r="MAN45" s="171"/>
      <c r="MAO45" s="171"/>
      <c r="MAP45" s="171"/>
      <c r="MAQ45" s="171"/>
      <c r="MAR45" s="171"/>
      <c r="MAS45" s="171"/>
      <c r="MAT45" s="171"/>
      <c r="MAU45" s="171"/>
      <c r="MAV45" s="171"/>
      <c r="MAW45" s="171"/>
      <c r="MAX45" s="171"/>
      <c r="MAY45" s="171"/>
      <c r="MAZ45" s="171"/>
      <c r="MBA45" s="171"/>
      <c r="MBB45" s="171"/>
      <c r="MBC45" s="171"/>
      <c r="MBD45" s="171"/>
      <c r="MBE45" s="171"/>
      <c r="MBF45" s="171"/>
      <c r="MBG45" s="171"/>
      <c r="MBH45" s="171"/>
      <c r="MBI45" s="171"/>
      <c r="MBJ45" s="171"/>
      <c r="MBK45" s="171"/>
      <c r="MBL45" s="171"/>
      <c r="MBM45" s="171"/>
      <c r="MBN45" s="171"/>
      <c r="MBO45" s="171"/>
      <c r="MBP45" s="171"/>
      <c r="MBQ45" s="171"/>
      <c r="MBR45" s="171"/>
      <c r="MBS45" s="171"/>
      <c r="MBT45" s="171"/>
      <c r="MBU45" s="171"/>
      <c r="MBV45" s="171"/>
      <c r="MBW45" s="171"/>
      <c r="MBX45" s="171"/>
      <c r="MBY45" s="171"/>
      <c r="MBZ45" s="171"/>
      <c r="MCA45" s="171"/>
      <c r="MCB45" s="171"/>
      <c r="MCC45" s="171"/>
      <c r="MCD45" s="171"/>
      <c r="MCE45" s="171"/>
      <c r="MCF45" s="171"/>
      <c r="MCG45" s="171"/>
      <c r="MCH45" s="171"/>
      <c r="MCI45" s="171"/>
      <c r="MCJ45" s="171"/>
      <c r="MCK45" s="171"/>
      <c r="MCL45" s="171"/>
      <c r="MCM45" s="171"/>
      <c r="MCN45" s="171"/>
      <c r="MCO45" s="171"/>
      <c r="MCP45" s="171"/>
      <c r="MCQ45" s="171"/>
      <c r="MCR45" s="171"/>
      <c r="MCS45" s="171"/>
      <c r="MCT45" s="171"/>
      <c r="MCU45" s="171"/>
      <c r="MCV45" s="171"/>
      <c r="MCW45" s="171"/>
      <c r="MCX45" s="171"/>
      <c r="MCY45" s="171"/>
      <c r="MCZ45" s="171"/>
      <c r="MDA45" s="171"/>
      <c r="MDB45" s="171"/>
      <c r="MDC45" s="171"/>
      <c r="MDD45" s="171"/>
      <c r="MDE45" s="171"/>
      <c r="MDF45" s="171"/>
      <c r="MDG45" s="171"/>
      <c r="MDH45" s="171"/>
      <c r="MDI45" s="171"/>
      <c r="MDJ45" s="171"/>
      <c r="MDK45" s="171"/>
      <c r="MDL45" s="171"/>
      <c r="MDM45" s="171"/>
      <c r="MDN45" s="171"/>
      <c r="MDO45" s="171"/>
      <c r="MDP45" s="171"/>
      <c r="MDQ45" s="171"/>
      <c r="MDR45" s="171"/>
      <c r="MDS45" s="171"/>
      <c r="MDT45" s="171"/>
      <c r="MDU45" s="171"/>
      <c r="MDV45" s="171"/>
      <c r="MDW45" s="171"/>
      <c r="MDX45" s="171"/>
      <c r="MDY45" s="171"/>
      <c r="MDZ45" s="171"/>
      <c r="MEA45" s="171"/>
      <c r="MEB45" s="171"/>
      <c r="MEC45" s="171"/>
      <c r="MED45" s="171"/>
      <c r="MEE45" s="171"/>
      <c r="MEF45" s="171"/>
      <c r="MEG45" s="171"/>
      <c r="MEH45" s="171"/>
      <c r="MEI45" s="171"/>
      <c r="MEJ45" s="171"/>
      <c r="MEK45" s="171"/>
      <c r="MEL45" s="171"/>
      <c r="MEM45" s="171"/>
      <c r="MEN45" s="171"/>
      <c r="MEO45" s="171"/>
      <c r="MEP45" s="171"/>
      <c r="MEQ45" s="171"/>
      <c r="MER45" s="171"/>
      <c r="MES45" s="171"/>
      <c r="MET45" s="171"/>
      <c r="MEU45" s="171"/>
      <c r="MEV45" s="171"/>
      <c r="MEW45" s="171"/>
      <c r="MEX45" s="171"/>
      <c r="MEY45" s="171"/>
      <c r="MEZ45" s="171"/>
      <c r="MFA45" s="171"/>
      <c r="MFB45" s="171"/>
      <c r="MFC45" s="171"/>
      <c r="MFD45" s="171"/>
      <c r="MFE45" s="171"/>
      <c r="MFF45" s="171"/>
      <c r="MFG45" s="171"/>
      <c r="MFH45" s="171"/>
      <c r="MFI45" s="171"/>
      <c r="MFJ45" s="171"/>
      <c r="MFK45" s="171"/>
      <c r="MFL45" s="171"/>
      <c r="MFM45" s="171"/>
      <c r="MFN45" s="171"/>
      <c r="MFO45" s="171"/>
      <c r="MFP45" s="171"/>
      <c r="MFQ45" s="171"/>
      <c r="MFR45" s="171"/>
      <c r="MFS45" s="171"/>
      <c r="MFT45" s="171"/>
      <c r="MFU45" s="171"/>
      <c r="MFV45" s="171"/>
      <c r="MFW45" s="171"/>
      <c r="MFX45" s="171"/>
      <c r="MFY45" s="171"/>
      <c r="MFZ45" s="171"/>
      <c r="MGA45" s="171"/>
      <c r="MGB45" s="171"/>
      <c r="MGC45" s="171"/>
      <c r="MGD45" s="171"/>
      <c r="MGE45" s="171"/>
      <c r="MGF45" s="171"/>
      <c r="MGG45" s="171"/>
      <c r="MGH45" s="171"/>
      <c r="MGI45" s="171"/>
      <c r="MGJ45" s="171"/>
      <c r="MGK45" s="171"/>
      <c r="MGL45" s="171"/>
      <c r="MGM45" s="171"/>
      <c r="MGN45" s="171"/>
      <c r="MGO45" s="171"/>
      <c r="MGP45" s="171"/>
      <c r="MGQ45" s="171"/>
      <c r="MGR45" s="171"/>
      <c r="MGS45" s="171"/>
      <c r="MGT45" s="171"/>
      <c r="MGU45" s="171"/>
      <c r="MGV45" s="171"/>
      <c r="MGW45" s="171"/>
      <c r="MGX45" s="171"/>
      <c r="MGY45" s="171"/>
      <c r="MGZ45" s="171"/>
      <c r="MHA45" s="171"/>
      <c r="MHB45" s="171"/>
      <c r="MHC45" s="171"/>
      <c r="MHD45" s="171"/>
      <c r="MHE45" s="171"/>
      <c r="MHF45" s="171"/>
      <c r="MHG45" s="171"/>
      <c r="MHH45" s="171"/>
      <c r="MHI45" s="171"/>
      <c r="MHJ45" s="171"/>
      <c r="MHK45" s="171"/>
      <c r="MHL45" s="171"/>
      <c r="MHM45" s="171"/>
      <c r="MHN45" s="171"/>
      <c r="MHO45" s="171"/>
      <c r="MHP45" s="171"/>
      <c r="MHQ45" s="171"/>
      <c r="MHR45" s="171"/>
      <c r="MHS45" s="171"/>
      <c r="MHT45" s="171"/>
      <c r="MHU45" s="171"/>
      <c r="MHV45" s="171"/>
      <c r="MHW45" s="171"/>
      <c r="MHX45" s="171"/>
      <c r="MHY45" s="171"/>
      <c r="MHZ45" s="171"/>
      <c r="MIA45" s="171"/>
      <c r="MIB45" s="171"/>
      <c r="MIC45" s="171"/>
      <c r="MID45" s="171"/>
      <c r="MIE45" s="171"/>
      <c r="MIF45" s="171"/>
      <c r="MIG45" s="171"/>
      <c r="MIH45" s="171"/>
      <c r="MII45" s="171"/>
      <c r="MIJ45" s="171"/>
      <c r="MIK45" s="171"/>
      <c r="MIL45" s="171"/>
      <c r="MIM45" s="171"/>
      <c r="MIN45" s="171"/>
      <c r="MIO45" s="171"/>
      <c r="MIP45" s="171"/>
      <c r="MIQ45" s="171"/>
      <c r="MIR45" s="171"/>
      <c r="MIS45" s="171"/>
      <c r="MIT45" s="171"/>
      <c r="MIU45" s="171"/>
      <c r="MIV45" s="171"/>
      <c r="MIW45" s="171"/>
      <c r="MIX45" s="171"/>
      <c r="MIY45" s="171"/>
      <c r="MIZ45" s="171"/>
      <c r="MJA45" s="171"/>
      <c r="MJB45" s="171"/>
      <c r="MJC45" s="171"/>
      <c r="MJD45" s="171"/>
      <c r="MJE45" s="171"/>
      <c r="MJF45" s="171"/>
      <c r="MJG45" s="171"/>
      <c r="MJH45" s="171"/>
      <c r="MJI45" s="171"/>
      <c r="MJJ45" s="171"/>
      <c r="MJK45" s="171"/>
      <c r="MJL45" s="171"/>
      <c r="MJM45" s="171"/>
      <c r="MJN45" s="171"/>
      <c r="MJO45" s="171"/>
      <c r="MJP45" s="171"/>
      <c r="MJQ45" s="171"/>
      <c r="MJR45" s="171"/>
      <c r="MJS45" s="171"/>
      <c r="MJT45" s="171"/>
      <c r="MJU45" s="171"/>
      <c r="MJV45" s="171"/>
      <c r="MJW45" s="171"/>
      <c r="MJX45" s="171"/>
      <c r="MJY45" s="171"/>
      <c r="MJZ45" s="171"/>
      <c r="MKA45" s="171"/>
      <c r="MKB45" s="171"/>
      <c r="MKC45" s="171"/>
      <c r="MKD45" s="171"/>
      <c r="MKE45" s="171"/>
      <c r="MKF45" s="171"/>
      <c r="MKG45" s="171"/>
      <c r="MKH45" s="171"/>
      <c r="MKI45" s="171"/>
      <c r="MKJ45" s="171"/>
      <c r="MKK45" s="171"/>
      <c r="MKL45" s="171"/>
      <c r="MKM45" s="171"/>
      <c r="MKN45" s="171"/>
      <c r="MKO45" s="171"/>
      <c r="MKP45" s="171"/>
      <c r="MKQ45" s="171"/>
      <c r="MKR45" s="171"/>
      <c r="MKS45" s="171"/>
      <c r="MKT45" s="171"/>
      <c r="MKU45" s="171"/>
      <c r="MKV45" s="171"/>
      <c r="MKW45" s="171"/>
      <c r="MKX45" s="171"/>
      <c r="MKY45" s="171"/>
      <c r="MKZ45" s="171"/>
      <c r="MLA45" s="171"/>
      <c r="MLB45" s="171"/>
      <c r="MLC45" s="171"/>
      <c r="MLD45" s="171"/>
      <c r="MLE45" s="171"/>
      <c r="MLF45" s="171"/>
      <c r="MLG45" s="171"/>
      <c r="MLH45" s="171"/>
      <c r="MLI45" s="171"/>
      <c r="MLJ45" s="171"/>
      <c r="MLK45" s="171"/>
      <c r="MLL45" s="171"/>
      <c r="MLM45" s="171"/>
      <c r="MLN45" s="171"/>
      <c r="MLO45" s="171"/>
      <c r="MLP45" s="171"/>
      <c r="MLQ45" s="171"/>
      <c r="MLR45" s="171"/>
      <c r="MLS45" s="171"/>
      <c r="MLT45" s="171"/>
      <c r="MLU45" s="171"/>
      <c r="MLV45" s="171"/>
      <c r="MLW45" s="171"/>
      <c r="MLX45" s="171"/>
      <c r="MLY45" s="171"/>
      <c r="MLZ45" s="171"/>
      <c r="MMA45" s="171"/>
      <c r="MMB45" s="171"/>
      <c r="MMC45" s="171"/>
      <c r="MMD45" s="171"/>
      <c r="MME45" s="171"/>
      <c r="MMF45" s="171"/>
      <c r="MMG45" s="171"/>
      <c r="MMH45" s="171"/>
      <c r="MMI45" s="171"/>
      <c r="MMJ45" s="171"/>
      <c r="MMK45" s="171"/>
      <c r="MML45" s="171"/>
      <c r="MMM45" s="171"/>
      <c r="MMN45" s="171"/>
      <c r="MMO45" s="171"/>
      <c r="MMP45" s="171"/>
      <c r="MMQ45" s="171"/>
      <c r="MMR45" s="171"/>
      <c r="MMS45" s="171"/>
      <c r="MMT45" s="171"/>
      <c r="MMU45" s="171"/>
      <c r="MMV45" s="171"/>
      <c r="MMW45" s="171"/>
      <c r="MMX45" s="171"/>
      <c r="MMY45" s="171"/>
      <c r="MMZ45" s="171"/>
      <c r="MNA45" s="171"/>
      <c r="MNB45" s="171"/>
      <c r="MNC45" s="171"/>
      <c r="MND45" s="171"/>
      <c r="MNE45" s="171"/>
      <c r="MNF45" s="171"/>
      <c r="MNG45" s="171"/>
      <c r="MNH45" s="171"/>
      <c r="MNI45" s="171"/>
      <c r="MNJ45" s="171"/>
      <c r="MNK45" s="171"/>
      <c r="MNL45" s="171"/>
      <c r="MNM45" s="171"/>
      <c r="MNN45" s="171"/>
      <c r="MNO45" s="171"/>
      <c r="MNP45" s="171"/>
      <c r="MNQ45" s="171"/>
      <c r="MNR45" s="171"/>
      <c r="MNS45" s="171"/>
      <c r="MNT45" s="171"/>
      <c r="MNU45" s="171"/>
      <c r="MNV45" s="171"/>
      <c r="MNW45" s="171"/>
      <c r="MNX45" s="171"/>
      <c r="MNY45" s="171"/>
      <c r="MNZ45" s="171"/>
      <c r="MOA45" s="171"/>
      <c r="MOB45" s="171"/>
      <c r="MOC45" s="171"/>
      <c r="MOD45" s="171"/>
      <c r="MOE45" s="171"/>
      <c r="MOF45" s="171"/>
      <c r="MOG45" s="171"/>
      <c r="MOH45" s="171"/>
      <c r="MOI45" s="171"/>
      <c r="MOJ45" s="171"/>
      <c r="MOK45" s="171"/>
      <c r="MOL45" s="171"/>
      <c r="MOM45" s="171"/>
      <c r="MON45" s="171"/>
      <c r="MOO45" s="171"/>
      <c r="MOP45" s="171"/>
      <c r="MOQ45" s="171"/>
      <c r="MOR45" s="171"/>
      <c r="MOS45" s="171"/>
      <c r="MOT45" s="171"/>
      <c r="MOU45" s="171"/>
      <c r="MOV45" s="171"/>
      <c r="MOW45" s="171"/>
      <c r="MOX45" s="171"/>
      <c r="MOY45" s="171"/>
      <c r="MOZ45" s="171"/>
      <c r="MPA45" s="171"/>
      <c r="MPB45" s="171"/>
      <c r="MPC45" s="171"/>
      <c r="MPD45" s="171"/>
      <c r="MPE45" s="171"/>
      <c r="MPF45" s="171"/>
      <c r="MPG45" s="171"/>
      <c r="MPH45" s="171"/>
      <c r="MPI45" s="171"/>
      <c r="MPJ45" s="171"/>
      <c r="MPK45" s="171"/>
      <c r="MPL45" s="171"/>
      <c r="MPM45" s="171"/>
      <c r="MPN45" s="171"/>
      <c r="MPO45" s="171"/>
      <c r="MPP45" s="171"/>
      <c r="MPQ45" s="171"/>
      <c r="MPR45" s="171"/>
      <c r="MPS45" s="171"/>
      <c r="MPT45" s="171"/>
      <c r="MPU45" s="171"/>
      <c r="MPV45" s="171"/>
      <c r="MPW45" s="171"/>
      <c r="MPX45" s="171"/>
      <c r="MPY45" s="171"/>
      <c r="MPZ45" s="171"/>
      <c r="MQA45" s="171"/>
      <c r="MQB45" s="171"/>
      <c r="MQC45" s="171"/>
      <c r="MQD45" s="171"/>
      <c r="MQE45" s="171"/>
      <c r="MQF45" s="171"/>
      <c r="MQG45" s="171"/>
      <c r="MQH45" s="171"/>
      <c r="MQI45" s="171"/>
      <c r="MQJ45" s="171"/>
      <c r="MQK45" s="171"/>
      <c r="MQL45" s="171"/>
      <c r="MQM45" s="171"/>
      <c r="MQN45" s="171"/>
      <c r="MQO45" s="171"/>
      <c r="MQP45" s="171"/>
      <c r="MQQ45" s="171"/>
      <c r="MQR45" s="171"/>
      <c r="MQS45" s="171"/>
      <c r="MQT45" s="171"/>
      <c r="MQU45" s="171"/>
      <c r="MQV45" s="171"/>
      <c r="MQW45" s="171"/>
      <c r="MQX45" s="171"/>
      <c r="MQY45" s="171"/>
      <c r="MQZ45" s="171"/>
      <c r="MRA45" s="171"/>
      <c r="MRB45" s="171"/>
      <c r="MRC45" s="171"/>
      <c r="MRD45" s="171"/>
      <c r="MRE45" s="171"/>
      <c r="MRF45" s="171"/>
      <c r="MRG45" s="171"/>
      <c r="MRH45" s="171"/>
      <c r="MRI45" s="171"/>
      <c r="MRJ45" s="171"/>
      <c r="MRK45" s="171"/>
      <c r="MRL45" s="171"/>
      <c r="MRM45" s="171"/>
      <c r="MRN45" s="171"/>
      <c r="MRO45" s="171"/>
      <c r="MRP45" s="171"/>
      <c r="MRQ45" s="171"/>
      <c r="MRR45" s="171"/>
      <c r="MRS45" s="171"/>
      <c r="MRT45" s="171"/>
      <c r="MRU45" s="171"/>
      <c r="MRV45" s="171"/>
      <c r="MRW45" s="171"/>
      <c r="MRX45" s="171"/>
      <c r="MRY45" s="171"/>
      <c r="MRZ45" s="171"/>
      <c r="MSA45" s="171"/>
      <c r="MSB45" s="171"/>
      <c r="MSC45" s="171"/>
      <c r="MSD45" s="171"/>
      <c r="MSE45" s="171"/>
      <c r="MSF45" s="171"/>
      <c r="MSG45" s="171"/>
      <c r="MSH45" s="171"/>
      <c r="MSI45" s="171"/>
      <c r="MSJ45" s="171"/>
      <c r="MSK45" s="171"/>
      <c r="MSL45" s="171"/>
      <c r="MSM45" s="171"/>
      <c r="MSN45" s="171"/>
      <c r="MSO45" s="171"/>
      <c r="MSP45" s="171"/>
      <c r="MSQ45" s="171"/>
      <c r="MSR45" s="171"/>
      <c r="MSS45" s="171"/>
      <c r="MST45" s="171"/>
      <c r="MSU45" s="171"/>
      <c r="MSV45" s="171"/>
      <c r="MSW45" s="171"/>
      <c r="MSX45" s="171"/>
      <c r="MSY45" s="171"/>
      <c r="MSZ45" s="171"/>
      <c r="MTA45" s="171"/>
      <c r="MTB45" s="171"/>
      <c r="MTC45" s="171"/>
      <c r="MTD45" s="171"/>
      <c r="MTE45" s="171"/>
      <c r="MTF45" s="171"/>
      <c r="MTG45" s="171"/>
      <c r="MTH45" s="171"/>
      <c r="MTI45" s="171"/>
      <c r="MTJ45" s="171"/>
      <c r="MTK45" s="171"/>
      <c r="MTL45" s="171"/>
      <c r="MTM45" s="171"/>
      <c r="MTN45" s="171"/>
      <c r="MTO45" s="171"/>
      <c r="MTP45" s="171"/>
      <c r="MTQ45" s="171"/>
      <c r="MTR45" s="171"/>
      <c r="MTS45" s="171"/>
      <c r="MTT45" s="171"/>
      <c r="MTU45" s="171"/>
      <c r="MTV45" s="171"/>
      <c r="MTW45" s="171"/>
      <c r="MTX45" s="171"/>
      <c r="MTY45" s="171"/>
      <c r="MTZ45" s="171"/>
      <c r="MUA45" s="171"/>
      <c r="MUB45" s="171"/>
      <c r="MUC45" s="171"/>
      <c r="MUD45" s="171"/>
      <c r="MUE45" s="171"/>
      <c r="MUF45" s="171"/>
      <c r="MUG45" s="171"/>
      <c r="MUH45" s="171"/>
      <c r="MUI45" s="171"/>
      <c r="MUJ45" s="171"/>
      <c r="MUK45" s="171"/>
      <c r="MUL45" s="171"/>
      <c r="MUM45" s="171"/>
      <c r="MUN45" s="171"/>
      <c r="MUO45" s="171"/>
      <c r="MUP45" s="171"/>
      <c r="MUQ45" s="171"/>
      <c r="MUR45" s="171"/>
      <c r="MUS45" s="171"/>
      <c r="MUT45" s="171"/>
      <c r="MUU45" s="171"/>
      <c r="MUV45" s="171"/>
      <c r="MUW45" s="171"/>
      <c r="MUX45" s="171"/>
      <c r="MUY45" s="171"/>
      <c r="MUZ45" s="171"/>
      <c r="MVA45" s="171"/>
      <c r="MVB45" s="171"/>
      <c r="MVC45" s="171"/>
      <c r="MVD45" s="171"/>
      <c r="MVE45" s="171"/>
      <c r="MVF45" s="171"/>
      <c r="MVG45" s="171"/>
      <c r="MVH45" s="171"/>
      <c r="MVI45" s="171"/>
      <c r="MVJ45" s="171"/>
      <c r="MVK45" s="171"/>
      <c r="MVL45" s="171"/>
      <c r="MVM45" s="171"/>
      <c r="MVN45" s="171"/>
      <c r="MVO45" s="171"/>
      <c r="MVP45" s="171"/>
      <c r="MVQ45" s="171"/>
      <c r="MVR45" s="171"/>
      <c r="MVS45" s="171"/>
      <c r="MVT45" s="171"/>
      <c r="MVU45" s="171"/>
      <c r="MVV45" s="171"/>
      <c r="MVW45" s="171"/>
      <c r="MVX45" s="171"/>
      <c r="MVY45" s="171"/>
      <c r="MVZ45" s="171"/>
      <c r="MWA45" s="171"/>
      <c r="MWB45" s="171"/>
      <c r="MWC45" s="171"/>
      <c r="MWD45" s="171"/>
      <c r="MWE45" s="171"/>
      <c r="MWF45" s="171"/>
      <c r="MWG45" s="171"/>
      <c r="MWH45" s="171"/>
      <c r="MWI45" s="171"/>
      <c r="MWJ45" s="171"/>
      <c r="MWK45" s="171"/>
      <c r="MWL45" s="171"/>
      <c r="MWM45" s="171"/>
      <c r="MWN45" s="171"/>
      <c r="MWO45" s="171"/>
      <c r="MWP45" s="171"/>
      <c r="MWQ45" s="171"/>
      <c r="MWR45" s="171"/>
      <c r="MWS45" s="171"/>
      <c r="MWT45" s="171"/>
      <c r="MWU45" s="171"/>
      <c r="MWV45" s="171"/>
      <c r="MWW45" s="171"/>
      <c r="MWX45" s="171"/>
      <c r="MWY45" s="171"/>
      <c r="MWZ45" s="171"/>
      <c r="MXA45" s="171"/>
      <c r="MXB45" s="171"/>
      <c r="MXC45" s="171"/>
      <c r="MXD45" s="171"/>
      <c r="MXE45" s="171"/>
      <c r="MXF45" s="171"/>
      <c r="MXG45" s="171"/>
      <c r="MXH45" s="171"/>
      <c r="MXI45" s="171"/>
      <c r="MXJ45" s="171"/>
      <c r="MXK45" s="171"/>
      <c r="MXL45" s="171"/>
      <c r="MXM45" s="171"/>
      <c r="MXN45" s="171"/>
      <c r="MXO45" s="171"/>
      <c r="MXP45" s="171"/>
      <c r="MXQ45" s="171"/>
      <c r="MXR45" s="171"/>
      <c r="MXS45" s="171"/>
      <c r="MXT45" s="171"/>
      <c r="MXU45" s="171"/>
      <c r="MXV45" s="171"/>
      <c r="MXW45" s="171"/>
      <c r="MXX45" s="171"/>
      <c r="MXY45" s="171"/>
      <c r="MXZ45" s="171"/>
      <c r="MYA45" s="171"/>
      <c r="MYB45" s="171"/>
      <c r="MYC45" s="171"/>
      <c r="MYD45" s="171"/>
      <c r="MYE45" s="171"/>
      <c r="MYF45" s="171"/>
      <c r="MYG45" s="171"/>
      <c r="MYH45" s="171"/>
      <c r="MYI45" s="171"/>
      <c r="MYJ45" s="171"/>
      <c r="MYK45" s="171"/>
      <c r="MYL45" s="171"/>
      <c r="MYM45" s="171"/>
      <c r="MYN45" s="171"/>
      <c r="MYO45" s="171"/>
      <c r="MYP45" s="171"/>
      <c r="MYQ45" s="171"/>
      <c r="MYR45" s="171"/>
      <c r="MYS45" s="171"/>
      <c r="MYT45" s="171"/>
      <c r="MYU45" s="171"/>
      <c r="MYV45" s="171"/>
      <c r="MYW45" s="171"/>
      <c r="MYX45" s="171"/>
      <c r="MYY45" s="171"/>
      <c r="MYZ45" s="171"/>
      <c r="MZA45" s="171"/>
      <c r="MZB45" s="171"/>
      <c r="MZC45" s="171"/>
      <c r="MZD45" s="171"/>
      <c r="MZE45" s="171"/>
      <c r="MZF45" s="171"/>
      <c r="MZG45" s="171"/>
      <c r="MZH45" s="171"/>
      <c r="MZI45" s="171"/>
      <c r="MZJ45" s="171"/>
      <c r="MZK45" s="171"/>
      <c r="MZL45" s="171"/>
      <c r="MZM45" s="171"/>
      <c r="MZN45" s="171"/>
      <c r="MZO45" s="171"/>
      <c r="MZP45" s="171"/>
      <c r="MZQ45" s="171"/>
      <c r="MZR45" s="171"/>
      <c r="MZS45" s="171"/>
      <c r="MZT45" s="171"/>
      <c r="MZU45" s="171"/>
      <c r="MZV45" s="171"/>
      <c r="MZW45" s="171"/>
      <c r="MZX45" s="171"/>
      <c r="MZY45" s="171"/>
      <c r="MZZ45" s="171"/>
      <c r="NAA45" s="171"/>
      <c r="NAB45" s="171"/>
      <c r="NAC45" s="171"/>
      <c r="NAD45" s="171"/>
      <c r="NAE45" s="171"/>
      <c r="NAF45" s="171"/>
      <c r="NAG45" s="171"/>
      <c r="NAH45" s="171"/>
      <c r="NAI45" s="171"/>
      <c r="NAJ45" s="171"/>
      <c r="NAK45" s="171"/>
      <c r="NAL45" s="171"/>
      <c r="NAM45" s="171"/>
      <c r="NAN45" s="171"/>
      <c r="NAO45" s="171"/>
      <c r="NAP45" s="171"/>
      <c r="NAQ45" s="171"/>
      <c r="NAR45" s="171"/>
      <c r="NAS45" s="171"/>
      <c r="NAT45" s="171"/>
      <c r="NAU45" s="171"/>
      <c r="NAV45" s="171"/>
      <c r="NAW45" s="171"/>
      <c r="NAX45" s="171"/>
      <c r="NAY45" s="171"/>
      <c r="NAZ45" s="171"/>
      <c r="NBA45" s="171"/>
      <c r="NBB45" s="171"/>
      <c r="NBC45" s="171"/>
      <c r="NBD45" s="171"/>
      <c r="NBE45" s="171"/>
      <c r="NBF45" s="171"/>
      <c r="NBG45" s="171"/>
      <c r="NBH45" s="171"/>
      <c r="NBI45" s="171"/>
      <c r="NBJ45" s="171"/>
      <c r="NBK45" s="171"/>
      <c r="NBL45" s="171"/>
      <c r="NBM45" s="171"/>
      <c r="NBN45" s="171"/>
      <c r="NBO45" s="171"/>
      <c r="NBP45" s="171"/>
      <c r="NBQ45" s="171"/>
      <c r="NBR45" s="171"/>
      <c r="NBS45" s="171"/>
      <c r="NBT45" s="171"/>
      <c r="NBU45" s="171"/>
      <c r="NBV45" s="171"/>
      <c r="NBW45" s="171"/>
      <c r="NBX45" s="171"/>
      <c r="NBY45" s="171"/>
      <c r="NBZ45" s="171"/>
      <c r="NCA45" s="171"/>
      <c r="NCB45" s="171"/>
      <c r="NCC45" s="171"/>
      <c r="NCD45" s="171"/>
      <c r="NCE45" s="171"/>
      <c r="NCF45" s="171"/>
      <c r="NCG45" s="171"/>
      <c r="NCH45" s="171"/>
      <c r="NCI45" s="171"/>
      <c r="NCJ45" s="171"/>
      <c r="NCK45" s="171"/>
      <c r="NCL45" s="171"/>
      <c r="NCM45" s="171"/>
      <c r="NCN45" s="171"/>
      <c r="NCO45" s="171"/>
      <c r="NCP45" s="171"/>
      <c r="NCQ45" s="171"/>
      <c r="NCR45" s="171"/>
      <c r="NCS45" s="171"/>
      <c r="NCT45" s="171"/>
      <c r="NCU45" s="171"/>
      <c r="NCV45" s="171"/>
      <c r="NCW45" s="171"/>
      <c r="NCX45" s="171"/>
      <c r="NCY45" s="171"/>
      <c r="NCZ45" s="171"/>
      <c r="NDA45" s="171"/>
      <c r="NDB45" s="171"/>
      <c r="NDC45" s="171"/>
      <c r="NDD45" s="171"/>
      <c r="NDE45" s="171"/>
      <c r="NDF45" s="171"/>
      <c r="NDG45" s="171"/>
      <c r="NDH45" s="171"/>
      <c r="NDI45" s="171"/>
      <c r="NDJ45" s="171"/>
      <c r="NDK45" s="171"/>
      <c r="NDL45" s="171"/>
      <c r="NDM45" s="171"/>
      <c r="NDN45" s="171"/>
      <c r="NDO45" s="171"/>
      <c r="NDP45" s="171"/>
      <c r="NDQ45" s="171"/>
      <c r="NDR45" s="171"/>
      <c r="NDS45" s="171"/>
      <c r="NDT45" s="171"/>
      <c r="NDU45" s="171"/>
      <c r="NDV45" s="171"/>
      <c r="NDW45" s="171"/>
      <c r="NDX45" s="171"/>
      <c r="NDY45" s="171"/>
      <c r="NDZ45" s="171"/>
      <c r="NEA45" s="171"/>
      <c r="NEB45" s="171"/>
      <c r="NEC45" s="171"/>
      <c r="NED45" s="171"/>
      <c r="NEE45" s="171"/>
      <c r="NEF45" s="171"/>
      <c r="NEG45" s="171"/>
      <c r="NEH45" s="171"/>
      <c r="NEI45" s="171"/>
      <c r="NEJ45" s="171"/>
      <c r="NEK45" s="171"/>
      <c r="NEL45" s="171"/>
      <c r="NEM45" s="171"/>
      <c r="NEN45" s="171"/>
      <c r="NEO45" s="171"/>
      <c r="NEP45" s="171"/>
      <c r="NEQ45" s="171"/>
      <c r="NER45" s="171"/>
      <c r="NES45" s="171"/>
      <c r="NET45" s="171"/>
      <c r="NEU45" s="171"/>
      <c r="NEV45" s="171"/>
      <c r="NEW45" s="171"/>
      <c r="NEX45" s="171"/>
      <c r="NEY45" s="171"/>
      <c r="NEZ45" s="171"/>
      <c r="NFA45" s="171"/>
      <c r="NFB45" s="171"/>
      <c r="NFC45" s="171"/>
      <c r="NFD45" s="171"/>
      <c r="NFE45" s="171"/>
      <c r="NFF45" s="171"/>
      <c r="NFG45" s="171"/>
      <c r="NFH45" s="171"/>
      <c r="NFI45" s="171"/>
      <c r="NFJ45" s="171"/>
      <c r="NFK45" s="171"/>
      <c r="NFL45" s="171"/>
      <c r="NFM45" s="171"/>
      <c r="NFN45" s="171"/>
      <c r="NFO45" s="171"/>
      <c r="NFP45" s="171"/>
      <c r="NFQ45" s="171"/>
      <c r="NFR45" s="171"/>
      <c r="NFS45" s="171"/>
      <c r="NFT45" s="171"/>
      <c r="NFU45" s="171"/>
      <c r="NFV45" s="171"/>
      <c r="NFW45" s="171"/>
      <c r="NFX45" s="171"/>
      <c r="NFY45" s="171"/>
      <c r="NFZ45" s="171"/>
      <c r="NGA45" s="171"/>
      <c r="NGB45" s="171"/>
      <c r="NGC45" s="171"/>
      <c r="NGD45" s="171"/>
      <c r="NGE45" s="171"/>
      <c r="NGF45" s="171"/>
      <c r="NGG45" s="171"/>
      <c r="NGH45" s="171"/>
      <c r="NGI45" s="171"/>
      <c r="NGJ45" s="171"/>
      <c r="NGK45" s="171"/>
      <c r="NGL45" s="171"/>
      <c r="NGM45" s="171"/>
      <c r="NGN45" s="171"/>
      <c r="NGO45" s="171"/>
      <c r="NGP45" s="171"/>
      <c r="NGQ45" s="171"/>
      <c r="NGR45" s="171"/>
      <c r="NGS45" s="171"/>
      <c r="NGT45" s="171"/>
      <c r="NGU45" s="171"/>
      <c r="NGV45" s="171"/>
      <c r="NGW45" s="171"/>
      <c r="NGX45" s="171"/>
      <c r="NGY45" s="171"/>
      <c r="NGZ45" s="171"/>
      <c r="NHA45" s="171"/>
      <c r="NHB45" s="171"/>
      <c r="NHC45" s="171"/>
      <c r="NHD45" s="171"/>
      <c r="NHE45" s="171"/>
      <c r="NHF45" s="171"/>
      <c r="NHG45" s="171"/>
      <c r="NHH45" s="171"/>
      <c r="NHI45" s="171"/>
      <c r="NHJ45" s="171"/>
      <c r="NHK45" s="171"/>
      <c r="NHL45" s="171"/>
      <c r="NHM45" s="171"/>
      <c r="NHN45" s="171"/>
      <c r="NHO45" s="171"/>
      <c r="NHP45" s="171"/>
      <c r="NHQ45" s="171"/>
      <c r="NHR45" s="171"/>
      <c r="NHS45" s="171"/>
      <c r="NHT45" s="171"/>
      <c r="NHU45" s="171"/>
      <c r="NHV45" s="171"/>
      <c r="NHW45" s="171"/>
      <c r="NHX45" s="171"/>
      <c r="NHY45" s="171"/>
      <c r="NHZ45" s="171"/>
      <c r="NIA45" s="171"/>
      <c r="NIB45" s="171"/>
      <c r="NIC45" s="171"/>
      <c r="NID45" s="171"/>
      <c r="NIE45" s="171"/>
      <c r="NIF45" s="171"/>
      <c r="NIG45" s="171"/>
      <c r="NIH45" s="171"/>
      <c r="NII45" s="171"/>
      <c r="NIJ45" s="171"/>
      <c r="NIK45" s="171"/>
      <c r="NIL45" s="171"/>
      <c r="NIM45" s="171"/>
      <c r="NIN45" s="171"/>
      <c r="NIO45" s="171"/>
      <c r="NIP45" s="171"/>
      <c r="NIQ45" s="171"/>
      <c r="NIR45" s="171"/>
      <c r="NIS45" s="171"/>
      <c r="NIT45" s="171"/>
      <c r="NIU45" s="171"/>
      <c r="NIV45" s="171"/>
      <c r="NIW45" s="171"/>
      <c r="NIX45" s="171"/>
      <c r="NIY45" s="171"/>
      <c r="NIZ45" s="171"/>
      <c r="NJA45" s="171"/>
      <c r="NJB45" s="171"/>
      <c r="NJC45" s="171"/>
      <c r="NJD45" s="171"/>
      <c r="NJE45" s="171"/>
      <c r="NJF45" s="171"/>
      <c r="NJG45" s="171"/>
      <c r="NJH45" s="171"/>
      <c r="NJI45" s="171"/>
      <c r="NJJ45" s="171"/>
      <c r="NJK45" s="171"/>
      <c r="NJL45" s="171"/>
      <c r="NJM45" s="171"/>
      <c r="NJN45" s="171"/>
      <c r="NJO45" s="171"/>
      <c r="NJP45" s="171"/>
      <c r="NJQ45" s="171"/>
      <c r="NJR45" s="171"/>
      <c r="NJS45" s="171"/>
      <c r="NJT45" s="171"/>
      <c r="NJU45" s="171"/>
      <c r="NJV45" s="171"/>
      <c r="NJW45" s="171"/>
      <c r="NJX45" s="171"/>
      <c r="NJY45" s="171"/>
      <c r="NJZ45" s="171"/>
      <c r="NKA45" s="171"/>
      <c r="NKB45" s="171"/>
      <c r="NKC45" s="171"/>
      <c r="NKD45" s="171"/>
      <c r="NKE45" s="171"/>
      <c r="NKF45" s="171"/>
      <c r="NKG45" s="171"/>
      <c r="NKH45" s="171"/>
      <c r="NKI45" s="171"/>
      <c r="NKJ45" s="171"/>
      <c r="NKK45" s="171"/>
      <c r="NKL45" s="171"/>
      <c r="NKM45" s="171"/>
      <c r="NKN45" s="171"/>
      <c r="NKO45" s="171"/>
      <c r="NKP45" s="171"/>
      <c r="NKQ45" s="171"/>
      <c r="NKR45" s="171"/>
      <c r="NKS45" s="171"/>
      <c r="NKT45" s="171"/>
      <c r="NKU45" s="171"/>
      <c r="NKV45" s="171"/>
      <c r="NKW45" s="171"/>
      <c r="NKX45" s="171"/>
      <c r="NKY45" s="171"/>
      <c r="NKZ45" s="171"/>
      <c r="NLA45" s="171"/>
      <c r="NLB45" s="171"/>
      <c r="NLC45" s="171"/>
      <c r="NLD45" s="171"/>
      <c r="NLE45" s="171"/>
      <c r="NLF45" s="171"/>
      <c r="NLG45" s="171"/>
      <c r="NLH45" s="171"/>
      <c r="NLI45" s="171"/>
      <c r="NLJ45" s="171"/>
      <c r="NLK45" s="171"/>
      <c r="NLL45" s="171"/>
      <c r="NLM45" s="171"/>
      <c r="NLN45" s="171"/>
      <c r="NLO45" s="171"/>
      <c r="NLP45" s="171"/>
      <c r="NLQ45" s="171"/>
      <c r="NLR45" s="171"/>
      <c r="NLS45" s="171"/>
      <c r="NLT45" s="171"/>
      <c r="NLU45" s="171"/>
      <c r="NLV45" s="171"/>
      <c r="NLW45" s="171"/>
      <c r="NLX45" s="171"/>
      <c r="NLY45" s="171"/>
      <c r="NLZ45" s="171"/>
      <c r="NMA45" s="171"/>
      <c r="NMB45" s="171"/>
      <c r="NMC45" s="171"/>
      <c r="NMD45" s="171"/>
      <c r="NME45" s="171"/>
      <c r="NMF45" s="171"/>
      <c r="NMG45" s="171"/>
      <c r="NMH45" s="171"/>
      <c r="NMI45" s="171"/>
      <c r="NMJ45" s="171"/>
      <c r="NMK45" s="171"/>
      <c r="NML45" s="171"/>
      <c r="NMM45" s="171"/>
      <c r="NMN45" s="171"/>
      <c r="NMO45" s="171"/>
      <c r="NMP45" s="171"/>
      <c r="NMQ45" s="171"/>
      <c r="NMR45" s="171"/>
      <c r="NMS45" s="171"/>
      <c r="NMT45" s="171"/>
      <c r="NMU45" s="171"/>
      <c r="NMV45" s="171"/>
      <c r="NMW45" s="171"/>
      <c r="NMX45" s="171"/>
      <c r="NMY45" s="171"/>
      <c r="NMZ45" s="171"/>
      <c r="NNA45" s="171"/>
      <c r="NNB45" s="171"/>
      <c r="NNC45" s="171"/>
      <c r="NND45" s="171"/>
      <c r="NNE45" s="171"/>
      <c r="NNF45" s="171"/>
      <c r="NNG45" s="171"/>
      <c r="NNH45" s="171"/>
      <c r="NNI45" s="171"/>
      <c r="NNJ45" s="171"/>
      <c r="NNK45" s="171"/>
      <c r="NNL45" s="171"/>
      <c r="NNM45" s="171"/>
      <c r="NNN45" s="171"/>
      <c r="NNO45" s="171"/>
      <c r="NNP45" s="171"/>
      <c r="NNQ45" s="171"/>
      <c r="NNR45" s="171"/>
      <c r="NNS45" s="171"/>
      <c r="NNT45" s="171"/>
      <c r="NNU45" s="171"/>
      <c r="NNV45" s="171"/>
      <c r="NNW45" s="171"/>
      <c r="NNX45" s="171"/>
      <c r="NNY45" s="171"/>
      <c r="NNZ45" s="171"/>
      <c r="NOA45" s="171"/>
      <c r="NOB45" s="171"/>
      <c r="NOC45" s="171"/>
      <c r="NOD45" s="171"/>
      <c r="NOE45" s="171"/>
      <c r="NOF45" s="171"/>
      <c r="NOG45" s="171"/>
      <c r="NOH45" s="171"/>
      <c r="NOI45" s="171"/>
      <c r="NOJ45" s="171"/>
      <c r="NOK45" s="171"/>
      <c r="NOL45" s="171"/>
      <c r="NOM45" s="171"/>
      <c r="NON45" s="171"/>
      <c r="NOO45" s="171"/>
      <c r="NOP45" s="171"/>
      <c r="NOQ45" s="171"/>
      <c r="NOR45" s="171"/>
      <c r="NOS45" s="171"/>
      <c r="NOT45" s="171"/>
      <c r="NOU45" s="171"/>
      <c r="NOV45" s="171"/>
      <c r="NOW45" s="171"/>
      <c r="NOX45" s="171"/>
      <c r="NOY45" s="171"/>
      <c r="NOZ45" s="171"/>
      <c r="NPA45" s="171"/>
      <c r="NPB45" s="171"/>
      <c r="NPC45" s="171"/>
      <c r="NPD45" s="171"/>
      <c r="NPE45" s="171"/>
      <c r="NPF45" s="171"/>
      <c r="NPG45" s="171"/>
      <c r="NPH45" s="171"/>
      <c r="NPI45" s="171"/>
      <c r="NPJ45" s="171"/>
      <c r="NPK45" s="171"/>
      <c r="NPL45" s="171"/>
      <c r="NPM45" s="171"/>
      <c r="NPN45" s="171"/>
      <c r="NPO45" s="171"/>
      <c r="NPP45" s="171"/>
      <c r="NPQ45" s="171"/>
      <c r="NPR45" s="171"/>
      <c r="NPS45" s="171"/>
      <c r="NPT45" s="171"/>
      <c r="NPU45" s="171"/>
      <c r="NPV45" s="171"/>
      <c r="NPW45" s="171"/>
      <c r="NPX45" s="171"/>
      <c r="NPY45" s="171"/>
      <c r="NPZ45" s="171"/>
      <c r="NQA45" s="171"/>
      <c r="NQB45" s="171"/>
      <c r="NQC45" s="171"/>
      <c r="NQD45" s="171"/>
      <c r="NQE45" s="171"/>
      <c r="NQF45" s="171"/>
      <c r="NQG45" s="171"/>
      <c r="NQH45" s="171"/>
      <c r="NQI45" s="171"/>
      <c r="NQJ45" s="171"/>
      <c r="NQK45" s="171"/>
      <c r="NQL45" s="171"/>
      <c r="NQM45" s="171"/>
      <c r="NQN45" s="171"/>
      <c r="NQO45" s="171"/>
      <c r="NQP45" s="171"/>
      <c r="NQQ45" s="171"/>
      <c r="NQR45" s="171"/>
      <c r="NQS45" s="171"/>
      <c r="NQT45" s="171"/>
      <c r="NQU45" s="171"/>
      <c r="NQV45" s="171"/>
      <c r="NQW45" s="171"/>
      <c r="NQX45" s="171"/>
      <c r="NQY45" s="171"/>
      <c r="NQZ45" s="171"/>
      <c r="NRA45" s="171"/>
      <c r="NRB45" s="171"/>
      <c r="NRC45" s="171"/>
      <c r="NRD45" s="171"/>
      <c r="NRE45" s="171"/>
      <c r="NRF45" s="171"/>
      <c r="NRG45" s="171"/>
      <c r="NRH45" s="171"/>
      <c r="NRI45" s="171"/>
      <c r="NRJ45" s="171"/>
      <c r="NRK45" s="171"/>
      <c r="NRL45" s="171"/>
      <c r="NRM45" s="171"/>
      <c r="NRN45" s="171"/>
      <c r="NRO45" s="171"/>
      <c r="NRP45" s="171"/>
      <c r="NRQ45" s="171"/>
      <c r="NRR45" s="171"/>
      <c r="NRS45" s="171"/>
      <c r="NRT45" s="171"/>
      <c r="NRU45" s="171"/>
      <c r="NRV45" s="171"/>
      <c r="NRW45" s="171"/>
      <c r="NRX45" s="171"/>
      <c r="NRY45" s="171"/>
      <c r="NRZ45" s="171"/>
      <c r="NSA45" s="171"/>
      <c r="NSB45" s="171"/>
      <c r="NSC45" s="171"/>
      <c r="NSD45" s="171"/>
      <c r="NSE45" s="171"/>
      <c r="NSF45" s="171"/>
      <c r="NSG45" s="171"/>
      <c r="NSH45" s="171"/>
      <c r="NSI45" s="171"/>
      <c r="NSJ45" s="171"/>
      <c r="NSK45" s="171"/>
      <c r="NSL45" s="171"/>
      <c r="NSM45" s="171"/>
      <c r="NSN45" s="171"/>
      <c r="NSO45" s="171"/>
      <c r="NSP45" s="171"/>
      <c r="NSQ45" s="171"/>
      <c r="NSR45" s="171"/>
      <c r="NSS45" s="171"/>
      <c r="NST45" s="171"/>
      <c r="NSU45" s="171"/>
      <c r="NSV45" s="171"/>
      <c r="NSW45" s="171"/>
      <c r="NSX45" s="171"/>
      <c r="NSY45" s="171"/>
      <c r="NSZ45" s="171"/>
      <c r="NTA45" s="171"/>
      <c r="NTB45" s="171"/>
      <c r="NTC45" s="171"/>
      <c r="NTD45" s="171"/>
      <c r="NTE45" s="171"/>
      <c r="NTF45" s="171"/>
      <c r="NTG45" s="171"/>
      <c r="NTH45" s="171"/>
      <c r="NTI45" s="171"/>
      <c r="NTJ45" s="171"/>
      <c r="NTK45" s="171"/>
      <c r="NTL45" s="171"/>
      <c r="NTM45" s="171"/>
      <c r="NTN45" s="171"/>
      <c r="NTO45" s="171"/>
      <c r="NTP45" s="171"/>
      <c r="NTQ45" s="171"/>
      <c r="NTR45" s="171"/>
      <c r="NTS45" s="171"/>
      <c r="NTT45" s="171"/>
      <c r="NTU45" s="171"/>
      <c r="NTV45" s="171"/>
      <c r="NTW45" s="171"/>
      <c r="NTX45" s="171"/>
      <c r="NTY45" s="171"/>
      <c r="NTZ45" s="171"/>
      <c r="NUA45" s="171"/>
      <c r="NUB45" s="171"/>
      <c r="NUC45" s="171"/>
      <c r="NUD45" s="171"/>
      <c r="NUE45" s="171"/>
      <c r="NUF45" s="171"/>
      <c r="NUG45" s="171"/>
      <c r="NUH45" s="171"/>
      <c r="NUI45" s="171"/>
      <c r="NUJ45" s="171"/>
      <c r="NUK45" s="171"/>
      <c r="NUL45" s="171"/>
      <c r="NUM45" s="171"/>
      <c r="NUN45" s="171"/>
      <c r="NUO45" s="171"/>
      <c r="NUP45" s="171"/>
      <c r="NUQ45" s="171"/>
      <c r="NUR45" s="171"/>
      <c r="NUS45" s="171"/>
      <c r="NUT45" s="171"/>
      <c r="NUU45" s="171"/>
      <c r="NUV45" s="171"/>
      <c r="NUW45" s="171"/>
      <c r="NUX45" s="171"/>
      <c r="NUY45" s="171"/>
      <c r="NUZ45" s="171"/>
      <c r="NVA45" s="171"/>
      <c r="NVB45" s="171"/>
      <c r="NVC45" s="171"/>
      <c r="NVD45" s="171"/>
      <c r="NVE45" s="171"/>
      <c r="NVF45" s="171"/>
      <c r="NVG45" s="171"/>
      <c r="NVH45" s="171"/>
      <c r="NVI45" s="171"/>
      <c r="NVJ45" s="171"/>
      <c r="NVK45" s="171"/>
      <c r="NVL45" s="171"/>
      <c r="NVM45" s="171"/>
      <c r="NVN45" s="171"/>
      <c r="NVO45" s="171"/>
      <c r="NVP45" s="171"/>
      <c r="NVQ45" s="171"/>
      <c r="NVR45" s="171"/>
      <c r="NVS45" s="171"/>
      <c r="NVT45" s="171"/>
      <c r="NVU45" s="171"/>
      <c r="NVV45" s="171"/>
      <c r="NVW45" s="171"/>
      <c r="NVX45" s="171"/>
      <c r="NVY45" s="171"/>
      <c r="NVZ45" s="171"/>
      <c r="NWA45" s="171"/>
      <c r="NWB45" s="171"/>
      <c r="NWC45" s="171"/>
      <c r="NWD45" s="171"/>
      <c r="NWE45" s="171"/>
      <c r="NWF45" s="171"/>
      <c r="NWG45" s="171"/>
      <c r="NWH45" s="171"/>
      <c r="NWI45" s="171"/>
      <c r="NWJ45" s="171"/>
      <c r="NWK45" s="171"/>
      <c r="NWL45" s="171"/>
      <c r="NWM45" s="171"/>
      <c r="NWN45" s="171"/>
      <c r="NWO45" s="171"/>
      <c r="NWP45" s="171"/>
      <c r="NWQ45" s="171"/>
      <c r="NWR45" s="171"/>
      <c r="NWS45" s="171"/>
      <c r="NWT45" s="171"/>
      <c r="NWU45" s="171"/>
      <c r="NWV45" s="171"/>
      <c r="NWW45" s="171"/>
      <c r="NWX45" s="171"/>
      <c r="NWY45" s="171"/>
      <c r="NWZ45" s="171"/>
      <c r="NXA45" s="171"/>
      <c r="NXB45" s="171"/>
      <c r="NXC45" s="171"/>
      <c r="NXD45" s="171"/>
      <c r="NXE45" s="171"/>
      <c r="NXF45" s="171"/>
      <c r="NXG45" s="171"/>
      <c r="NXH45" s="171"/>
      <c r="NXI45" s="171"/>
      <c r="NXJ45" s="171"/>
      <c r="NXK45" s="171"/>
      <c r="NXL45" s="171"/>
      <c r="NXM45" s="171"/>
      <c r="NXN45" s="171"/>
      <c r="NXO45" s="171"/>
      <c r="NXP45" s="171"/>
      <c r="NXQ45" s="171"/>
      <c r="NXR45" s="171"/>
      <c r="NXS45" s="171"/>
      <c r="NXT45" s="171"/>
      <c r="NXU45" s="171"/>
      <c r="NXV45" s="171"/>
      <c r="NXW45" s="171"/>
      <c r="NXX45" s="171"/>
      <c r="NXY45" s="171"/>
      <c r="NXZ45" s="171"/>
      <c r="NYA45" s="171"/>
      <c r="NYB45" s="171"/>
      <c r="NYC45" s="171"/>
      <c r="NYD45" s="171"/>
      <c r="NYE45" s="171"/>
      <c r="NYF45" s="171"/>
      <c r="NYG45" s="171"/>
      <c r="NYH45" s="171"/>
      <c r="NYI45" s="171"/>
      <c r="NYJ45" s="171"/>
      <c r="NYK45" s="171"/>
      <c r="NYL45" s="171"/>
      <c r="NYM45" s="171"/>
      <c r="NYN45" s="171"/>
      <c r="NYO45" s="171"/>
      <c r="NYP45" s="171"/>
      <c r="NYQ45" s="171"/>
      <c r="NYR45" s="171"/>
      <c r="NYS45" s="171"/>
      <c r="NYT45" s="171"/>
      <c r="NYU45" s="171"/>
      <c r="NYV45" s="171"/>
      <c r="NYW45" s="171"/>
      <c r="NYX45" s="171"/>
      <c r="NYY45" s="171"/>
      <c r="NYZ45" s="171"/>
      <c r="NZA45" s="171"/>
      <c r="NZB45" s="171"/>
      <c r="NZC45" s="171"/>
      <c r="NZD45" s="171"/>
      <c r="NZE45" s="171"/>
      <c r="NZF45" s="171"/>
      <c r="NZG45" s="171"/>
      <c r="NZH45" s="171"/>
      <c r="NZI45" s="171"/>
      <c r="NZJ45" s="171"/>
      <c r="NZK45" s="171"/>
      <c r="NZL45" s="171"/>
      <c r="NZM45" s="171"/>
      <c r="NZN45" s="171"/>
      <c r="NZO45" s="171"/>
      <c r="NZP45" s="171"/>
      <c r="NZQ45" s="171"/>
      <c r="NZR45" s="171"/>
      <c r="NZS45" s="171"/>
      <c r="NZT45" s="171"/>
      <c r="NZU45" s="171"/>
      <c r="NZV45" s="171"/>
      <c r="NZW45" s="171"/>
      <c r="NZX45" s="171"/>
      <c r="NZY45" s="171"/>
      <c r="NZZ45" s="171"/>
      <c r="OAA45" s="171"/>
      <c r="OAB45" s="171"/>
      <c r="OAC45" s="171"/>
      <c r="OAD45" s="171"/>
      <c r="OAE45" s="171"/>
      <c r="OAF45" s="171"/>
      <c r="OAG45" s="171"/>
      <c r="OAH45" s="171"/>
      <c r="OAI45" s="171"/>
      <c r="OAJ45" s="171"/>
      <c r="OAK45" s="171"/>
      <c r="OAL45" s="171"/>
      <c r="OAM45" s="171"/>
      <c r="OAN45" s="171"/>
      <c r="OAO45" s="171"/>
      <c r="OAP45" s="171"/>
      <c r="OAQ45" s="171"/>
      <c r="OAR45" s="171"/>
      <c r="OAS45" s="171"/>
      <c r="OAT45" s="171"/>
      <c r="OAU45" s="171"/>
      <c r="OAV45" s="171"/>
      <c r="OAW45" s="171"/>
      <c r="OAX45" s="171"/>
      <c r="OAY45" s="171"/>
      <c r="OAZ45" s="171"/>
      <c r="OBA45" s="171"/>
      <c r="OBB45" s="171"/>
      <c r="OBC45" s="171"/>
      <c r="OBD45" s="171"/>
      <c r="OBE45" s="171"/>
      <c r="OBF45" s="171"/>
      <c r="OBG45" s="171"/>
      <c r="OBH45" s="171"/>
      <c r="OBI45" s="171"/>
      <c r="OBJ45" s="171"/>
      <c r="OBK45" s="171"/>
      <c r="OBL45" s="171"/>
      <c r="OBM45" s="171"/>
      <c r="OBN45" s="171"/>
      <c r="OBO45" s="171"/>
      <c r="OBP45" s="171"/>
      <c r="OBQ45" s="171"/>
      <c r="OBR45" s="171"/>
      <c r="OBS45" s="171"/>
      <c r="OBT45" s="171"/>
      <c r="OBU45" s="171"/>
      <c r="OBV45" s="171"/>
      <c r="OBW45" s="171"/>
      <c r="OBX45" s="171"/>
      <c r="OBY45" s="171"/>
      <c r="OBZ45" s="171"/>
      <c r="OCA45" s="171"/>
      <c r="OCB45" s="171"/>
      <c r="OCC45" s="171"/>
      <c r="OCD45" s="171"/>
      <c r="OCE45" s="171"/>
      <c r="OCF45" s="171"/>
      <c r="OCG45" s="171"/>
      <c r="OCH45" s="171"/>
      <c r="OCI45" s="171"/>
      <c r="OCJ45" s="171"/>
      <c r="OCK45" s="171"/>
      <c r="OCL45" s="171"/>
      <c r="OCM45" s="171"/>
      <c r="OCN45" s="171"/>
      <c r="OCO45" s="171"/>
      <c r="OCP45" s="171"/>
      <c r="OCQ45" s="171"/>
      <c r="OCR45" s="171"/>
      <c r="OCS45" s="171"/>
      <c r="OCT45" s="171"/>
      <c r="OCU45" s="171"/>
      <c r="OCV45" s="171"/>
      <c r="OCW45" s="171"/>
      <c r="OCX45" s="171"/>
      <c r="OCY45" s="171"/>
      <c r="OCZ45" s="171"/>
      <c r="ODA45" s="171"/>
      <c r="ODB45" s="171"/>
      <c r="ODC45" s="171"/>
      <c r="ODD45" s="171"/>
      <c r="ODE45" s="171"/>
      <c r="ODF45" s="171"/>
      <c r="ODG45" s="171"/>
      <c r="ODH45" s="171"/>
      <c r="ODI45" s="171"/>
      <c r="ODJ45" s="171"/>
      <c r="ODK45" s="171"/>
      <c r="ODL45" s="171"/>
      <c r="ODM45" s="171"/>
      <c r="ODN45" s="171"/>
      <c r="ODO45" s="171"/>
      <c r="ODP45" s="171"/>
      <c r="ODQ45" s="171"/>
      <c r="ODR45" s="171"/>
      <c r="ODS45" s="171"/>
      <c r="ODT45" s="171"/>
      <c r="ODU45" s="171"/>
      <c r="ODV45" s="171"/>
      <c r="ODW45" s="171"/>
      <c r="ODX45" s="171"/>
      <c r="ODY45" s="171"/>
      <c r="ODZ45" s="171"/>
      <c r="OEA45" s="171"/>
      <c r="OEB45" s="171"/>
      <c r="OEC45" s="171"/>
      <c r="OED45" s="171"/>
      <c r="OEE45" s="171"/>
      <c r="OEF45" s="171"/>
      <c r="OEG45" s="171"/>
      <c r="OEH45" s="171"/>
      <c r="OEI45" s="171"/>
      <c r="OEJ45" s="171"/>
      <c r="OEK45" s="171"/>
      <c r="OEL45" s="171"/>
      <c r="OEM45" s="171"/>
      <c r="OEN45" s="171"/>
      <c r="OEO45" s="171"/>
      <c r="OEP45" s="171"/>
      <c r="OEQ45" s="171"/>
      <c r="OER45" s="171"/>
      <c r="OES45" s="171"/>
      <c r="OET45" s="171"/>
      <c r="OEU45" s="171"/>
      <c r="OEV45" s="171"/>
      <c r="OEW45" s="171"/>
      <c r="OEX45" s="171"/>
      <c r="OEY45" s="171"/>
      <c r="OEZ45" s="171"/>
      <c r="OFA45" s="171"/>
      <c r="OFB45" s="171"/>
      <c r="OFC45" s="171"/>
      <c r="OFD45" s="171"/>
      <c r="OFE45" s="171"/>
      <c r="OFF45" s="171"/>
      <c r="OFG45" s="171"/>
      <c r="OFH45" s="171"/>
      <c r="OFI45" s="171"/>
      <c r="OFJ45" s="171"/>
      <c r="OFK45" s="171"/>
      <c r="OFL45" s="171"/>
      <c r="OFM45" s="171"/>
      <c r="OFN45" s="171"/>
      <c r="OFO45" s="171"/>
      <c r="OFP45" s="171"/>
      <c r="OFQ45" s="171"/>
      <c r="OFR45" s="171"/>
      <c r="OFS45" s="171"/>
      <c r="OFT45" s="171"/>
      <c r="OFU45" s="171"/>
      <c r="OFV45" s="171"/>
      <c r="OFW45" s="171"/>
      <c r="OFX45" s="171"/>
      <c r="OFY45" s="171"/>
      <c r="OFZ45" s="171"/>
      <c r="OGA45" s="171"/>
      <c r="OGB45" s="171"/>
      <c r="OGC45" s="171"/>
      <c r="OGD45" s="171"/>
      <c r="OGE45" s="171"/>
      <c r="OGF45" s="171"/>
      <c r="OGG45" s="171"/>
      <c r="OGH45" s="171"/>
      <c r="OGI45" s="171"/>
      <c r="OGJ45" s="171"/>
      <c r="OGK45" s="171"/>
      <c r="OGL45" s="171"/>
      <c r="OGM45" s="171"/>
      <c r="OGN45" s="171"/>
      <c r="OGO45" s="171"/>
      <c r="OGP45" s="171"/>
      <c r="OGQ45" s="171"/>
      <c r="OGR45" s="171"/>
      <c r="OGS45" s="171"/>
      <c r="OGT45" s="171"/>
      <c r="OGU45" s="171"/>
      <c r="OGV45" s="171"/>
      <c r="OGW45" s="171"/>
      <c r="OGX45" s="171"/>
      <c r="OGY45" s="171"/>
      <c r="OGZ45" s="171"/>
      <c r="OHA45" s="171"/>
      <c r="OHB45" s="171"/>
      <c r="OHC45" s="171"/>
      <c r="OHD45" s="171"/>
      <c r="OHE45" s="171"/>
      <c r="OHF45" s="171"/>
      <c r="OHG45" s="171"/>
      <c r="OHH45" s="171"/>
      <c r="OHI45" s="171"/>
      <c r="OHJ45" s="171"/>
      <c r="OHK45" s="171"/>
      <c r="OHL45" s="171"/>
      <c r="OHM45" s="171"/>
      <c r="OHN45" s="171"/>
      <c r="OHO45" s="171"/>
      <c r="OHP45" s="171"/>
      <c r="OHQ45" s="171"/>
      <c r="OHR45" s="171"/>
      <c r="OHS45" s="171"/>
      <c r="OHT45" s="171"/>
      <c r="OHU45" s="171"/>
      <c r="OHV45" s="171"/>
      <c r="OHW45" s="171"/>
      <c r="OHX45" s="171"/>
      <c r="OHY45" s="171"/>
      <c r="OHZ45" s="171"/>
      <c r="OIA45" s="171"/>
      <c r="OIB45" s="171"/>
      <c r="OIC45" s="171"/>
      <c r="OID45" s="171"/>
      <c r="OIE45" s="171"/>
      <c r="OIF45" s="171"/>
      <c r="OIG45" s="171"/>
      <c r="OIH45" s="171"/>
      <c r="OII45" s="171"/>
      <c r="OIJ45" s="171"/>
      <c r="OIK45" s="171"/>
      <c r="OIL45" s="171"/>
      <c r="OIM45" s="171"/>
      <c r="OIN45" s="171"/>
      <c r="OIO45" s="171"/>
      <c r="OIP45" s="171"/>
      <c r="OIQ45" s="171"/>
      <c r="OIR45" s="171"/>
      <c r="OIS45" s="171"/>
      <c r="OIT45" s="171"/>
      <c r="OIU45" s="171"/>
      <c r="OIV45" s="171"/>
      <c r="OIW45" s="171"/>
      <c r="OIX45" s="171"/>
      <c r="OIY45" s="171"/>
      <c r="OIZ45" s="171"/>
      <c r="OJA45" s="171"/>
      <c r="OJB45" s="171"/>
      <c r="OJC45" s="171"/>
      <c r="OJD45" s="171"/>
      <c r="OJE45" s="171"/>
      <c r="OJF45" s="171"/>
      <c r="OJG45" s="171"/>
      <c r="OJH45" s="171"/>
      <c r="OJI45" s="171"/>
      <c r="OJJ45" s="171"/>
      <c r="OJK45" s="171"/>
      <c r="OJL45" s="171"/>
      <c r="OJM45" s="171"/>
      <c r="OJN45" s="171"/>
      <c r="OJO45" s="171"/>
      <c r="OJP45" s="171"/>
      <c r="OJQ45" s="171"/>
      <c r="OJR45" s="171"/>
      <c r="OJS45" s="171"/>
      <c r="OJT45" s="171"/>
      <c r="OJU45" s="171"/>
      <c r="OJV45" s="171"/>
      <c r="OJW45" s="171"/>
      <c r="OJX45" s="171"/>
      <c r="OJY45" s="171"/>
      <c r="OJZ45" s="171"/>
      <c r="OKA45" s="171"/>
      <c r="OKB45" s="171"/>
      <c r="OKC45" s="171"/>
      <c r="OKD45" s="171"/>
      <c r="OKE45" s="171"/>
      <c r="OKF45" s="171"/>
      <c r="OKG45" s="171"/>
      <c r="OKH45" s="171"/>
      <c r="OKI45" s="171"/>
      <c r="OKJ45" s="171"/>
      <c r="OKK45" s="171"/>
      <c r="OKL45" s="171"/>
      <c r="OKM45" s="171"/>
      <c r="OKN45" s="171"/>
      <c r="OKO45" s="171"/>
      <c r="OKP45" s="171"/>
      <c r="OKQ45" s="171"/>
      <c r="OKR45" s="171"/>
      <c r="OKS45" s="171"/>
      <c r="OKT45" s="171"/>
      <c r="OKU45" s="171"/>
      <c r="OKV45" s="171"/>
      <c r="OKW45" s="171"/>
      <c r="OKX45" s="171"/>
      <c r="OKY45" s="171"/>
      <c r="OKZ45" s="171"/>
      <c r="OLA45" s="171"/>
      <c r="OLB45" s="171"/>
      <c r="OLC45" s="171"/>
      <c r="OLD45" s="171"/>
      <c r="OLE45" s="171"/>
      <c r="OLF45" s="171"/>
      <c r="OLG45" s="171"/>
      <c r="OLH45" s="171"/>
      <c r="OLI45" s="171"/>
      <c r="OLJ45" s="171"/>
      <c r="OLK45" s="171"/>
      <c r="OLL45" s="171"/>
      <c r="OLM45" s="171"/>
      <c r="OLN45" s="171"/>
      <c r="OLO45" s="171"/>
      <c r="OLP45" s="171"/>
      <c r="OLQ45" s="171"/>
      <c r="OLR45" s="171"/>
      <c r="OLS45" s="171"/>
      <c r="OLT45" s="171"/>
      <c r="OLU45" s="171"/>
      <c r="OLV45" s="171"/>
      <c r="OLW45" s="171"/>
      <c r="OLX45" s="171"/>
      <c r="OLY45" s="171"/>
      <c r="OLZ45" s="171"/>
      <c r="OMA45" s="171"/>
      <c r="OMB45" s="171"/>
      <c r="OMC45" s="171"/>
      <c r="OMD45" s="171"/>
      <c r="OME45" s="171"/>
      <c r="OMF45" s="171"/>
      <c r="OMG45" s="171"/>
      <c r="OMH45" s="171"/>
      <c r="OMI45" s="171"/>
      <c r="OMJ45" s="171"/>
      <c r="OMK45" s="171"/>
      <c r="OML45" s="171"/>
      <c r="OMM45" s="171"/>
      <c r="OMN45" s="171"/>
      <c r="OMO45" s="171"/>
      <c r="OMP45" s="171"/>
      <c r="OMQ45" s="171"/>
      <c r="OMR45" s="171"/>
      <c r="OMS45" s="171"/>
      <c r="OMT45" s="171"/>
      <c r="OMU45" s="171"/>
      <c r="OMV45" s="171"/>
      <c r="OMW45" s="171"/>
      <c r="OMX45" s="171"/>
      <c r="OMY45" s="171"/>
      <c r="OMZ45" s="171"/>
      <c r="ONA45" s="171"/>
      <c r="ONB45" s="171"/>
      <c r="ONC45" s="171"/>
      <c r="OND45" s="171"/>
      <c r="ONE45" s="171"/>
      <c r="ONF45" s="171"/>
      <c r="ONG45" s="171"/>
      <c r="ONH45" s="171"/>
      <c r="ONI45" s="171"/>
      <c r="ONJ45" s="171"/>
      <c r="ONK45" s="171"/>
      <c r="ONL45" s="171"/>
      <c r="ONM45" s="171"/>
      <c r="ONN45" s="171"/>
      <c r="ONO45" s="171"/>
      <c r="ONP45" s="171"/>
      <c r="ONQ45" s="171"/>
      <c r="ONR45" s="171"/>
      <c r="ONS45" s="171"/>
      <c r="ONT45" s="171"/>
      <c r="ONU45" s="171"/>
      <c r="ONV45" s="171"/>
      <c r="ONW45" s="171"/>
      <c r="ONX45" s="171"/>
      <c r="ONY45" s="171"/>
      <c r="ONZ45" s="171"/>
      <c r="OOA45" s="171"/>
      <c r="OOB45" s="171"/>
      <c r="OOC45" s="171"/>
      <c r="OOD45" s="171"/>
      <c r="OOE45" s="171"/>
      <c r="OOF45" s="171"/>
      <c r="OOG45" s="171"/>
      <c r="OOH45" s="171"/>
      <c r="OOI45" s="171"/>
      <c r="OOJ45" s="171"/>
      <c r="OOK45" s="171"/>
      <c r="OOL45" s="171"/>
      <c r="OOM45" s="171"/>
      <c r="OON45" s="171"/>
      <c r="OOO45" s="171"/>
      <c r="OOP45" s="171"/>
      <c r="OOQ45" s="171"/>
      <c r="OOR45" s="171"/>
      <c r="OOS45" s="171"/>
      <c r="OOT45" s="171"/>
      <c r="OOU45" s="171"/>
      <c r="OOV45" s="171"/>
      <c r="OOW45" s="171"/>
      <c r="OOX45" s="171"/>
      <c r="OOY45" s="171"/>
      <c r="OOZ45" s="171"/>
      <c r="OPA45" s="171"/>
      <c r="OPB45" s="171"/>
      <c r="OPC45" s="171"/>
      <c r="OPD45" s="171"/>
      <c r="OPE45" s="171"/>
      <c r="OPF45" s="171"/>
      <c r="OPG45" s="171"/>
      <c r="OPH45" s="171"/>
      <c r="OPI45" s="171"/>
      <c r="OPJ45" s="171"/>
      <c r="OPK45" s="171"/>
      <c r="OPL45" s="171"/>
      <c r="OPM45" s="171"/>
      <c r="OPN45" s="171"/>
      <c r="OPO45" s="171"/>
      <c r="OPP45" s="171"/>
      <c r="OPQ45" s="171"/>
      <c r="OPR45" s="171"/>
      <c r="OPS45" s="171"/>
      <c r="OPT45" s="171"/>
      <c r="OPU45" s="171"/>
      <c r="OPV45" s="171"/>
      <c r="OPW45" s="171"/>
      <c r="OPX45" s="171"/>
      <c r="OPY45" s="171"/>
      <c r="OPZ45" s="171"/>
      <c r="OQA45" s="171"/>
      <c r="OQB45" s="171"/>
      <c r="OQC45" s="171"/>
      <c r="OQD45" s="171"/>
      <c r="OQE45" s="171"/>
      <c r="OQF45" s="171"/>
      <c r="OQG45" s="171"/>
      <c r="OQH45" s="171"/>
      <c r="OQI45" s="171"/>
      <c r="OQJ45" s="171"/>
      <c r="OQK45" s="171"/>
      <c r="OQL45" s="171"/>
      <c r="OQM45" s="171"/>
      <c r="OQN45" s="171"/>
      <c r="OQO45" s="171"/>
      <c r="OQP45" s="171"/>
      <c r="OQQ45" s="171"/>
      <c r="OQR45" s="171"/>
      <c r="OQS45" s="171"/>
      <c r="OQT45" s="171"/>
      <c r="OQU45" s="171"/>
      <c r="OQV45" s="171"/>
      <c r="OQW45" s="171"/>
      <c r="OQX45" s="171"/>
      <c r="OQY45" s="171"/>
      <c r="OQZ45" s="171"/>
      <c r="ORA45" s="171"/>
      <c r="ORB45" s="171"/>
      <c r="ORC45" s="171"/>
      <c r="ORD45" s="171"/>
      <c r="ORE45" s="171"/>
      <c r="ORF45" s="171"/>
      <c r="ORG45" s="171"/>
      <c r="ORH45" s="171"/>
      <c r="ORI45" s="171"/>
      <c r="ORJ45" s="171"/>
      <c r="ORK45" s="171"/>
      <c r="ORL45" s="171"/>
      <c r="ORM45" s="171"/>
      <c r="ORN45" s="171"/>
      <c r="ORO45" s="171"/>
      <c r="ORP45" s="171"/>
      <c r="ORQ45" s="171"/>
      <c r="ORR45" s="171"/>
      <c r="ORS45" s="171"/>
      <c r="ORT45" s="171"/>
      <c r="ORU45" s="171"/>
      <c r="ORV45" s="171"/>
      <c r="ORW45" s="171"/>
      <c r="ORX45" s="171"/>
      <c r="ORY45" s="171"/>
      <c r="ORZ45" s="171"/>
      <c r="OSA45" s="171"/>
      <c r="OSB45" s="171"/>
      <c r="OSC45" s="171"/>
      <c r="OSD45" s="171"/>
      <c r="OSE45" s="171"/>
      <c r="OSF45" s="171"/>
      <c r="OSG45" s="171"/>
      <c r="OSH45" s="171"/>
      <c r="OSI45" s="171"/>
      <c r="OSJ45" s="171"/>
      <c r="OSK45" s="171"/>
      <c r="OSL45" s="171"/>
      <c r="OSM45" s="171"/>
      <c r="OSN45" s="171"/>
      <c r="OSO45" s="171"/>
      <c r="OSP45" s="171"/>
      <c r="OSQ45" s="171"/>
      <c r="OSR45" s="171"/>
      <c r="OSS45" s="171"/>
      <c r="OST45" s="171"/>
      <c r="OSU45" s="171"/>
      <c r="OSV45" s="171"/>
      <c r="OSW45" s="171"/>
      <c r="OSX45" s="171"/>
      <c r="OSY45" s="171"/>
      <c r="OSZ45" s="171"/>
      <c r="OTA45" s="171"/>
      <c r="OTB45" s="171"/>
      <c r="OTC45" s="171"/>
      <c r="OTD45" s="171"/>
      <c r="OTE45" s="171"/>
      <c r="OTF45" s="171"/>
      <c r="OTG45" s="171"/>
      <c r="OTH45" s="171"/>
      <c r="OTI45" s="171"/>
      <c r="OTJ45" s="171"/>
      <c r="OTK45" s="171"/>
      <c r="OTL45" s="171"/>
      <c r="OTM45" s="171"/>
      <c r="OTN45" s="171"/>
      <c r="OTO45" s="171"/>
      <c r="OTP45" s="171"/>
      <c r="OTQ45" s="171"/>
      <c r="OTR45" s="171"/>
      <c r="OTS45" s="171"/>
      <c r="OTT45" s="171"/>
      <c r="OTU45" s="171"/>
      <c r="OTV45" s="171"/>
      <c r="OTW45" s="171"/>
      <c r="OTX45" s="171"/>
      <c r="OTY45" s="171"/>
      <c r="OTZ45" s="171"/>
      <c r="OUA45" s="171"/>
      <c r="OUB45" s="171"/>
      <c r="OUC45" s="171"/>
      <c r="OUD45" s="171"/>
      <c r="OUE45" s="171"/>
      <c r="OUF45" s="171"/>
      <c r="OUG45" s="171"/>
      <c r="OUH45" s="171"/>
      <c r="OUI45" s="171"/>
      <c r="OUJ45" s="171"/>
      <c r="OUK45" s="171"/>
      <c r="OUL45" s="171"/>
      <c r="OUM45" s="171"/>
      <c r="OUN45" s="171"/>
      <c r="OUO45" s="171"/>
      <c r="OUP45" s="171"/>
      <c r="OUQ45" s="171"/>
      <c r="OUR45" s="171"/>
      <c r="OUS45" s="171"/>
      <c r="OUT45" s="171"/>
      <c r="OUU45" s="171"/>
      <c r="OUV45" s="171"/>
      <c r="OUW45" s="171"/>
      <c r="OUX45" s="171"/>
      <c r="OUY45" s="171"/>
      <c r="OUZ45" s="171"/>
      <c r="OVA45" s="171"/>
      <c r="OVB45" s="171"/>
      <c r="OVC45" s="171"/>
      <c r="OVD45" s="171"/>
      <c r="OVE45" s="171"/>
      <c r="OVF45" s="171"/>
      <c r="OVG45" s="171"/>
      <c r="OVH45" s="171"/>
      <c r="OVI45" s="171"/>
      <c r="OVJ45" s="171"/>
      <c r="OVK45" s="171"/>
      <c r="OVL45" s="171"/>
      <c r="OVM45" s="171"/>
      <c r="OVN45" s="171"/>
      <c r="OVO45" s="171"/>
      <c r="OVP45" s="171"/>
      <c r="OVQ45" s="171"/>
      <c r="OVR45" s="171"/>
      <c r="OVS45" s="171"/>
      <c r="OVT45" s="171"/>
      <c r="OVU45" s="171"/>
      <c r="OVV45" s="171"/>
      <c r="OVW45" s="171"/>
      <c r="OVX45" s="171"/>
      <c r="OVY45" s="171"/>
      <c r="OVZ45" s="171"/>
      <c r="OWA45" s="171"/>
      <c r="OWB45" s="171"/>
      <c r="OWC45" s="171"/>
      <c r="OWD45" s="171"/>
      <c r="OWE45" s="171"/>
      <c r="OWF45" s="171"/>
      <c r="OWG45" s="171"/>
      <c r="OWH45" s="171"/>
      <c r="OWI45" s="171"/>
      <c r="OWJ45" s="171"/>
      <c r="OWK45" s="171"/>
      <c r="OWL45" s="171"/>
      <c r="OWM45" s="171"/>
      <c r="OWN45" s="171"/>
      <c r="OWO45" s="171"/>
      <c r="OWP45" s="171"/>
      <c r="OWQ45" s="171"/>
      <c r="OWR45" s="171"/>
      <c r="OWS45" s="171"/>
      <c r="OWT45" s="171"/>
      <c r="OWU45" s="171"/>
      <c r="OWV45" s="171"/>
      <c r="OWW45" s="171"/>
      <c r="OWX45" s="171"/>
      <c r="OWY45" s="171"/>
      <c r="OWZ45" s="171"/>
      <c r="OXA45" s="171"/>
      <c r="OXB45" s="171"/>
      <c r="OXC45" s="171"/>
      <c r="OXD45" s="171"/>
      <c r="OXE45" s="171"/>
      <c r="OXF45" s="171"/>
      <c r="OXG45" s="171"/>
      <c r="OXH45" s="171"/>
      <c r="OXI45" s="171"/>
      <c r="OXJ45" s="171"/>
      <c r="OXK45" s="171"/>
      <c r="OXL45" s="171"/>
      <c r="OXM45" s="171"/>
      <c r="OXN45" s="171"/>
      <c r="OXO45" s="171"/>
      <c r="OXP45" s="171"/>
      <c r="OXQ45" s="171"/>
      <c r="OXR45" s="171"/>
      <c r="OXS45" s="171"/>
      <c r="OXT45" s="171"/>
      <c r="OXU45" s="171"/>
      <c r="OXV45" s="171"/>
      <c r="OXW45" s="171"/>
      <c r="OXX45" s="171"/>
      <c r="OXY45" s="171"/>
      <c r="OXZ45" s="171"/>
      <c r="OYA45" s="171"/>
      <c r="OYB45" s="171"/>
      <c r="OYC45" s="171"/>
      <c r="OYD45" s="171"/>
      <c r="OYE45" s="171"/>
      <c r="OYF45" s="171"/>
      <c r="OYG45" s="171"/>
      <c r="OYH45" s="171"/>
      <c r="OYI45" s="171"/>
      <c r="OYJ45" s="171"/>
      <c r="OYK45" s="171"/>
      <c r="OYL45" s="171"/>
      <c r="OYM45" s="171"/>
      <c r="OYN45" s="171"/>
      <c r="OYO45" s="171"/>
      <c r="OYP45" s="171"/>
      <c r="OYQ45" s="171"/>
      <c r="OYR45" s="171"/>
      <c r="OYS45" s="171"/>
      <c r="OYT45" s="171"/>
      <c r="OYU45" s="171"/>
      <c r="OYV45" s="171"/>
      <c r="OYW45" s="171"/>
      <c r="OYX45" s="171"/>
      <c r="OYY45" s="171"/>
      <c r="OYZ45" s="171"/>
      <c r="OZA45" s="171"/>
      <c r="OZB45" s="171"/>
      <c r="OZC45" s="171"/>
      <c r="OZD45" s="171"/>
      <c r="OZE45" s="171"/>
      <c r="OZF45" s="171"/>
      <c r="OZG45" s="171"/>
      <c r="OZH45" s="171"/>
      <c r="OZI45" s="171"/>
      <c r="OZJ45" s="171"/>
      <c r="OZK45" s="171"/>
      <c r="OZL45" s="171"/>
      <c r="OZM45" s="171"/>
      <c r="OZN45" s="171"/>
      <c r="OZO45" s="171"/>
      <c r="OZP45" s="171"/>
      <c r="OZQ45" s="171"/>
      <c r="OZR45" s="171"/>
      <c r="OZS45" s="171"/>
      <c r="OZT45" s="171"/>
      <c r="OZU45" s="171"/>
      <c r="OZV45" s="171"/>
      <c r="OZW45" s="171"/>
      <c r="OZX45" s="171"/>
      <c r="OZY45" s="171"/>
      <c r="OZZ45" s="171"/>
      <c r="PAA45" s="171"/>
      <c r="PAB45" s="171"/>
      <c r="PAC45" s="171"/>
      <c r="PAD45" s="171"/>
      <c r="PAE45" s="171"/>
      <c r="PAF45" s="171"/>
      <c r="PAG45" s="171"/>
      <c r="PAH45" s="171"/>
      <c r="PAI45" s="171"/>
      <c r="PAJ45" s="171"/>
      <c r="PAK45" s="171"/>
      <c r="PAL45" s="171"/>
      <c r="PAM45" s="171"/>
      <c r="PAN45" s="171"/>
      <c r="PAO45" s="171"/>
      <c r="PAP45" s="171"/>
      <c r="PAQ45" s="171"/>
      <c r="PAR45" s="171"/>
      <c r="PAS45" s="171"/>
      <c r="PAT45" s="171"/>
      <c r="PAU45" s="171"/>
      <c r="PAV45" s="171"/>
      <c r="PAW45" s="171"/>
      <c r="PAX45" s="171"/>
      <c r="PAY45" s="171"/>
      <c r="PAZ45" s="171"/>
      <c r="PBA45" s="171"/>
      <c r="PBB45" s="171"/>
      <c r="PBC45" s="171"/>
      <c r="PBD45" s="171"/>
      <c r="PBE45" s="171"/>
      <c r="PBF45" s="171"/>
      <c r="PBG45" s="171"/>
      <c r="PBH45" s="171"/>
      <c r="PBI45" s="171"/>
      <c r="PBJ45" s="171"/>
      <c r="PBK45" s="171"/>
      <c r="PBL45" s="171"/>
      <c r="PBM45" s="171"/>
      <c r="PBN45" s="171"/>
      <c r="PBO45" s="171"/>
      <c r="PBP45" s="171"/>
      <c r="PBQ45" s="171"/>
      <c r="PBR45" s="171"/>
      <c r="PBS45" s="171"/>
      <c r="PBT45" s="171"/>
      <c r="PBU45" s="171"/>
      <c r="PBV45" s="171"/>
      <c r="PBW45" s="171"/>
      <c r="PBX45" s="171"/>
      <c r="PBY45" s="171"/>
      <c r="PBZ45" s="171"/>
      <c r="PCA45" s="171"/>
      <c r="PCB45" s="171"/>
      <c r="PCC45" s="171"/>
      <c r="PCD45" s="171"/>
      <c r="PCE45" s="171"/>
      <c r="PCF45" s="171"/>
      <c r="PCG45" s="171"/>
      <c r="PCH45" s="171"/>
      <c r="PCI45" s="171"/>
      <c r="PCJ45" s="171"/>
      <c r="PCK45" s="171"/>
      <c r="PCL45" s="171"/>
      <c r="PCM45" s="171"/>
      <c r="PCN45" s="171"/>
      <c r="PCO45" s="171"/>
      <c r="PCP45" s="171"/>
      <c r="PCQ45" s="171"/>
      <c r="PCR45" s="171"/>
      <c r="PCS45" s="171"/>
      <c r="PCT45" s="171"/>
      <c r="PCU45" s="171"/>
      <c r="PCV45" s="171"/>
      <c r="PCW45" s="171"/>
      <c r="PCX45" s="171"/>
      <c r="PCY45" s="171"/>
      <c r="PCZ45" s="171"/>
      <c r="PDA45" s="171"/>
      <c r="PDB45" s="171"/>
      <c r="PDC45" s="171"/>
      <c r="PDD45" s="171"/>
      <c r="PDE45" s="171"/>
      <c r="PDF45" s="171"/>
      <c r="PDG45" s="171"/>
      <c r="PDH45" s="171"/>
      <c r="PDI45" s="171"/>
      <c r="PDJ45" s="171"/>
      <c r="PDK45" s="171"/>
      <c r="PDL45" s="171"/>
      <c r="PDM45" s="171"/>
      <c r="PDN45" s="171"/>
      <c r="PDO45" s="171"/>
      <c r="PDP45" s="171"/>
      <c r="PDQ45" s="171"/>
      <c r="PDR45" s="171"/>
      <c r="PDS45" s="171"/>
      <c r="PDT45" s="171"/>
      <c r="PDU45" s="171"/>
      <c r="PDV45" s="171"/>
      <c r="PDW45" s="171"/>
      <c r="PDX45" s="171"/>
      <c r="PDY45" s="171"/>
      <c r="PDZ45" s="171"/>
      <c r="PEA45" s="171"/>
      <c r="PEB45" s="171"/>
      <c r="PEC45" s="171"/>
      <c r="PED45" s="171"/>
      <c r="PEE45" s="171"/>
      <c r="PEF45" s="171"/>
      <c r="PEG45" s="171"/>
      <c r="PEH45" s="171"/>
      <c r="PEI45" s="171"/>
      <c r="PEJ45" s="171"/>
      <c r="PEK45" s="171"/>
      <c r="PEL45" s="171"/>
      <c r="PEM45" s="171"/>
      <c r="PEN45" s="171"/>
      <c r="PEO45" s="171"/>
      <c r="PEP45" s="171"/>
      <c r="PEQ45" s="171"/>
      <c r="PER45" s="171"/>
      <c r="PES45" s="171"/>
      <c r="PET45" s="171"/>
      <c r="PEU45" s="171"/>
      <c r="PEV45" s="171"/>
      <c r="PEW45" s="171"/>
      <c r="PEX45" s="171"/>
      <c r="PEY45" s="171"/>
      <c r="PEZ45" s="171"/>
      <c r="PFA45" s="171"/>
      <c r="PFB45" s="171"/>
      <c r="PFC45" s="171"/>
      <c r="PFD45" s="171"/>
      <c r="PFE45" s="171"/>
      <c r="PFF45" s="171"/>
      <c r="PFG45" s="171"/>
      <c r="PFH45" s="171"/>
      <c r="PFI45" s="171"/>
      <c r="PFJ45" s="171"/>
      <c r="PFK45" s="171"/>
      <c r="PFL45" s="171"/>
      <c r="PFM45" s="171"/>
      <c r="PFN45" s="171"/>
      <c r="PFO45" s="171"/>
      <c r="PFP45" s="171"/>
      <c r="PFQ45" s="171"/>
      <c r="PFR45" s="171"/>
      <c r="PFS45" s="171"/>
      <c r="PFT45" s="171"/>
      <c r="PFU45" s="171"/>
      <c r="PFV45" s="171"/>
      <c r="PFW45" s="171"/>
      <c r="PFX45" s="171"/>
      <c r="PFY45" s="171"/>
      <c r="PFZ45" s="171"/>
      <c r="PGA45" s="171"/>
      <c r="PGB45" s="171"/>
      <c r="PGC45" s="171"/>
      <c r="PGD45" s="171"/>
      <c r="PGE45" s="171"/>
      <c r="PGF45" s="171"/>
      <c r="PGG45" s="171"/>
      <c r="PGH45" s="171"/>
      <c r="PGI45" s="171"/>
      <c r="PGJ45" s="171"/>
      <c r="PGK45" s="171"/>
      <c r="PGL45" s="171"/>
      <c r="PGM45" s="171"/>
      <c r="PGN45" s="171"/>
      <c r="PGO45" s="171"/>
      <c r="PGP45" s="171"/>
      <c r="PGQ45" s="171"/>
      <c r="PGR45" s="171"/>
      <c r="PGS45" s="171"/>
      <c r="PGT45" s="171"/>
      <c r="PGU45" s="171"/>
      <c r="PGV45" s="171"/>
      <c r="PGW45" s="171"/>
      <c r="PGX45" s="171"/>
      <c r="PGY45" s="171"/>
      <c r="PGZ45" s="171"/>
      <c r="PHA45" s="171"/>
      <c r="PHB45" s="171"/>
      <c r="PHC45" s="171"/>
      <c r="PHD45" s="171"/>
      <c r="PHE45" s="171"/>
      <c r="PHF45" s="171"/>
      <c r="PHG45" s="171"/>
      <c r="PHH45" s="171"/>
      <c r="PHI45" s="171"/>
      <c r="PHJ45" s="171"/>
      <c r="PHK45" s="171"/>
      <c r="PHL45" s="171"/>
      <c r="PHM45" s="171"/>
      <c r="PHN45" s="171"/>
      <c r="PHO45" s="171"/>
      <c r="PHP45" s="171"/>
      <c r="PHQ45" s="171"/>
      <c r="PHR45" s="171"/>
      <c r="PHS45" s="171"/>
      <c r="PHT45" s="171"/>
      <c r="PHU45" s="171"/>
      <c r="PHV45" s="171"/>
      <c r="PHW45" s="171"/>
      <c r="PHX45" s="171"/>
      <c r="PHY45" s="171"/>
      <c r="PHZ45" s="171"/>
      <c r="PIA45" s="171"/>
      <c r="PIB45" s="171"/>
      <c r="PIC45" s="171"/>
      <c r="PID45" s="171"/>
      <c r="PIE45" s="171"/>
      <c r="PIF45" s="171"/>
      <c r="PIG45" s="171"/>
      <c r="PIH45" s="171"/>
      <c r="PII45" s="171"/>
      <c r="PIJ45" s="171"/>
      <c r="PIK45" s="171"/>
      <c r="PIL45" s="171"/>
      <c r="PIM45" s="171"/>
      <c r="PIN45" s="171"/>
      <c r="PIO45" s="171"/>
      <c r="PIP45" s="171"/>
      <c r="PIQ45" s="171"/>
      <c r="PIR45" s="171"/>
      <c r="PIS45" s="171"/>
      <c r="PIT45" s="171"/>
      <c r="PIU45" s="171"/>
      <c r="PIV45" s="171"/>
      <c r="PIW45" s="171"/>
      <c r="PIX45" s="171"/>
      <c r="PIY45" s="171"/>
      <c r="PIZ45" s="171"/>
      <c r="PJA45" s="171"/>
      <c r="PJB45" s="171"/>
      <c r="PJC45" s="171"/>
      <c r="PJD45" s="171"/>
      <c r="PJE45" s="171"/>
      <c r="PJF45" s="171"/>
      <c r="PJG45" s="171"/>
      <c r="PJH45" s="171"/>
      <c r="PJI45" s="171"/>
      <c r="PJJ45" s="171"/>
      <c r="PJK45" s="171"/>
      <c r="PJL45" s="171"/>
      <c r="PJM45" s="171"/>
      <c r="PJN45" s="171"/>
      <c r="PJO45" s="171"/>
      <c r="PJP45" s="171"/>
      <c r="PJQ45" s="171"/>
      <c r="PJR45" s="171"/>
      <c r="PJS45" s="171"/>
      <c r="PJT45" s="171"/>
      <c r="PJU45" s="171"/>
      <c r="PJV45" s="171"/>
      <c r="PJW45" s="171"/>
      <c r="PJX45" s="171"/>
      <c r="PJY45" s="171"/>
      <c r="PJZ45" s="171"/>
      <c r="PKA45" s="171"/>
      <c r="PKB45" s="171"/>
      <c r="PKC45" s="171"/>
      <c r="PKD45" s="171"/>
      <c r="PKE45" s="171"/>
      <c r="PKF45" s="171"/>
      <c r="PKG45" s="171"/>
      <c r="PKH45" s="171"/>
      <c r="PKI45" s="171"/>
      <c r="PKJ45" s="171"/>
      <c r="PKK45" s="171"/>
      <c r="PKL45" s="171"/>
      <c r="PKM45" s="171"/>
      <c r="PKN45" s="171"/>
      <c r="PKO45" s="171"/>
      <c r="PKP45" s="171"/>
      <c r="PKQ45" s="171"/>
      <c r="PKR45" s="171"/>
      <c r="PKS45" s="171"/>
      <c r="PKT45" s="171"/>
      <c r="PKU45" s="171"/>
      <c r="PKV45" s="171"/>
      <c r="PKW45" s="171"/>
      <c r="PKX45" s="171"/>
      <c r="PKY45" s="171"/>
      <c r="PKZ45" s="171"/>
      <c r="PLA45" s="171"/>
      <c r="PLB45" s="171"/>
      <c r="PLC45" s="171"/>
      <c r="PLD45" s="171"/>
      <c r="PLE45" s="171"/>
      <c r="PLF45" s="171"/>
      <c r="PLG45" s="171"/>
      <c r="PLH45" s="171"/>
      <c r="PLI45" s="171"/>
      <c r="PLJ45" s="171"/>
      <c r="PLK45" s="171"/>
      <c r="PLL45" s="171"/>
      <c r="PLM45" s="171"/>
      <c r="PLN45" s="171"/>
      <c r="PLO45" s="171"/>
      <c r="PLP45" s="171"/>
      <c r="PLQ45" s="171"/>
      <c r="PLR45" s="171"/>
      <c r="PLS45" s="171"/>
      <c r="PLT45" s="171"/>
      <c r="PLU45" s="171"/>
      <c r="PLV45" s="171"/>
      <c r="PLW45" s="171"/>
      <c r="PLX45" s="171"/>
      <c r="PLY45" s="171"/>
      <c r="PLZ45" s="171"/>
      <c r="PMA45" s="171"/>
      <c r="PMB45" s="171"/>
      <c r="PMC45" s="171"/>
      <c r="PMD45" s="171"/>
      <c r="PME45" s="171"/>
      <c r="PMF45" s="171"/>
      <c r="PMG45" s="171"/>
      <c r="PMH45" s="171"/>
      <c r="PMI45" s="171"/>
      <c r="PMJ45" s="171"/>
      <c r="PMK45" s="171"/>
      <c r="PML45" s="171"/>
      <c r="PMM45" s="171"/>
      <c r="PMN45" s="171"/>
      <c r="PMO45" s="171"/>
      <c r="PMP45" s="171"/>
      <c r="PMQ45" s="171"/>
      <c r="PMR45" s="171"/>
      <c r="PMS45" s="171"/>
      <c r="PMT45" s="171"/>
      <c r="PMU45" s="171"/>
      <c r="PMV45" s="171"/>
      <c r="PMW45" s="171"/>
      <c r="PMX45" s="171"/>
      <c r="PMY45" s="171"/>
      <c r="PMZ45" s="171"/>
      <c r="PNA45" s="171"/>
      <c r="PNB45" s="171"/>
      <c r="PNC45" s="171"/>
      <c r="PND45" s="171"/>
      <c r="PNE45" s="171"/>
      <c r="PNF45" s="171"/>
      <c r="PNG45" s="171"/>
      <c r="PNH45" s="171"/>
      <c r="PNI45" s="171"/>
      <c r="PNJ45" s="171"/>
      <c r="PNK45" s="171"/>
      <c r="PNL45" s="171"/>
      <c r="PNM45" s="171"/>
      <c r="PNN45" s="171"/>
      <c r="PNO45" s="171"/>
      <c r="PNP45" s="171"/>
      <c r="PNQ45" s="171"/>
      <c r="PNR45" s="171"/>
      <c r="PNS45" s="171"/>
      <c r="PNT45" s="171"/>
      <c r="PNU45" s="171"/>
      <c r="PNV45" s="171"/>
      <c r="PNW45" s="171"/>
      <c r="PNX45" s="171"/>
      <c r="PNY45" s="171"/>
      <c r="PNZ45" s="171"/>
      <c r="POA45" s="171"/>
      <c r="POB45" s="171"/>
      <c r="POC45" s="171"/>
      <c r="POD45" s="171"/>
      <c r="POE45" s="171"/>
      <c r="POF45" s="171"/>
      <c r="POG45" s="171"/>
      <c r="POH45" s="171"/>
      <c r="POI45" s="171"/>
      <c r="POJ45" s="171"/>
      <c r="POK45" s="171"/>
      <c r="POL45" s="171"/>
      <c r="POM45" s="171"/>
      <c r="PON45" s="171"/>
      <c r="POO45" s="171"/>
      <c r="POP45" s="171"/>
      <c r="POQ45" s="171"/>
      <c r="POR45" s="171"/>
      <c r="POS45" s="171"/>
      <c r="POT45" s="171"/>
      <c r="POU45" s="171"/>
      <c r="POV45" s="171"/>
      <c r="POW45" s="171"/>
      <c r="POX45" s="171"/>
      <c r="POY45" s="171"/>
      <c r="POZ45" s="171"/>
      <c r="PPA45" s="171"/>
      <c r="PPB45" s="171"/>
      <c r="PPC45" s="171"/>
      <c r="PPD45" s="171"/>
      <c r="PPE45" s="171"/>
      <c r="PPF45" s="171"/>
      <c r="PPG45" s="171"/>
      <c r="PPH45" s="171"/>
      <c r="PPI45" s="171"/>
      <c r="PPJ45" s="171"/>
      <c r="PPK45" s="171"/>
      <c r="PPL45" s="171"/>
      <c r="PPM45" s="171"/>
      <c r="PPN45" s="171"/>
      <c r="PPO45" s="171"/>
      <c r="PPP45" s="171"/>
      <c r="PPQ45" s="171"/>
      <c r="PPR45" s="171"/>
      <c r="PPS45" s="171"/>
      <c r="PPT45" s="171"/>
      <c r="PPU45" s="171"/>
      <c r="PPV45" s="171"/>
      <c r="PPW45" s="171"/>
      <c r="PPX45" s="171"/>
      <c r="PPY45" s="171"/>
      <c r="PPZ45" s="171"/>
      <c r="PQA45" s="171"/>
      <c r="PQB45" s="171"/>
      <c r="PQC45" s="171"/>
      <c r="PQD45" s="171"/>
      <c r="PQE45" s="171"/>
      <c r="PQF45" s="171"/>
      <c r="PQG45" s="171"/>
      <c r="PQH45" s="171"/>
      <c r="PQI45" s="171"/>
      <c r="PQJ45" s="171"/>
      <c r="PQK45" s="171"/>
      <c r="PQL45" s="171"/>
      <c r="PQM45" s="171"/>
      <c r="PQN45" s="171"/>
      <c r="PQO45" s="171"/>
      <c r="PQP45" s="171"/>
      <c r="PQQ45" s="171"/>
      <c r="PQR45" s="171"/>
      <c r="PQS45" s="171"/>
      <c r="PQT45" s="171"/>
      <c r="PQU45" s="171"/>
      <c r="PQV45" s="171"/>
      <c r="PQW45" s="171"/>
      <c r="PQX45" s="171"/>
      <c r="PQY45" s="171"/>
      <c r="PQZ45" s="171"/>
      <c r="PRA45" s="171"/>
      <c r="PRB45" s="171"/>
      <c r="PRC45" s="171"/>
      <c r="PRD45" s="171"/>
      <c r="PRE45" s="171"/>
      <c r="PRF45" s="171"/>
      <c r="PRG45" s="171"/>
      <c r="PRH45" s="171"/>
      <c r="PRI45" s="171"/>
      <c r="PRJ45" s="171"/>
      <c r="PRK45" s="171"/>
      <c r="PRL45" s="171"/>
      <c r="PRM45" s="171"/>
      <c r="PRN45" s="171"/>
      <c r="PRO45" s="171"/>
      <c r="PRP45" s="171"/>
      <c r="PRQ45" s="171"/>
      <c r="PRR45" s="171"/>
      <c r="PRS45" s="171"/>
      <c r="PRT45" s="171"/>
      <c r="PRU45" s="171"/>
      <c r="PRV45" s="171"/>
      <c r="PRW45" s="171"/>
      <c r="PRX45" s="171"/>
      <c r="PRY45" s="171"/>
      <c r="PRZ45" s="171"/>
      <c r="PSA45" s="171"/>
      <c r="PSB45" s="171"/>
      <c r="PSC45" s="171"/>
      <c r="PSD45" s="171"/>
      <c r="PSE45" s="171"/>
      <c r="PSF45" s="171"/>
      <c r="PSG45" s="171"/>
      <c r="PSH45" s="171"/>
      <c r="PSI45" s="171"/>
      <c r="PSJ45" s="171"/>
      <c r="PSK45" s="171"/>
      <c r="PSL45" s="171"/>
      <c r="PSM45" s="171"/>
      <c r="PSN45" s="171"/>
      <c r="PSO45" s="171"/>
      <c r="PSP45" s="171"/>
      <c r="PSQ45" s="171"/>
      <c r="PSR45" s="171"/>
      <c r="PSS45" s="171"/>
      <c r="PST45" s="171"/>
      <c r="PSU45" s="171"/>
      <c r="PSV45" s="171"/>
      <c r="PSW45" s="171"/>
      <c r="PSX45" s="171"/>
      <c r="PSY45" s="171"/>
      <c r="PSZ45" s="171"/>
      <c r="PTA45" s="171"/>
      <c r="PTB45" s="171"/>
      <c r="PTC45" s="171"/>
      <c r="PTD45" s="171"/>
      <c r="PTE45" s="171"/>
      <c r="PTF45" s="171"/>
      <c r="PTG45" s="171"/>
      <c r="PTH45" s="171"/>
      <c r="PTI45" s="171"/>
      <c r="PTJ45" s="171"/>
      <c r="PTK45" s="171"/>
      <c r="PTL45" s="171"/>
      <c r="PTM45" s="171"/>
      <c r="PTN45" s="171"/>
      <c r="PTO45" s="171"/>
      <c r="PTP45" s="171"/>
      <c r="PTQ45" s="171"/>
      <c r="PTR45" s="171"/>
      <c r="PTS45" s="171"/>
      <c r="PTT45" s="171"/>
      <c r="PTU45" s="171"/>
      <c r="PTV45" s="171"/>
      <c r="PTW45" s="171"/>
      <c r="PTX45" s="171"/>
      <c r="PTY45" s="171"/>
      <c r="PTZ45" s="171"/>
      <c r="PUA45" s="171"/>
      <c r="PUB45" s="171"/>
      <c r="PUC45" s="171"/>
      <c r="PUD45" s="171"/>
      <c r="PUE45" s="171"/>
      <c r="PUF45" s="171"/>
      <c r="PUG45" s="171"/>
      <c r="PUH45" s="171"/>
      <c r="PUI45" s="171"/>
      <c r="PUJ45" s="171"/>
      <c r="PUK45" s="171"/>
      <c r="PUL45" s="171"/>
      <c r="PUM45" s="171"/>
      <c r="PUN45" s="171"/>
      <c r="PUO45" s="171"/>
      <c r="PUP45" s="171"/>
      <c r="PUQ45" s="171"/>
      <c r="PUR45" s="171"/>
      <c r="PUS45" s="171"/>
      <c r="PUT45" s="171"/>
      <c r="PUU45" s="171"/>
      <c r="PUV45" s="171"/>
      <c r="PUW45" s="171"/>
      <c r="PUX45" s="171"/>
      <c r="PUY45" s="171"/>
      <c r="PUZ45" s="171"/>
      <c r="PVA45" s="171"/>
      <c r="PVB45" s="171"/>
      <c r="PVC45" s="171"/>
      <c r="PVD45" s="171"/>
      <c r="PVE45" s="171"/>
      <c r="PVF45" s="171"/>
      <c r="PVG45" s="171"/>
      <c r="PVH45" s="171"/>
      <c r="PVI45" s="171"/>
      <c r="PVJ45" s="171"/>
      <c r="PVK45" s="171"/>
      <c r="PVL45" s="171"/>
      <c r="PVM45" s="171"/>
      <c r="PVN45" s="171"/>
      <c r="PVO45" s="171"/>
      <c r="PVP45" s="171"/>
      <c r="PVQ45" s="171"/>
      <c r="PVR45" s="171"/>
      <c r="PVS45" s="171"/>
      <c r="PVT45" s="171"/>
      <c r="PVU45" s="171"/>
      <c r="PVV45" s="171"/>
      <c r="PVW45" s="171"/>
      <c r="PVX45" s="171"/>
      <c r="PVY45" s="171"/>
      <c r="PVZ45" s="171"/>
      <c r="PWA45" s="171"/>
      <c r="PWB45" s="171"/>
      <c r="PWC45" s="171"/>
      <c r="PWD45" s="171"/>
      <c r="PWE45" s="171"/>
      <c r="PWF45" s="171"/>
      <c r="PWG45" s="171"/>
      <c r="PWH45" s="171"/>
      <c r="PWI45" s="171"/>
      <c r="PWJ45" s="171"/>
      <c r="PWK45" s="171"/>
      <c r="PWL45" s="171"/>
      <c r="PWM45" s="171"/>
      <c r="PWN45" s="171"/>
      <c r="PWO45" s="171"/>
      <c r="PWP45" s="171"/>
      <c r="PWQ45" s="171"/>
      <c r="PWR45" s="171"/>
      <c r="PWS45" s="171"/>
      <c r="PWT45" s="171"/>
      <c r="PWU45" s="171"/>
      <c r="PWV45" s="171"/>
      <c r="PWW45" s="171"/>
      <c r="PWX45" s="171"/>
      <c r="PWY45" s="171"/>
      <c r="PWZ45" s="171"/>
      <c r="PXA45" s="171"/>
      <c r="PXB45" s="171"/>
      <c r="PXC45" s="171"/>
      <c r="PXD45" s="171"/>
      <c r="PXE45" s="171"/>
      <c r="PXF45" s="171"/>
      <c r="PXG45" s="171"/>
      <c r="PXH45" s="171"/>
      <c r="PXI45" s="171"/>
      <c r="PXJ45" s="171"/>
      <c r="PXK45" s="171"/>
      <c r="PXL45" s="171"/>
      <c r="PXM45" s="171"/>
      <c r="PXN45" s="171"/>
      <c r="PXO45" s="171"/>
      <c r="PXP45" s="171"/>
      <c r="PXQ45" s="171"/>
      <c r="PXR45" s="171"/>
      <c r="PXS45" s="171"/>
      <c r="PXT45" s="171"/>
      <c r="PXU45" s="171"/>
      <c r="PXV45" s="171"/>
      <c r="PXW45" s="171"/>
      <c r="PXX45" s="171"/>
      <c r="PXY45" s="171"/>
      <c r="PXZ45" s="171"/>
      <c r="PYA45" s="171"/>
      <c r="PYB45" s="171"/>
      <c r="PYC45" s="171"/>
      <c r="PYD45" s="171"/>
      <c r="PYE45" s="171"/>
      <c r="PYF45" s="171"/>
      <c r="PYG45" s="171"/>
      <c r="PYH45" s="171"/>
      <c r="PYI45" s="171"/>
      <c r="PYJ45" s="171"/>
      <c r="PYK45" s="171"/>
      <c r="PYL45" s="171"/>
      <c r="PYM45" s="171"/>
      <c r="PYN45" s="171"/>
      <c r="PYO45" s="171"/>
      <c r="PYP45" s="171"/>
      <c r="PYQ45" s="171"/>
      <c r="PYR45" s="171"/>
      <c r="PYS45" s="171"/>
      <c r="PYT45" s="171"/>
      <c r="PYU45" s="171"/>
      <c r="PYV45" s="171"/>
      <c r="PYW45" s="171"/>
      <c r="PYX45" s="171"/>
      <c r="PYY45" s="171"/>
      <c r="PYZ45" s="171"/>
      <c r="PZA45" s="171"/>
      <c r="PZB45" s="171"/>
      <c r="PZC45" s="171"/>
      <c r="PZD45" s="171"/>
      <c r="PZE45" s="171"/>
      <c r="PZF45" s="171"/>
      <c r="PZG45" s="171"/>
      <c r="PZH45" s="171"/>
      <c r="PZI45" s="171"/>
      <c r="PZJ45" s="171"/>
      <c r="PZK45" s="171"/>
      <c r="PZL45" s="171"/>
      <c r="PZM45" s="171"/>
      <c r="PZN45" s="171"/>
      <c r="PZO45" s="171"/>
      <c r="PZP45" s="171"/>
      <c r="PZQ45" s="171"/>
      <c r="PZR45" s="171"/>
      <c r="PZS45" s="171"/>
      <c r="PZT45" s="171"/>
      <c r="PZU45" s="171"/>
      <c r="PZV45" s="171"/>
      <c r="PZW45" s="171"/>
      <c r="PZX45" s="171"/>
      <c r="PZY45" s="171"/>
      <c r="PZZ45" s="171"/>
      <c r="QAA45" s="171"/>
      <c r="QAB45" s="171"/>
      <c r="QAC45" s="171"/>
      <c r="QAD45" s="171"/>
      <c r="QAE45" s="171"/>
      <c r="QAF45" s="171"/>
      <c r="QAG45" s="171"/>
      <c r="QAH45" s="171"/>
      <c r="QAI45" s="171"/>
      <c r="QAJ45" s="171"/>
      <c r="QAK45" s="171"/>
      <c r="QAL45" s="171"/>
      <c r="QAM45" s="171"/>
      <c r="QAN45" s="171"/>
      <c r="QAO45" s="171"/>
      <c r="QAP45" s="171"/>
      <c r="QAQ45" s="171"/>
      <c r="QAR45" s="171"/>
      <c r="QAS45" s="171"/>
      <c r="QAT45" s="171"/>
      <c r="QAU45" s="171"/>
      <c r="QAV45" s="171"/>
      <c r="QAW45" s="171"/>
      <c r="QAX45" s="171"/>
      <c r="QAY45" s="171"/>
      <c r="QAZ45" s="171"/>
      <c r="QBA45" s="171"/>
      <c r="QBB45" s="171"/>
      <c r="QBC45" s="171"/>
      <c r="QBD45" s="171"/>
      <c r="QBE45" s="171"/>
      <c r="QBF45" s="171"/>
      <c r="QBG45" s="171"/>
      <c r="QBH45" s="171"/>
      <c r="QBI45" s="171"/>
      <c r="QBJ45" s="171"/>
      <c r="QBK45" s="171"/>
      <c r="QBL45" s="171"/>
      <c r="QBM45" s="171"/>
      <c r="QBN45" s="171"/>
      <c r="QBO45" s="171"/>
      <c r="QBP45" s="171"/>
      <c r="QBQ45" s="171"/>
      <c r="QBR45" s="171"/>
      <c r="QBS45" s="171"/>
      <c r="QBT45" s="171"/>
      <c r="QBU45" s="171"/>
      <c r="QBV45" s="171"/>
      <c r="QBW45" s="171"/>
      <c r="QBX45" s="171"/>
      <c r="QBY45" s="171"/>
      <c r="QBZ45" s="171"/>
      <c r="QCA45" s="171"/>
      <c r="QCB45" s="171"/>
      <c r="QCC45" s="171"/>
      <c r="QCD45" s="171"/>
      <c r="QCE45" s="171"/>
      <c r="QCF45" s="171"/>
      <c r="QCG45" s="171"/>
      <c r="QCH45" s="171"/>
      <c r="QCI45" s="171"/>
      <c r="QCJ45" s="171"/>
      <c r="QCK45" s="171"/>
      <c r="QCL45" s="171"/>
      <c r="QCM45" s="171"/>
      <c r="QCN45" s="171"/>
      <c r="QCO45" s="171"/>
      <c r="QCP45" s="171"/>
      <c r="QCQ45" s="171"/>
      <c r="QCR45" s="171"/>
      <c r="QCS45" s="171"/>
      <c r="QCT45" s="171"/>
      <c r="QCU45" s="171"/>
      <c r="QCV45" s="171"/>
      <c r="QCW45" s="171"/>
      <c r="QCX45" s="171"/>
      <c r="QCY45" s="171"/>
      <c r="QCZ45" s="171"/>
      <c r="QDA45" s="171"/>
      <c r="QDB45" s="171"/>
      <c r="QDC45" s="171"/>
      <c r="QDD45" s="171"/>
      <c r="QDE45" s="171"/>
      <c r="QDF45" s="171"/>
      <c r="QDG45" s="171"/>
      <c r="QDH45" s="171"/>
      <c r="QDI45" s="171"/>
      <c r="QDJ45" s="171"/>
      <c r="QDK45" s="171"/>
      <c r="QDL45" s="171"/>
      <c r="QDM45" s="171"/>
      <c r="QDN45" s="171"/>
      <c r="QDO45" s="171"/>
      <c r="QDP45" s="171"/>
      <c r="QDQ45" s="171"/>
      <c r="QDR45" s="171"/>
      <c r="QDS45" s="171"/>
      <c r="QDT45" s="171"/>
      <c r="QDU45" s="171"/>
      <c r="QDV45" s="171"/>
      <c r="QDW45" s="171"/>
      <c r="QDX45" s="171"/>
      <c r="QDY45" s="171"/>
      <c r="QDZ45" s="171"/>
      <c r="QEA45" s="171"/>
      <c r="QEB45" s="171"/>
      <c r="QEC45" s="171"/>
      <c r="QED45" s="171"/>
      <c r="QEE45" s="171"/>
      <c r="QEF45" s="171"/>
      <c r="QEG45" s="171"/>
      <c r="QEH45" s="171"/>
      <c r="QEI45" s="171"/>
      <c r="QEJ45" s="171"/>
      <c r="QEK45" s="171"/>
      <c r="QEL45" s="171"/>
      <c r="QEM45" s="171"/>
      <c r="QEN45" s="171"/>
      <c r="QEO45" s="171"/>
      <c r="QEP45" s="171"/>
      <c r="QEQ45" s="171"/>
      <c r="QER45" s="171"/>
      <c r="QES45" s="171"/>
      <c r="QET45" s="171"/>
      <c r="QEU45" s="171"/>
      <c r="QEV45" s="171"/>
      <c r="QEW45" s="171"/>
      <c r="QEX45" s="171"/>
      <c r="QEY45" s="171"/>
      <c r="QEZ45" s="171"/>
      <c r="QFA45" s="171"/>
      <c r="QFB45" s="171"/>
      <c r="QFC45" s="171"/>
      <c r="QFD45" s="171"/>
      <c r="QFE45" s="171"/>
      <c r="QFF45" s="171"/>
      <c r="QFG45" s="171"/>
      <c r="QFH45" s="171"/>
      <c r="QFI45" s="171"/>
      <c r="QFJ45" s="171"/>
      <c r="QFK45" s="171"/>
      <c r="QFL45" s="171"/>
      <c r="QFM45" s="171"/>
      <c r="QFN45" s="171"/>
      <c r="QFO45" s="171"/>
      <c r="QFP45" s="171"/>
      <c r="QFQ45" s="171"/>
      <c r="QFR45" s="171"/>
      <c r="QFS45" s="171"/>
      <c r="QFT45" s="171"/>
      <c r="QFU45" s="171"/>
      <c r="QFV45" s="171"/>
      <c r="QFW45" s="171"/>
      <c r="QFX45" s="171"/>
      <c r="QFY45" s="171"/>
      <c r="QFZ45" s="171"/>
      <c r="QGA45" s="171"/>
      <c r="QGB45" s="171"/>
      <c r="QGC45" s="171"/>
      <c r="QGD45" s="171"/>
      <c r="QGE45" s="171"/>
      <c r="QGF45" s="171"/>
      <c r="QGG45" s="171"/>
      <c r="QGH45" s="171"/>
      <c r="QGI45" s="171"/>
      <c r="QGJ45" s="171"/>
      <c r="QGK45" s="171"/>
      <c r="QGL45" s="171"/>
      <c r="QGM45" s="171"/>
      <c r="QGN45" s="171"/>
      <c r="QGO45" s="171"/>
      <c r="QGP45" s="171"/>
      <c r="QGQ45" s="171"/>
      <c r="QGR45" s="171"/>
      <c r="QGS45" s="171"/>
      <c r="QGT45" s="171"/>
      <c r="QGU45" s="171"/>
      <c r="QGV45" s="171"/>
      <c r="QGW45" s="171"/>
      <c r="QGX45" s="171"/>
      <c r="QGY45" s="171"/>
      <c r="QGZ45" s="171"/>
      <c r="QHA45" s="171"/>
      <c r="QHB45" s="171"/>
      <c r="QHC45" s="171"/>
      <c r="QHD45" s="171"/>
      <c r="QHE45" s="171"/>
      <c r="QHF45" s="171"/>
      <c r="QHG45" s="171"/>
      <c r="QHH45" s="171"/>
      <c r="QHI45" s="171"/>
      <c r="QHJ45" s="171"/>
      <c r="QHK45" s="171"/>
      <c r="QHL45" s="171"/>
      <c r="QHM45" s="171"/>
      <c r="QHN45" s="171"/>
      <c r="QHO45" s="171"/>
      <c r="QHP45" s="171"/>
      <c r="QHQ45" s="171"/>
      <c r="QHR45" s="171"/>
      <c r="QHS45" s="171"/>
      <c r="QHT45" s="171"/>
      <c r="QHU45" s="171"/>
      <c r="QHV45" s="171"/>
      <c r="QHW45" s="171"/>
      <c r="QHX45" s="171"/>
      <c r="QHY45" s="171"/>
      <c r="QHZ45" s="171"/>
      <c r="QIA45" s="171"/>
      <c r="QIB45" s="171"/>
      <c r="QIC45" s="171"/>
      <c r="QID45" s="171"/>
      <c r="QIE45" s="171"/>
      <c r="QIF45" s="171"/>
      <c r="QIG45" s="171"/>
      <c r="QIH45" s="171"/>
      <c r="QII45" s="171"/>
      <c r="QIJ45" s="171"/>
      <c r="QIK45" s="171"/>
      <c r="QIL45" s="171"/>
      <c r="QIM45" s="171"/>
      <c r="QIN45" s="171"/>
      <c r="QIO45" s="171"/>
      <c r="QIP45" s="171"/>
      <c r="QIQ45" s="171"/>
      <c r="QIR45" s="171"/>
      <c r="QIS45" s="171"/>
      <c r="QIT45" s="171"/>
      <c r="QIU45" s="171"/>
      <c r="QIV45" s="171"/>
      <c r="QIW45" s="171"/>
      <c r="QIX45" s="171"/>
      <c r="QIY45" s="171"/>
      <c r="QIZ45" s="171"/>
      <c r="QJA45" s="171"/>
      <c r="QJB45" s="171"/>
      <c r="QJC45" s="171"/>
      <c r="QJD45" s="171"/>
      <c r="QJE45" s="171"/>
      <c r="QJF45" s="171"/>
      <c r="QJG45" s="171"/>
      <c r="QJH45" s="171"/>
      <c r="QJI45" s="171"/>
      <c r="QJJ45" s="171"/>
      <c r="QJK45" s="171"/>
      <c r="QJL45" s="171"/>
      <c r="QJM45" s="171"/>
      <c r="QJN45" s="171"/>
      <c r="QJO45" s="171"/>
      <c r="QJP45" s="171"/>
      <c r="QJQ45" s="171"/>
      <c r="QJR45" s="171"/>
      <c r="QJS45" s="171"/>
      <c r="QJT45" s="171"/>
      <c r="QJU45" s="171"/>
      <c r="QJV45" s="171"/>
      <c r="QJW45" s="171"/>
      <c r="QJX45" s="171"/>
      <c r="QJY45" s="171"/>
      <c r="QJZ45" s="171"/>
      <c r="QKA45" s="171"/>
      <c r="QKB45" s="171"/>
      <c r="QKC45" s="171"/>
      <c r="QKD45" s="171"/>
      <c r="QKE45" s="171"/>
      <c r="QKF45" s="171"/>
      <c r="QKG45" s="171"/>
      <c r="QKH45" s="171"/>
      <c r="QKI45" s="171"/>
      <c r="QKJ45" s="171"/>
      <c r="QKK45" s="171"/>
      <c r="QKL45" s="171"/>
      <c r="QKM45" s="171"/>
      <c r="QKN45" s="171"/>
      <c r="QKO45" s="171"/>
      <c r="QKP45" s="171"/>
      <c r="QKQ45" s="171"/>
      <c r="QKR45" s="171"/>
      <c r="QKS45" s="171"/>
      <c r="QKT45" s="171"/>
      <c r="QKU45" s="171"/>
      <c r="QKV45" s="171"/>
      <c r="QKW45" s="171"/>
      <c r="QKX45" s="171"/>
      <c r="QKY45" s="171"/>
      <c r="QKZ45" s="171"/>
      <c r="QLA45" s="171"/>
      <c r="QLB45" s="171"/>
      <c r="QLC45" s="171"/>
      <c r="QLD45" s="171"/>
      <c r="QLE45" s="171"/>
      <c r="QLF45" s="171"/>
      <c r="QLG45" s="171"/>
      <c r="QLH45" s="171"/>
      <c r="QLI45" s="171"/>
      <c r="QLJ45" s="171"/>
      <c r="QLK45" s="171"/>
      <c r="QLL45" s="171"/>
      <c r="QLM45" s="171"/>
      <c r="QLN45" s="171"/>
      <c r="QLO45" s="171"/>
      <c r="QLP45" s="171"/>
      <c r="QLQ45" s="171"/>
      <c r="QLR45" s="171"/>
      <c r="QLS45" s="171"/>
      <c r="QLT45" s="171"/>
      <c r="QLU45" s="171"/>
      <c r="QLV45" s="171"/>
      <c r="QLW45" s="171"/>
      <c r="QLX45" s="171"/>
      <c r="QLY45" s="171"/>
      <c r="QLZ45" s="171"/>
      <c r="QMA45" s="171"/>
      <c r="QMB45" s="171"/>
      <c r="QMC45" s="171"/>
      <c r="QMD45" s="171"/>
      <c r="QME45" s="171"/>
      <c r="QMF45" s="171"/>
      <c r="QMG45" s="171"/>
      <c r="QMH45" s="171"/>
      <c r="QMI45" s="171"/>
      <c r="QMJ45" s="171"/>
      <c r="QMK45" s="171"/>
      <c r="QML45" s="171"/>
      <c r="QMM45" s="171"/>
      <c r="QMN45" s="171"/>
      <c r="QMO45" s="171"/>
      <c r="QMP45" s="171"/>
      <c r="QMQ45" s="171"/>
      <c r="QMR45" s="171"/>
      <c r="QMS45" s="171"/>
      <c r="QMT45" s="171"/>
      <c r="QMU45" s="171"/>
      <c r="QMV45" s="171"/>
      <c r="QMW45" s="171"/>
      <c r="QMX45" s="171"/>
      <c r="QMY45" s="171"/>
      <c r="QMZ45" s="171"/>
      <c r="QNA45" s="171"/>
      <c r="QNB45" s="171"/>
      <c r="QNC45" s="171"/>
      <c r="QND45" s="171"/>
      <c r="QNE45" s="171"/>
      <c r="QNF45" s="171"/>
      <c r="QNG45" s="171"/>
      <c r="QNH45" s="171"/>
      <c r="QNI45" s="171"/>
      <c r="QNJ45" s="171"/>
      <c r="QNK45" s="171"/>
      <c r="QNL45" s="171"/>
      <c r="QNM45" s="171"/>
      <c r="QNN45" s="171"/>
      <c r="QNO45" s="171"/>
      <c r="QNP45" s="171"/>
      <c r="QNQ45" s="171"/>
      <c r="QNR45" s="171"/>
      <c r="QNS45" s="171"/>
      <c r="QNT45" s="171"/>
      <c r="QNU45" s="171"/>
      <c r="QNV45" s="171"/>
      <c r="QNW45" s="171"/>
      <c r="QNX45" s="171"/>
      <c r="QNY45" s="171"/>
      <c r="QNZ45" s="171"/>
      <c r="QOA45" s="171"/>
      <c r="QOB45" s="171"/>
      <c r="QOC45" s="171"/>
      <c r="QOD45" s="171"/>
      <c r="QOE45" s="171"/>
      <c r="QOF45" s="171"/>
      <c r="QOG45" s="171"/>
      <c r="QOH45" s="171"/>
      <c r="QOI45" s="171"/>
      <c r="QOJ45" s="171"/>
      <c r="QOK45" s="171"/>
      <c r="QOL45" s="171"/>
      <c r="QOM45" s="171"/>
      <c r="QON45" s="171"/>
      <c r="QOO45" s="171"/>
      <c r="QOP45" s="171"/>
      <c r="QOQ45" s="171"/>
      <c r="QOR45" s="171"/>
      <c r="QOS45" s="171"/>
      <c r="QOT45" s="171"/>
      <c r="QOU45" s="171"/>
      <c r="QOV45" s="171"/>
      <c r="QOW45" s="171"/>
      <c r="QOX45" s="171"/>
      <c r="QOY45" s="171"/>
      <c r="QOZ45" s="171"/>
      <c r="QPA45" s="171"/>
      <c r="QPB45" s="171"/>
      <c r="QPC45" s="171"/>
      <c r="QPD45" s="171"/>
      <c r="QPE45" s="171"/>
      <c r="QPF45" s="171"/>
      <c r="QPG45" s="171"/>
      <c r="QPH45" s="171"/>
      <c r="QPI45" s="171"/>
      <c r="QPJ45" s="171"/>
      <c r="QPK45" s="171"/>
      <c r="QPL45" s="171"/>
      <c r="QPM45" s="171"/>
      <c r="QPN45" s="171"/>
      <c r="QPO45" s="171"/>
      <c r="QPP45" s="171"/>
      <c r="QPQ45" s="171"/>
      <c r="QPR45" s="171"/>
      <c r="QPS45" s="171"/>
      <c r="QPT45" s="171"/>
      <c r="QPU45" s="171"/>
      <c r="QPV45" s="171"/>
      <c r="QPW45" s="171"/>
      <c r="QPX45" s="171"/>
      <c r="QPY45" s="171"/>
      <c r="QPZ45" s="171"/>
      <c r="QQA45" s="171"/>
      <c r="QQB45" s="171"/>
      <c r="QQC45" s="171"/>
      <c r="QQD45" s="171"/>
      <c r="QQE45" s="171"/>
      <c r="QQF45" s="171"/>
      <c r="QQG45" s="171"/>
      <c r="QQH45" s="171"/>
      <c r="QQI45" s="171"/>
      <c r="QQJ45" s="171"/>
      <c r="QQK45" s="171"/>
      <c r="QQL45" s="171"/>
      <c r="QQM45" s="171"/>
      <c r="QQN45" s="171"/>
      <c r="QQO45" s="171"/>
      <c r="QQP45" s="171"/>
      <c r="QQQ45" s="171"/>
      <c r="QQR45" s="171"/>
      <c r="QQS45" s="171"/>
      <c r="QQT45" s="171"/>
      <c r="QQU45" s="171"/>
      <c r="QQV45" s="171"/>
      <c r="QQW45" s="171"/>
      <c r="QQX45" s="171"/>
      <c r="QQY45" s="171"/>
      <c r="QQZ45" s="171"/>
      <c r="QRA45" s="171"/>
      <c r="QRB45" s="171"/>
      <c r="QRC45" s="171"/>
      <c r="QRD45" s="171"/>
      <c r="QRE45" s="171"/>
      <c r="QRF45" s="171"/>
      <c r="QRG45" s="171"/>
      <c r="QRH45" s="171"/>
      <c r="QRI45" s="171"/>
      <c r="QRJ45" s="171"/>
      <c r="QRK45" s="171"/>
      <c r="QRL45" s="171"/>
      <c r="QRM45" s="171"/>
      <c r="QRN45" s="171"/>
      <c r="QRO45" s="171"/>
      <c r="QRP45" s="171"/>
      <c r="QRQ45" s="171"/>
      <c r="QRR45" s="171"/>
      <c r="QRS45" s="171"/>
      <c r="QRT45" s="171"/>
      <c r="QRU45" s="171"/>
      <c r="QRV45" s="171"/>
      <c r="QRW45" s="171"/>
      <c r="QRX45" s="171"/>
      <c r="QRY45" s="171"/>
      <c r="QRZ45" s="171"/>
      <c r="QSA45" s="171"/>
      <c r="QSB45" s="171"/>
      <c r="QSC45" s="171"/>
      <c r="QSD45" s="171"/>
      <c r="QSE45" s="171"/>
      <c r="QSF45" s="171"/>
      <c r="QSG45" s="171"/>
      <c r="QSH45" s="171"/>
      <c r="QSI45" s="171"/>
      <c r="QSJ45" s="171"/>
      <c r="QSK45" s="171"/>
      <c r="QSL45" s="171"/>
      <c r="QSM45" s="171"/>
      <c r="QSN45" s="171"/>
      <c r="QSO45" s="171"/>
      <c r="QSP45" s="171"/>
      <c r="QSQ45" s="171"/>
      <c r="QSR45" s="171"/>
      <c r="QSS45" s="171"/>
      <c r="QST45" s="171"/>
      <c r="QSU45" s="171"/>
      <c r="QSV45" s="171"/>
      <c r="QSW45" s="171"/>
      <c r="QSX45" s="171"/>
      <c r="QSY45" s="171"/>
      <c r="QSZ45" s="171"/>
      <c r="QTA45" s="171"/>
      <c r="QTB45" s="171"/>
      <c r="QTC45" s="171"/>
      <c r="QTD45" s="171"/>
      <c r="QTE45" s="171"/>
      <c r="QTF45" s="171"/>
      <c r="QTG45" s="171"/>
      <c r="QTH45" s="171"/>
      <c r="QTI45" s="171"/>
      <c r="QTJ45" s="171"/>
      <c r="QTK45" s="171"/>
      <c r="QTL45" s="171"/>
      <c r="QTM45" s="171"/>
      <c r="QTN45" s="171"/>
      <c r="QTO45" s="171"/>
      <c r="QTP45" s="171"/>
      <c r="QTQ45" s="171"/>
      <c r="QTR45" s="171"/>
      <c r="QTS45" s="171"/>
      <c r="QTT45" s="171"/>
      <c r="QTU45" s="171"/>
      <c r="QTV45" s="171"/>
      <c r="QTW45" s="171"/>
      <c r="QTX45" s="171"/>
      <c r="QTY45" s="171"/>
      <c r="QTZ45" s="171"/>
      <c r="QUA45" s="171"/>
      <c r="QUB45" s="171"/>
      <c r="QUC45" s="171"/>
      <c r="QUD45" s="171"/>
      <c r="QUE45" s="171"/>
      <c r="QUF45" s="171"/>
      <c r="QUG45" s="171"/>
      <c r="QUH45" s="171"/>
      <c r="QUI45" s="171"/>
      <c r="QUJ45" s="171"/>
      <c r="QUK45" s="171"/>
      <c r="QUL45" s="171"/>
      <c r="QUM45" s="171"/>
      <c r="QUN45" s="171"/>
      <c r="QUO45" s="171"/>
      <c r="QUP45" s="171"/>
      <c r="QUQ45" s="171"/>
      <c r="QUR45" s="171"/>
      <c r="QUS45" s="171"/>
      <c r="QUT45" s="171"/>
      <c r="QUU45" s="171"/>
      <c r="QUV45" s="171"/>
      <c r="QUW45" s="171"/>
      <c r="QUX45" s="171"/>
      <c r="QUY45" s="171"/>
      <c r="QUZ45" s="171"/>
      <c r="QVA45" s="171"/>
      <c r="QVB45" s="171"/>
      <c r="QVC45" s="171"/>
      <c r="QVD45" s="171"/>
      <c r="QVE45" s="171"/>
      <c r="QVF45" s="171"/>
      <c r="QVG45" s="171"/>
      <c r="QVH45" s="171"/>
      <c r="QVI45" s="171"/>
      <c r="QVJ45" s="171"/>
      <c r="QVK45" s="171"/>
      <c r="QVL45" s="171"/>
      <c r="QVM45" s="171"/>
      <c r="QVN45" s="171"/>
      <c r="QVO45" s="171"/>
      <c r="QVP45" s="171"/>
      <c r="QVQ45" s="171"/>
      <c r="QVR45" s="171"/>
      <c r="QVS45" s="171"/>
      <c r="QVT45" s="171"/>
      <c r="QVU45" s="171"/>
      <c r="QVV45" s="171"/>
      <c r="QVW45" s="171"/>
      <c r="QVX45" s="171"/>
      <c r="QVY45" s="171"/>
      <c r="QVZ45" s="171"/>
      <c r="QWA45" s="171"/>
      <c r="QWB45" s="171"/>
      <c r="QWC45" s="171"/>
      <c r="QWD45" s="171"/>
      <c r="QWE45" s="171"/>
      <c r="QWF45" s="171"/>
      <c r="QWG45" s="171"/>
      <c r="QWH45" s="171"/>
      <c r="QWI45" s="171"/>
      <c r="QWJ45" s="171"/>
      <c r="QWK45" s="171"/>
      <c r="QWL45" s="171"/>
      <c r="QWM45" s="171"/>
      <c r="QWN45" s="171"/>
      <c r="QWO45" s="171"/>
      <c r="QWP45" s="171"/>
      <c r="QWQ45" s="171"/>
      <c r="QWR45" s="171"/>
      <c r="QWS45" s="171"/>
      <c r="QWT45" s="171"/>
      <c r="QWU45" s="171"/>
      <c r="QWV45" s="171"/>
      <c r="QWW45" s="171"/>
      <c r="QWX45" s="171"/>
      <c r="QWY45" s="171"/>
      <c r="QWZ45" s="171"/>
      <c r="QXA45" s="171"/>
      <c r="QXB45" s="171"/>
      <c r="QXC45" s="171"/>
      <c r="QXD45" s="171"/>
      <c r="QXE45" s="171"/>
      <c r="QXF45" s="171"/>
      <c r="QXG45" s="171"/>
      <c r="QXH45" s="171"/>
      <c r="QXI45" s="171"/>
      <c r="QXJ45" s="171"/>
      <c r="QXK45" s="171"/>
      <c r="QXL45" s="171"/>
      <c r="QXM45" s="171"/>
      <c r="QXN45" s="171"/>
      <c r="QXO45" s="171"/>
      <c r="QXP45" s="171"/>
      <c r="QXQ45" s="171"/>
      <c r="QXR45" s="171"/>
      <c r="QXS45" s="171"/>
      <c r="QXT45" s="171"/>
      <c r="QXU45" s="171"/>
      <c r="QXV45" s="171"/>
      <c r="QXW45" s="171"/>
      <c r="QXX45" s="171"/>
      <c r="QXY45" s="171"/>
      <c r="QXZ45" s="171"/>
      <c r="QYA45" s="171"/>
      <c r="QYB45" s="171"/>
      <c r="QYC45" s="171"/>
      <c r="QYD45" s="171"/>
      <c r="QYE45" s="171"/>
      <c r="QYF45" s="171"/>
      <c r="QYG45" s="171"/>
      <c r="QYH45" s="171"/>
      <c r="QYI45" s="171"/>
      <c r="QYJ45" s="171"/>
      <c r="QYK45" s="171"/>
      <c r="QYL45" s="171"/>
      <c r="QYM45" s="171"/>
      <c r="QYN45" s="171"/>
      <c r="QYO45" s="171"/>
      <c r="QYP45" s="171"/>
      <c r="QYQ45" s="171"/>
      <c r="QYR45" s="171"/>
      <c r="QYS45" s="171"/>
      <c r="QYT45" s="171"/>
      <c r="QYU45" s="171"/>
      <c r="QYV45" s="171"/>
      <c r="QYW45" s="171"/>
      <c r="QYX45" s="171"/>
      <c r="QYY45" s="171"/>
      <c r="QYZ45" s="171"/>
      <c r="QZA45" s="171"/>
      <c r="QZB45" s="171"/>
      <c r="QZC45" s="171"/>
      <c r="QZD45" s="171"/>
      <c r="QZE45" s="171"/>
      <c r="QZF45" s="171"/>
      <c r="QZG45" s="171"/>
      <c r="QZH45" s="171"/>
      <c r="QZI45" s="171"/>
      <c r="QZJ45" s="171"/>
      <c r="QZK45" s="171"/>
      <c r="QZL45" s="171"/>
      <c r="QZM45" s="171"/>
      <c r="QZN45" s="171"/>
      <c r="QZO45" s="171"/>
      <c r="QZP45" s="171"/>
      <c r="QZQ45" s="171"/>
      <c r="QZR45" s="171"/>
      <c r="QZS45" s="171"/>
      <c r="QZT45" s="171"/>
      <c r="QZU45" s="171"/>
      <c r="QZV45" s="171"/>
      <c r="QZW45" s="171"/>
      <c r="QZX45" s="171"/>
      <c r="QZY45" s="171"/>
      <c r="QZZ45" s="171"/>
      <c r="RAA45" s="171"/>
      <c r="RAB45" s="171"/>
      <c r="RAC45" s="171"/>
      <c r="RAD45" s="171"/>
      <c r="RAE45" s="171"/>
      <c r="RAF45" s="171"/>
      <c r="RAG45" s="171"/>
      <c r="RAH45" s="171"/>
      <c r="RAI45" s="171"/>
      <c r="RAJ45" s="171"/>
      <c r="RAK45" s="171"/>
      <c r="RAL45" s="171"/>
      <c r="RAM45" s="171"/>
      <c r="RAN45" s="171"/>
      <c r="RAO45" s="171"/>
      <c r="RAP45" s="171"/>
      <c r="RAQ45" s="171"/>
      <c r="RAR45" s="171"/>
      <c r="RAS45" s="171"/>
      <c r="RAT45" s="171"/>
      <c r="RAU45" s="171"/>
      <c r="RAV45" s="171"/>
      <c r="RAW45" s="171"/>
      <c r="RAX45" s="171"/>
      <c r="RAY45" s="171"/>
      <c r="RAZ45" s="171"/>
      <c r="RBA45" s="171"/>
      <c r="RBB45" s="171"/>
      <c r="RBC45" s="171"/>
      <c r="RBD45" s="171"/>
      <c r="RBE45" s="171"/>
      <c r="RBF45" s="171"/>
      <c r="RBG45" s="171"/>
      <c r="RBH45" s="171"/>
      <c r="RBI45" s="171"/>
      <c r="RBJ45" s="171"/>
      <c r="RBK45" s="171"/>
      <c r="RBL45" s="171"/>
      <c r="RBM45" s="171"/>
      <c r="RBN45" s="171"/>
      <c r="RBO45" s="171"/>
      <c r="RBP45" s="171"/>
      <c r="RBQ45" s="171"/>
      <c r="RBR45" s="171"/>
      <c r="RBS45" s="171"/>
      <c r="RBT45" s="171"/>
      <c r="RBU45" s="171"/>
      <c r="RBV45" s="171"/>
      <c r="RBW45" s="171"/>
      <c r="RBX45" s="171"/>
      <c r="RBY45" s="171"/>
      <c r="RBZ45" s="171"/>
      <c r="RCA45" s="171"/>
      <c r="RCB45" s="171"/>
      <c r="RCC45" s="171"/>
      <c r="RCD45" s="171"/>
      <c r="RCE45" s="171"/>
      <c r="RCF45" s="171"/>
      <c r="RCG45" s="171"/>
      <c r="RCH45" s="171"/>
      <c r="RCI45" s="171"/>
      <c r="RCJ45" s="171"/>
      <c r="RCK45" s="171"/>
      <c r="RCL45" s="171"/>
      <c r="RCM45" s="171"/>
      <c r="RCN45" s="171"/>
      <c r="RCO45" s="171"/>
      <c r="RCP45" s="171"/>
      <c r="RCQ45" s="171"/>
      <c r="RCR45" s="171"/>
      <c r="RCS45" s="171"/>
      <c r="RCT45" s="171"/>
      <c r="RCU45" s="171"/>
      <c r="RCV45" s="171"/>
      <c r="RCW45" s="171"/>
      <c r="RCX45" s="171"/>
      <c r="RCY45" s="171"/>
      <c r="RCZ45" s="171"/>
      <c r="RDA45" s="171"/>
      <c r="RDB45" s="171"/>
      <c r="RDC45" s="171"/>
      <c r="RDD45" s="171"/>
      <c r="RDE45" s="171"/>
      <c r="RDF45" s="171"/>
      <c r="RDG45" s="171"/>
      <c r="RDH45" s="171"/>
      <c r="RDI45" s="171"/>
      <c r="RDJ45" s="171"/>
      <c r="RDK45" s="171"/>
      <c r="RDL45" s="171"/>
      <c r="RDM45" s="171"/>
      <c r="RDN45" s="171"/>
      <c r="RDO45" s="171"/>
      <c r="RDP45" s="171"/>
      <c r="RDQ45" s="171"/>
      <c r="RDR45" s="171"/>
      <c r="RDS45" s="171"/>
      <c r="RDT45" s="171"/>
      <c r="RDU45" s="171"/>
      <c r="RDV45" s="171"/>
      <c r="RDW45" s="171"/>
      <c r="RDX45" s="171"/>
      <c r="RDY45" s="171"/>
      <c r="RDZ45" s="171"/>
      <c r="REA45" s="171"/>
      <c r="REB45" s="171"/>
      <c r="REC45" s="171"/>
      <c r="RED45" s="171"/>
      <c r="REE45" s="171"/>
      <c r="REF45" s="171"/>
      <c r="REG45" s="171"/>
      <c r="REH45" s="171"/>
      <c r="REI45" s="171"/>
      <c r="REJ45" s="171"/>
      <c r="REK45" s="171"/>
      <c r="REL45" s="171"/>
      <c r="REM45" s="171"/>
      <c r="REN45" s="171"/>
      <c r="REO45" s="171"/>
      <c r="REP45" s="171"/>
      <c r="REQ45" s="171"/>
      <c r="RER45" s="171"/>
      <c r="RES45" s="171"/>
      <c r="RET45" s="171"/>
      <c r="REU45" s="171"/>
      <c r="REV45" s="171"/>
      <c r="REW45" s="171"/>
      <c r="REX45" s="171"/>
      <c r="REY45" s="171"/>
      <c r="REZ45" s="171"/>
      <c r="RFA45" s="171"/>
      <c r="RFB45" s="171"/>
      <c r="RFC45" s="171"/>
      <c r="RFD45" s="171"/>
      <c r="RFE45" s="171"/>
      <c r="RFF45" s="171"/>
      <c r="RFG45" s="171"/>
      <c r="RFH45" s="171"/>
      <c r="RFI45" s="171"/>
      <c r="RFJ45" s="171"/>
      <c r="RFK45" s="171"/>
      <c r="RFL45" s="171"/>
      <c r="RFM45" s="171"/>
      <c r="RFN45" s="171"/>
      <c r="RFO45" s="171"/>
      <c r="RFP45" s="171"/>
      <c r="RFQ45" s="171"/>
      <c r="RFR45" s="171"/>
      <c r="RFS45" s="171"/>
      <c r="RFT45" s="171"/>
      <c r="RFU45" s="171"/>
      <c r="RFV45" s="171"/>
      <c r="RFW45" s="171"/>
      <c r="RFX45" s="171"/>
      <c r="RFY45" s="171"/>
      <c r="RFZ45" s="171"/>
      <c r="RGA45" s="171"/>
      <c r="RGB45" s="171"/>
      <c r="RGC45" s="171"/>
      <c r="RGD45" s="171"/>
      <c r="RGE45" s="171"/>
      <c r="RGF45" s="171"/>
      <c r="RGG45" s="171"/>
      <c r="RGH45" s="171"/>
      <c r="RGI45" s="171"/>
      <c r="RGJ45" s="171"/>
      <c r="RGK45" s="171"/>
      <c r="RGL45" s="171"/>
      <c r="RGM45" s="171"/>
      <c r="RGN45" s="171"/>
      <c r="RGO45" s="171"/>
      <c r="RGP45" s="171"/>
      <c r="RGQ45" s="171"/>
      <c r="RGR45" s="171"/>
      <c r="RGS45" s="171"/>
      <c r="RGT45" s="171"/>
      <c r="RGU45" s="171"/>
      <c r="RGV45" s="171"/>
      <c r="RGW45" s="171"/>
      <c r="RGX45" s="171"/>
      <c r="RGY45" s="171"/>
      <c r="RGZ45" s="171"/>
      <c r="RHA45" s="171"/>
      <c r="RHB45" s="171"/>
      <c r="RHC45" s="171"/>
      <c r="RHD45" s="171"/>
      <c r="RHE45" s="171"/>
      <c r="RHF45" s="171"/>
      <c r="RHG45" s="171"/>
      <c r="RHH45" s="171"/>
      <c r="RHI45" s="171"/>
      <c r="RHJ45" s="171"/>
      <c r="RHK45" s="171"/>
      <c r="RHL45" s="171"/>
      <c r="RHM45" s="171"/>
      <c r="RHN45" s="171"/>
      <c r="RHO45" s="171"/>
      <c r="RHP45" s="171"/>
      <c r="RHQ45" s="171"/>
      <c r="RHR45" s="171"/>
      <c r="RHS45" s="171"/>
      <c r="RHT45" s="171"/>
      <c r="RHU45" s="171"/>
      <c r="RHV45" s="171"/>
      <c r="RHW45" s="171"/>
      <c r="RHX45" s="171"/>
      <c r="RHY45" s="171"/>
      <c r="RHZ45" s="171"/>
      <c r="RIA45" s="171"/>
      <c r="RIB45" s="171"/>
      <c r="RIC45" s="171"/>
      <c r="RID45" s="171"/>
      <c r="RIE45" s="171"/>
      <c r="RIF45" s="171"/>
      <c r="RIG45" s="171"/>
      <c r="RIH45" s="171"/>
      <c r="RII45" s="171"/>
      <c r="RIJ45" s="171"/>
      <c r="RIK45" s="171"/>
      <c r="RIL45" s="171"/>
      <c r="RIM45" s="171"/>
      <c r="RIN45" s="171"/>
      <c r="RIO45" s="171"/>
      <c r="RIP45" s="171"/>
      <c r="RIQ45" s="171"/>
      <c r="RIR45" s="171"/>
      <c r="RIS45" s="171"/>
      <c r="RIT45" s="171"/>
      <c r="RIU45" s="171"/>
      <c r="RIV45" s="171"/>
      <c r="RIW45" s="171"/>
      <c r="RIX45" s="171"/>
      <c r="RIY45" s="171"/>
      <c r="RIZ45" s="171"/>
      <c r="RJA45" s="171"/>
      <c r="RJB45" s="171"/>
      <c r="RJC45" s="171"/>
      <c r="RJD45" s="171"/>
      <c r="RJE45" s="171"/>
      <c r="RJF45" s="171"/>
      <c r="RJG45" s="171"/>
      <c r="RJH45" s="171"/>
      <c r="RJI45" s="171"/>
      <c r="RJJ45" s="171"/>
      <c r="RJK45" s="171"/>
      <c r="RJL45" s="171"/>
      <c r="RJM45" s="171"/>
      <c r="RJN45" s="171"/>
      <c r="RJO45" s="171"/>
      <c r="RJP45" s="171"/>
      <c r="RJQ45" s="171"/>
      <c r="RJR45" s="171"/>
      <c r="RJS45" s="171"/>
      <c r="RJT45" s="171"/>
      <c r="RJU45" s="171"/>
      <c r="RJV45" s="171"/>
      <c r="RJW45" s="171"/>
      <c r="RJX45" s="171"/>
      <c r="RJY45" s="171"/>
      <c r="RJZ45" s="171"/>
      <c r="RKA45" s="171"/>
      <c r="RKB45" s="171"/>
      <c r="RKC45" s="171"/>
      <c r="RKD45" s="171"/>
      <c r="RKE45" s="171"/>
      <c r="RKF45" s="171"/>
      <c r="RKG45" s="171"/>
      <c r="RKH45" s="171"/>
      <c r="RKI45" s="171"/>
      <c r="RKJ45" s="171"/>
      <c r="RKK45" s="171"/>
      <c r="RKL45" s="171"/>
      <c r="RKM45" s="171"/>
      <c r="RKN45" s="171"/>
      <c r="RKO45" s="171"/>
      <c r="RKP45" s="171"/>
      <c r="RKQ45" s="171"/>
      <c r="RKR45" s="171"/>
      <c r="RKS45" s="171"/>
      <c r="RKT45" s="171"/>
      <c r="RKU45" s="171"/>
      <c r="RKV45" s="171"/>
      <c r="RKW45" s="171"/>
      <c r="RKX45" s="171"/>
      <c r="RKY45" s="171"/>
      <c r="RKZ45" s="171"/>
      <c r="RLA45" s="171"/>
      <c r="RLB45" s="171"/>
      <c r="RLC45" s="171"/>
      <c r="RLD45" s="171"/>
      <c r="RLE45" s="171"/>
      <c r="RLF45" s="171"/>
      <c r="RLG45" s="171"/>
      <c r="RLH45" s="171"/>
      <c r="RLI45" s="171"/>
      <c r="RLJ45" s="171"/>
      <c r="RLK45" s="171"/>
      <c r="RLL45" s="171"/>
      <c r="RLM45" s="171"/>
      <c r="RLN45" s="171"/>
      <c r="RLO45" s="171"/>
      <c r="RLP45" s="171"/>
      <c r="RLQ45" s="171"/>
      <c r="RLR45" s="171"/>
      <c r="RLS45" s="171"/>
      <c r="RLT45" s="171"/>
      <c r="RLU45" s="171"/>
      <c r="RLV45" s="171"/>
      <c r="RLW45" s="171"/>
      <c r="RLX45" s="171"/>
      <c r="RLY45" s="171"/>
      <c r="RLZ45" s="171"/>
      <c r="RMA45" s="171"/>
      <c r="RMB45" s="171"/>
      <c r="RMC45" s="171"/>
      <c r="RMD45" s="171"/>
      <c r="RME45" s="171"/>
      <c r="RMF45" s="171"/>
      <c r="RMG45" s="171"/>
      <c r="RMH45" s="171"/>
      <c r="RMI45" s="171"/>
      <c r="RMJ45" s="171"/>
      <c r="RMK45" s="171"/>
      <c r="RML45" s="171"/>
      <c r="RMM45" s="171"/>
      <c r="RMN45" s="171"/>
      <c r="RMO45" s="171"/>
      <c r="RMP45" s="171"/>
      <c r="RMQ45" s="171"/>
      <c r="RMR45" s="171"/>
      <c r="RMS45" s="171"/>
      <c r="RMT45" s="171"/>
      <c r="RMU45" s="171"/>
      <c r="RMV45" s="171"/>
      <c r="RMW45" s="171"/>
      <c r="RMX45" s="171"/>
      <c r="RMY45" s="171"/>
      <c r="RMZ45" s="171"/>
      <c r="RNA45" s="171"/>
      <c r="RNB45" s="171"/>
      <c r="RNC45" s="171"/>
      <c r="RND45" s="171"/>
      <c r="RNE45" s="171"/>
      <c r="RNF45" s="171"/>
      <c r="RNG45" s="171"/>
      <c r="RNH45" s="171"/>
      <c r="RNI45" s="171"/>
      <c r="RNJ45" s="171"/>
      <c r="RNK45" s="171"/>
      <c r="RNL45" s="171"/>
      <c r="RNM45" s="171"/>
      <c r="RNN45" s="171"/>
      <c r="RNO45" s="171"/>
      <c r="RNP45" s="171"/>
      <c r="RNQ45" s="171"/>
      <c r="RNR45" s="171"/>
      <c r="RNS45" s="171"/>
      <c r="RNT45" s="171"/>
      <c r="RNU45" s="171"/>
      <c r="RNV45" s="171"/>
      <c r="RNW45" s="171"/>
      <c r="RNX45" s="171"/>
      <c r="RNY45" s="171"/>
      <c r="RNZ45" s="171"/>
      <c r="ROA45" s="171"/>
      <c r="ROB45" s="171"/>
      <c r="ROC45" s="171"/>
      <c r="ROD45" s="171"/>
      <c r="ROE45" s="171"/>
      <c r="ROF45" s="171"/>
      <c r="ROG45" s="171"/>
      <c r="ROH45" s="171"/>
      <c r="ROI45" s="171"/>
      <c r="ROJ45" s="171"/>
      <c r="ROK45" s="171"/>
      <c r="ROL45" s="171"/>
      <c r="ROM45" s="171"/>
      <c r="RON45" s="171"/>
      <c r="ROO45" s="171"/>
      <c r="ROP45" s="171"/>
      <c r="ROQ45" s="171"/>
      <c r="ROR45" s="171"/>
      <c r="ROS45" s="171"/>
      <c r="ROT45" s="171"/>
      <c r="ROU45" s="171"/>
      <c r="ROV45" s="171"/>
      <c r="ROW45" s="171"/>
      <c r="ROX45" s="171"/>
      <c r="ROY45" s="171"/>
      <c r="ROZ45" s="171"/>
      <c r="RPA45" s="171"/>
      <c r="RPB45" s="171"/>
      <c r="RPC45" s="171"/>
      <c r="RPD45" s="171"/>
      <c r="RPE45" s="171"/>
      <c r="RPF45" s="171"/>
      <c r="RPG45" s="171"/>
      <c r="RPH45" s="171"/>
      <c r="RPI45" s="171"/>
      <c r="RPJ45" s="171"/>
      <c r="RPK45" s="171"/>
      <c r="RPL45" s="171"/>
      <c r="RPM45" s="171"/>
      <c r="RPN45" s="171"/>
      <c r="RPO45" s="171"/>
      <c r="RPP45" s="171"/>
      <c r="RPQ45" s="171"/>
      <c r="RPR45" s="171"/>
      <c r="RPS45" s="171"/>
      <c r="RPT45" s="171"/>
      <c r="RPU45" s="171"/>
      <c r="RPV45" s="171"/>
      <c r="RPW45" s="171"/>
      <c r="RPX45" s="171"/>
      <c r="RPY45" s="171"/>
      <c r="RPZ45" s="171"/>
      <c r="RQA45" s="171"/>
      <c r="RQB45" s="171"/>
      <c r="RQC45" s="171"/>
      <c r="RQD45" s="171"/>
      <c r="RQE45" s="171"/>
      <c r="RQF45" s="171"/>
      <c r="RQG45" s="171"/>
      <c r="RQH45" s="171"/>
      <c r="RQI45" s="171"/>
      <c r="RQJ45" s="171"/>
      <c r="RQK45" s="171"/>
      <c r="RQL45" s="171"/>
      <c r="RQM45" s="171"/>
      <c r="RQN45" s="171"/>
      <c r="RQO45" s="171"/>
      <c r="RQP45" s="171"/>
      <c r="RQQ45" s="171"/>
      <c r="RQR45" s="171"/>
      <c r="RQS45" s="171"/>
      <c r="RQT45" s="171"/>
      <c r="RQU45" s="171"/>
      <c r="RQV45" s="171"/>
      <c r="RQW45" s="171"/>
      <c r="RQX45" s="171"/>
      <c r="RQY45" s="171"/>
      <c r="RQZ45" s="171"/>
      <c r="RRA45" s="171"/>
      <c r="RRB45" s="171"/>
      <c r="RRC45" s="171"/>
      <c r="RRD45" s="171"/>
      <c r="RRE45" s="171"/>
      <c r="RRF45" s="171"/>
      <c r="RRG45" s="171"/>
      <c r="RRH45" s="171"/>
      <c r="RRI45" s="171"/>
      <c r="RRJ45" s="171"/>
      <c r="RRK45" s="171"/>
      <c r="RRL45" s="171"/>
      <c r="RRM45" s="171"/>
      <c r="RRN45" s="171"/>
      <c r="RRO45" s="171"/>
      <c r="RRP45" s="171"/>
      <c r="RRQ45" s="171"/>
      <c r="RRR45" s="171"/>
      <c r="RRS45" s="171"/>
      <c r="RRT45" s="171"/>
      <c r="RRU45" s="171"/>
      <c r="RRV45" s="171"/>
      <c r="RRW45" s="171"/>
      <c r="RRX45" s="171"/>
      <c r="RRY45" s="171"/>
      <c r="RRZ45" s="171"/>
      <c r="RSA45" s="171"/>
      <c r="RSB45" s="171"/>
      <c r="RSC45" s="171"/>
      <c r="RSD45" s="171"/>
      <c r="RSE45" s="171"/>
      <c r="RSF45" s="171"/>
      <c r="RSG45" s="171"/>
      <c r="RSH45" s="171"/>
      <c r="RSI45" s="171"/>
      <c r="RSJ45" s="171"/>
      <c r="RSK45" s="171"/>
      <c r="RSL45" s="171"/>
      <c r="RSM45" s="171"/>
      <c r="RSN45" s="171"/>
      <c r="RSO45" s="171"/>
      <c r="RSP45" s="171"/>
      <c r="RSQ45" s="171"/>
      <c r="RSR45" s="171"/>
      <c r="RSS45" s="171"/>
      <c r="RST45" s="171"/>
      <c r="RSU45" s="171"/>
      <c r="RSV45" s="171"/>
      <c r="RSW45" s="171"/>
      <c r="RSX45" s="171"/>
      <c r="RSY45" s="171"/>
      <c r="RSZ45" s="171"/>
      <c r="RTA45" s="171"/>
      <c r="RTB45" s="171"/>
      <c r="RTC45" s="171"/>
      <c r="RTD45" s="171"/>
      <c r="RTE45" s="171"/>
      <c r="RTF45" s="171"/>
      <c r="RTG45" s="171"/>
      <c r="RTH45" s="171"/>
      <c r="RTI45" s="171"/>
      <c r="RTJ45" s="171"/>
      <c r="RTK45" s="171"/>
      <c r="RTL45" s="171"/>
      <c r="RTM45" s="171"/>
      <c r="RTN45" s="171"/>
      <c r="RTO45" s="171"/>
      <c r="RTP45" s="171"/>
      <c r="RTQ45" s="171"/>
      <c r="RTR45" s="171"/>
      <c r="RTS45" s="171"/>
      <c r="RTT45" s="171"/>
      <c r="RTU45" s="171"/>
      <c r="RTV45" s="171"/>
      <c r="RTW45" s="171"/>
      <c r="RTX45" s="171"/>
      <c r="RTY45" s="171"/>
      <c r="RTZ45" s="171"/>
      <c r="RUA45" s="171"/>
      <c r="RUB45" s="171"/>
      <c r="RUC45" s="171"/>
      <c r="RUD45" s="171"/>
      <c r="RUE45" s="171"/>
      <c r="RUF45" s="171"/>
      <c r="RUG45" s="171"/>
      <c r="RUH45" s="171"/>
      <c r="RUI45" s="171"/>
      <c r="RUJ45" s="171"/>
      <c r="RUK45" s="171"/>
      <c r="RUL45" s="171"/>
      <c r="RUM45" s="171"/>
      <c r="RUN45" s="171"/>
      <c r="RUO45" s="171"/>
      <c r="RUP45" s="171"/>
      <c r="RUQ45" s="171"/>
      <c r="RUR45" s="171"/>
      <c r="RUS45" s="171"/>
      <c r="RUT45" s="171"/>
      <c r="RUU45" s="171"/>
      <c r="RUV45" s="171"/>
      <c r="RUW45" s="171"/>
      <c r="RUX45" s="171"/>
      <c r="RUY45" s="171"/>
      <c r="RUZ45" s="171"/>
      <c r="RVA45" s="171"/>
      <c r="RVB45" s="171"/>
      <c r="RVC45" s="171"/>
      <c r="RVD45" s="171"/>
      <c r="RVE45" s="171"/>
      <c r="RVF45" s="171"/>
      <c r="RVG45" s="171"/>
      <c r="RVH45" s="171"/>
      <c r="RVI45" s="171"/>
      <c r="RVJ45" s="171"/>
      <c r="RVK45" s="171"/>
      <c r="RVL45" s="171"/>
      <c r="RVM45" s="171"/>
      <c r="RVN45" s="171"/>
      <c r="RVO45" s="171"/>
      <c r="RVP45" s="171"/>
      <c r="RVQ45" s="171"/>
      <c r="RVR45" s="171"/>
      <c r="RVS45" s="171"/>
      <c r="RVT45" s="171"/>
      <c r="RVU45" s="171"/>
      <c r="RVV45" s="171"/>
      <c r="RVW45" s="171"/>
      <c r="RVX45" s="171"/>
      <c r="RVY45" s="171"/>
      <c r="RVZ45" s="171"/>
      <c r="RWA45" s="171"/>
      <c r="RWB45" s="171"/>
      <c r="RWC45" s="171"/>
      <c r="RWD45" s="171"/>
      <c r="RWE45" s="171"/>
      <c r="RWF45" s="171"/>
      <c r="RWG45" s="171"/>
      <c r="RWH45" s="171"/>
      <c r="RWI45" s="171"/>
      <c r="RWJ45" s="171"/>
      <c r="RWK45" s="171"/>
      <c r="RWL45" s="171"/>
      <c r="RWM45" s="171"/>
      <c r="RWN45" s="171"/>
      <c r="RWO45" s="171"/>
      <c r="RWP45" s="171"/>
      <c r="RWQ45" s="171"/>
      <c r="RWR45" s="171"/>
      <c r="RWS45" s="171"/>
      <c r="RWT45" s="171"/>
      <c r="RWU45" s="171"/>
      <c r="RWV45" s="171"/>
      <c r="RWW45" s="171"/>
      <c r="RWX45" s="171"/>
      <c r="RWY45" s="171"/>
      <c r="RWZ45" s="171"/>
      <c r="RXA45" s="171"/>
      <c r="RXB45" s="171"/>
      <c r="RXC45" s="171"/>
      <c r="RXD45" s="171"/>
      <c r="RXE45" s="171"/>
      <c r="RXF45" s="171"/>
      <c r="RXG45" s="171"/>
      <c r="RXH45" s="171"/>
      <c r="RXI45" s="171"/>
      <c r="RXJ45" s="171"/>
      <c r="RXK45" s="171"/>
      <c r="RXL45" s="171"/>
      <c r="RXM45" s="171"/>
      <c r="RXN45" s="171"/>
      <c r="RXO45" s="171"/>
      <c r="RXP45" s="171"/>
      <c r="RXQ45" s="171"/>
      <c r="RXR45" s="171"/>
      <c r="RXS45" s="171"/>
      <c r="RXT45" s="171"/>
      <c r="RXU45" s="171"/>
      <c r="RXV45" s="171"/>
      <c r="RXW45" s="171"/>
      <c r="RXX45" s="171"/>
      <c r="RXY45" s="171"/>
      <c r="RXZ45" s="171"/>
      <c r="RYA45" s="171"/>
      <c r="RYB45" s="171"/>
      <c r="RYC45" s="171"/>
      <c r="RYD45" s="171"/>
      <c r="RYE45" s="171"/>
      <c r="RYF45" s="171"/>
      <c r="RYG45" s="171"/>
      <c r="RYH45" s="171"/>
      <c r="RYI45" s="171"/>
      <c r="RYJ45" s="171"/>
      <c r="RYK45" s="171"/>
      <c r="RYL45" s="171"/>
      <c r="RYM45" s="171"/>
      <c r="RYN45" s="171"/>
      <c r="RYO45" s="171"/>
      <c r="RYP45" s="171"/>
      <c r="RYQ45" s="171"/>
      <c r="RYR45" s="171"/>
      <c r="RYS45" s="171"/>
      <c r="RYT45" s="171"/>
      <c r="RYU45" s="171"/>
      <c r="RYV45" s="171"/>
      <c r="RYW45" s="171"/>
      <c r="RYX45" s="171"/>
      <c r="RYY45" s="171"/>
      <c r="RYZ45" s="171"/>
      <c r="RZA45" s="171"/>
      <c r="RZB45" s="171"/>
      <c r="RZC45" s="171"/>
      <c r="RZD45" s="171"/>
      <c r="RZE45" s="171"/>
      <c r="RZF45" s="171"/>
      <c r="RZG45" s="171"/>
      <c r="RZH45" s="171"/>
      <c r="RZI45" s="171"/>
      <c r="RZJ45" s="171"/>
      <c r="RZK45" s="171"/>
      <c r="RZL45" s="171"/>
      <c r="RZM45" s="171"/>
      <c r="RZN45" s="171"/>
      <c r="RZO45" s="171"/>
      <c r="RZP45" s="171"/>
      <c r="RZQ45" s="171"/>
      <c r="RZR45" s="171"/>
      <c r="RZS45" s="171"/>
      <c r="RZT45" s="171"/>
      <c r="RZU45" s="171"/>
      <c r="RZV45" s="171"/>
      <c r="RZW45" s="171"/>
      <c r="RZX45" s="171"/>
      <c r="RZY45" s="171"/>
      <c r="RZZ45" s="171"/>
      <c r="SAA45" s="171"/>
      <c r="SAB45" s="171"/>
      <c r="SAC45" s="171"/>
      <c r="SAD45" s="171"/>
      <c r="SAE45" s="171"/>
      <c r="SAF45" s="171"/>
      <c r="SAG45" s="171"/>
      <c r="SAH45" s="171"/>
      <c r="SAI45" s="171"/>
      <c r="SAJ45" s="171"/>
      <c r="SAK45" s="171"/>
      <c r="SAL45" s="171"/>
      <c r="SAM45" s="171"/>
      <c r="SAN45" s="171"/>
      <c r="SAO45" s="171"/>
      <c r="SAP45" s="171"/>
      <c r="SAQ45" s="171"/>
      <c r="SAR45" s="171"/>
      <c r="SAS45" s="171"/>
      <c r="SAT45" s="171"/>
      <c r="SAU45" s="171"/>
      <c r="SAV45" s="171"/>
      <c r="SAW45" s="171"/>
      <c r="SAX45" s="171"/>
      <c r="SAY45" s="171"/>
      <c r="SAZ45" s="171"/>
      <c r="SBA45" s="171"/>
      <c r="SBB45" s="171"/>
      <c r="SBC45" s="171"/>
      <c r="SBD45" s="171"/>
      <c r="SBE45" s="171"/>
      <c r="SBF45" s="171"/>
      <c r="SBG45" s="171"/>
      <c r="SBH45" s="171"/>
      <c r="SBI45" s="171"/>
      <c r="SBJ45" s="171"/>
      <c r="SBK45" s="171"/>
      <c r="SBL45" s="171"/>
      <c r="SBM45" s="171"/>
      <c r="SBN45" s="171"/>
      <c r="SBO45" s="171"/>
      <c r="SBP45" s="171"/>
      <c r="SBQ45" s="171"/>
      <c r="SBR45" s="171"/>
      <c r="SBS45" s="171"/>
      <c r="SBT45" s="171"/>
      <c r="SBU45" s="171"/>
      <c r="SBV45" s="171"/>
      <c r="SBW45" s="171"/>
      <c r="SBX45" s="171"/>
      <c r="SBY45" s="171"/>
      <c r="SBZ45" s="171"/>
      <c r="SCA45" s="171"/>
      <c r="SCB45" s="171"/>
      <c r="SCC45" s="171"/>
      <c r="SCD45" s="171"/>
      <c r="SCE45" s="171"/>
      <c r="SCF45" s="171"/>
      <c r="SCG45" s="171"/>
      <c r="SCH45" s="171"/>
      <c r="SCI45" s="171"/>
      <c r="SCJ45" s="171"/>
      <c r="SCK45" s="171"/>
      <c r="SCL45" s="171"/>
      <c r="SCM45" s="171"/>
      <c r="SCN45" s="171"/>
      <c r="SCO45" s="171"/>
      <c r="SCP45" s="171"/>
      <c r="SCQ45" s="171"/>
      <c r="SCR45" s="171"/>
      <c r="SCS45" s="171"/>
      <c r="SCT45" s="171"/>
      <c r="SCU45" s="171"/>
      <c r="SCV45" s="171"/>
      <c r="SCW45" s="171"/>
      <c r="SCX45" s="171"/>
      <c r="SCY45" s="171"/>
      <c r="SCZ45" s="171"/>
      <c r="SDA45" s="171"/>
      <c r="SDB45" s="171"/>
      <c r="SDC45" s="171"/>
      <c r="SDD45" s="171"/>
      <c r="SDE45" s="171"/>
      <c r="SDF45" s="171"/>
      <c r="SDG45" s="171"/>
      <c r="SDH45" s="171"/>
      <c r="SDI45" s="171"/>
      <c r="SDJ45" s="171"/>
      <c r="SDK45" s="171"/>
      <c r="SDL45" s="171"/>
      <c r="SDM45" s="171"/>
      <c r="SDN45" s="171"/>
      <c r="SDO45" s="171"/>
      <c r="SDP45" s="171"/>
      <c r="SDQ45" s="171"/>
      <c r="SDR45" s="171"/>
      <c r="SDS45" s="171"/>
      <c r="SDT45" s="171"/>
      <c r="SDU45" s="171"/>
      <c r="SDV45" s="171"/>
      <c r="SDW45" s="171"/>
      <c r="SDX45" s="171"/>
      <c r="SDY45" s="171"/>
      <c r="SDZ45" s="171"/>
      <c r="SEA45" s="171"/>
      <c r="SEB45" s="171"/>
      <c r="SEC45" s="171"/>
      <c r="SED45" s="171"/>
      <c r="SEE45" s="171"/>
      <c r="SEF45" s="171"/>
      <c r="SEG45" s="171"/>
      <c r="SEH45" s="171"/>
      <c r="SEI45" s="171"/>
      <c r="SEJ45" s="171"/>
      <c r="SEK45" s="171"/>
      <c r="SEL45" s="171"/>
      <c r="SEM45" s="171"/>
      <c r="SEN45" s="171"/>
      <c r="SEO45" s="171"/>
      <c r="SEP45" s="171"/>
      <c r="SEQ45" s="171"/>
      <c r="SER45" s="171"/>
      <c r="SES45" s="171"/>
      <c r="SET45" s="171"/>
      <c r="SEU45" s="171"/>
      <c r="SEV45" s="171"/>
      <c r="SEW45" s="171"/>
      <c r="SEX45" s="171"/>
      <c r="SEY45" s="171"/>
      <c r="SEZ45" s="171"/>
      <c r="SFA45" s="171"/>
      <c r="SFB45" s="171"/>
      <c r="SFC45" s="171"/>
      <c r="SFD45" s="171"/>
      <c r="SFE45" s="171"/>
      <c r="SFF45" s="171"/>
      <c r="SFG45" s="171"/>
      <c r="SFH45" s="171"/>
      <c r="SFI45" s="171"/>
      <c r="SFJ45" s="171"/>
      <c r="SFK45" s="171"/>
      <c r="SFL45" s="171"/>
      <c r="SFM45" s="171"/>
      <c r="SFN45" s="171"/>
      <c r="SFO45" s="171"/>
      <c r="SFP45" s="171"/>
      <c r="SFQ45" s="171"/>
      <c r="SFR45" s="171"/>
      <c r="SFS45" s="171"/>
      <c r="SFT45" s="171"/>
      <c r="SFU45" s="171"/>
      <c r="SFV45" s="171"/>
      <c r="SFW45" s="171"/>
      <c r="SFX45" s="171"/>
      <c r="SFY45" s="171"/>
      <c r="SFZ45" s="171"/>
      <c r="SGA45" s="171"/>
      <c r="SGB45" s="171"/>
      <c r="SGC45" s="171"/>
      <c r="SGD45" s="171"/>
      <c r="SGE45" s="171"/>
      <c r="SGF45" s="171"/>
      <c r="SGG45" s="171"/>
      <c r="SGH45" s="171"/>
      <c r="SGI45" s="171"/>
      <c r="SGJ45" s="171"/>
      <c r="SGK45" s="171"/>
      <c r="SGL45" s="171"/>
      <c r="SGM45" s="171"/>
      <c r="SGN45" s="171"/>
      <c r="SGO45" s="171"/>
      <c r="SGP45" s="171"/>
      <c r="SGQ45" s="171"/>
      <c r="SGR45" s="171"/>
      <c r="SGS45" s="171"/>
      <c r="SGT45" s="171"/>
      <c r="SGU45" s="171"/>
      <c r="SGV45" s="171"/>
      <c r="SGW45" s="171"/>
      <c r="SGX45" s="171"/>
      <c r="SGY45" s="171"/>
      <c r="SGZ45" s="171"/>
      <c r="SHA45" s="171"/>
      <c r="SHB45" s="171"/>
      <c r="SHC45" s="171"/>
      <c r="SHD45" s="171"/>
      <c r="SHE45" s="171"/>
      <c r="SHF45" s="171"/>
      <c r="SHG45" s="171"/>
      <c r="SHH45" s="171"/>
      <c r="SHI45" s="171"/>
      <c r="SHJ45" s="171"/>
      <c r="SHK45" s="171"/>
      <c r="SHL45" s="171"/>
      <c r="SHM45" s="171"/>
      <c r="SHN45" s="171"/>
      <c r="SHO45" s="171"/>
      <c r="SHP45" s="171"/>
      <c r="SHQ45" s="171"/>
      <c r="SHR45" s="171"/>
      <c r="SHS45" s="171"/>
      <c r="SHT45" s="171"/>
      <c r="SHU45" s="171"/>
      <c r="SHV45" s="171"/>
      <c r="SHW45" s="171"/>
      <c r="SHX45" s="171"/>
      <c r="SHY45" s="171"/>
      <c r="SHZ45" s="171"/>
      <c r="SIA45" s="171"/>
      <c r="SIB45" s="171"/>
      <c r="SIC45" s="171"/>
      <c r="SID45" s="171"/>
      <c r="SIE45" s="171"/>
      <c r="SIF45" s="171"/>
      <c r="SIG45" s="171"/>
      <c r="SIH45" s="171"/>
      <c r="SII45" s="171"/>
      <c r="SIJ45" s="171"/>
      <c r="SIK45" s="171"/>
      <c r="SIL45" s="171"/>
      <c r="SIM45" s="171"/>
      <c r="SIN45" s="171"/>
      <c r="SIO45" s="171"/>
      <c r="SIP45" s="171"/>
      <c r="SIQ45" s="171"/>
      <c r="SIR45" s="171"/>
      <c r="SIS45" s="171"/>
      <c r="SIT45" s="171"/>
      <c r="SIU45" s="171"/>
      <c r="SIV45" s="171"/>
      <c r="SIW45" s="171"/>
      <c r="SIX45" s="171"/>
      <c r="SIY45" s="171"/>
      <c r="SIZ45" s="171"/>
      <c r="SJA45" s="171"/>
      <c r="SJB45" s="171"/>
      <c r="SJC45" s="171"/>
      <c r="SJD45" s="171"/>
      <c r="SJE45" s="171"/>
      <c r="SJF45" s="171"/>
      <c r="SJG45" s="171"/>
      <c r="SJH45" s="171"/>
      <c r="SJI45" s="171"/>
      <c r="SJJ45" s="171"/>
      <c r="SJK45" s="171"/>
      <c r="SJL45" s="171"/>
      <c r="SJM45" s="171"/>
      <c r="SJN45" s="171"/>
      <c r="SJO45" s="171"/>
      <c r="SJP45" s="171"/>
      <c r="SJQ45" s="171"/>
      <c r="SJR45" s="171"/>
      <c r="SJS45" s="171"/>
      <c r="SJT45" s="171"/>
      <c r="SJU45" s="171"/>
      <c r="SJV45" s="171"/>
      <c r="SJW45" s="171"/>
      <c r="SJX45" s="171"/>
      <c r="SJY45" s="171"/>
      <c r="SJZ45" s="171"/>
      <c r="SKA45" s="171"/>
      <c r="SKB45" s="171"/>
      <c r="SKC45" s="171"/>
      <c r="SKD45" s="171"/>
      <c r="SKE45" s="171"/>
      <c r="SKF45" s="171"/>
      <c r="SKG45" s="171"/>
      <c r="SKH45" s="171"/>
      <c r="SKI45" s="171"/>
      <c r="SKJ45" s="171"/>
      <c r="SKK45" s="171"/>
      <c r="SKL45" s="171"/>
      <c r="SKM45" s="171"/>
      <c r="SKN45" s="171"/>
      <c r="SKO45" s="171"/>
      <c r="SKP45" s="171"/>
      <c r="SKQ45" s="171"/>
      <c r="SKR45" s="171"/>
      <c r="SKS45" s="171"/>
      <c r="SKT45" s="171"/>
      <c r="SKU45" s="171"/>
      <c r="SKV45" s="171"/>
      <c r="SKW45" s="171"/>
      <c r="SKX45" s="171"/>
      <c r="SKY45" s="171"/>
      <c r="SKZ45" s="171"/>
      <c r="SLA45" s="171"/>
      <c r="SLB45" s="171"/>
      <c r="SLC45" s="171"/>
      <c r="SLD45" s="171"/>
      <c r="SLE45" s="171"/>
      <c r="SLF45" s="171"/>
      <c r="SLG45" s="171"/>
      <c r="SLH45" s="171"/>
      <c r="SLI45" s="171"/>
      <c r="SLJ45" s="171"/>
      <c r="SLK45" s="171"/>
      <c r="SLL45" s="171"/>
      <c r="SLM45" s="171"/>
      <c r="SLN45" s="171"/>
      <c r="SLO45" s="171"/>
      <c r="SLP45" s="171"/>
      <c r="SLQ45" s="171"/>
      <c r="SLR45" s="171"/>
      <c r="SLS45" s="171"/>
      <c r="SLT45" s="171"/>
      <c r="SLU45" s="171"/>
      <c r="SLV45" s="171"/>
      <c r="SLW45" s="171"/>
      <c r="SLX45" s="171"/>
      <c r="SLY45" s="171"/>
      <c r="SLZ45" s="171"/>
      <c r="SMA45" s="171"/>
      <c r="SMB45" s="171"/>
      <c r="SMC45" s="171"/>
      <c r="SMD45" s="171"/>
      <c r="SME45" s="171"/>
      <c r="SMF45" s="171"/>
      <c r="SMG45" s="171"/>
      <c r="SMH45" s="171"/>
      <c r="SMI45" s="171"/>
      <c r="SMJ45" s="171"/>
      <c r="SMK45" s="171"/>
      <c r="SML45" s="171"/>
      <c r="SMM45" s="171"/>
      <c r="SMN45" s="171"/>
      <c r="SMO45" s="171"/>
      <c r="SMP45" s="171"/>
      <c r="SMQ45" s="171"/>
      <c r="SMR45" s="171"/>
      <c r="SMS45" s="171"/>
      <c r="SMT45" s="171"/>
      <c r="SMU45" s="171"/>
      <c r="SMV45" s="171"/>
      <c r="SMW45" s="171"/>
      <c r="SMX45" s="171"/>
      <c r="SMY45" s="171"/>
      <c r="SMZ45" s="171"/>
      <c r="SNA45" s="171"/>
      <c r="SNB45" s="171"/>
      <c r="SNC45" s="171"/>
      <c r="SND45" s="171"/>
      <c r="SNE45" s="171"/>
      <c r="SNF45" s="171"/>
      <c r="SNG45" s="171"/>
      <c r="SNH45" s="171"/>
      <c r="SNI45" s="171"/>
      <c r="SNJ45" s="171"/>
      <c r="SNK45" s="171"/>
      <c r="SNL45" s="171"/>
      <c r="SNM45" s="171"/>
      <c r="SNN45" s="171"/>
      <c r="SNO45" s="171"/>
      <c r="SNP45" s="171"/>
      <c r="SNQ45" s="171"/>
      <c r="SNR45" s="171"/>
      <c r="SNS45" s="171"/>
      <c r="SNT45" s="171"/>
      <c r="SNU45" s="171"/>
      <c r="SNV45" s="171"/>
      <c r="SNW45" s="171"/>
      <c r="SNX45" s="171"/>
      <c r="SNY45" s="171"/>
      <c r="SNZ45" s="171"/>
      <c r="SOA45" s="171"/>
      <c r="SOB45" s="171"/>
      <c r="SOC45" s="171"/>
      <c r="SOD45" s="171"/>
      <c r="SOE45" s="171"/>
      <c r="SOF45" s="171"/>
      <c r="SOG45" s="171"/>
      <c r="SOH45" s="171"/>
      <c r="SOI45" s="171"/>
      <c r="SOJ45" s="171"/>
      <c r="SOK45" s="171"/>
      <c r="SOL45" s="171"/>
      <c r="SOM45" s="171"/>
      <c r="SON45" s="171"/>
      <c r="SOO45" s="171"/>
      <c r="SOP45" s="171"/>
      <c r="SOQ45" s="171"/>
      <c r="SOR45" s="171"/>
      <c r="SOS45" s="171"/>
      <c r="SOT45" s="171"/>
      <c r="SOU45" s="171"/>
      <c r="SOV45" s="171"/>
      <c r="SOW45" s="171"/>
      <c r="SOX45" s="171"/>
      <c r="SOY45" s="171"/>
      <c r="SOZ45" s="171"/>
      <c r="SPA45" s="171"/>
      <c r="SPB45" s="171"/>
      <c r="SPC45" s="171"/>
      <c r="SPD45" s="171"/>
      <c r="SPE45" s="171"/>
      <c r="SPF45" s="171"/>
      <c r="SPG45" s="171"/>
      <c r="SPH45" s="171"/>
      <c r="SPI45" s="171"/>
      <c r="SPJ45" s="171"/>
      <c r="SPK45" s="171"/>
      <c r="SPL45" s="171"/>
      <c r="SPM45" s="171"/>
      <c r="SPN45" s="171"/>
      <c r="SPO45" s="171"/>
      <c r="SPP45" s="171"/>
      <c r="SPQ45" s="171"/>
      <c r="SPR45" s="171"/>
      <c r="SPS45" s="171"/>
      <c r="SPT45" s="171"/>
      <c r="SPU45" s="171"/>
      <c r="SPV45" s="171"/>
      <c r="SPW45" s="171"/>
      <c r="SPX45" s="171"/>
      <c r="SPY45" s="171"/>
      <c r="SPZ45" s="171"/>
      <c r="SQA45" s="171"/>
      <c r="SQB45" s="171"/>
      <c r="SQC45" s="171"/>
      <c r="SQD45" s="171"/>
      <c r="SQE45" s="171"/>
      <c r="SQF45" s="171"/>
      <c r="SQG45" s="171"/>
      <c r="SQH45" s="171"/>
      <c r="SQI45" s="171"/>
      <c r="SQJ45" s="171"/>
      <c r="SQK45" s="171"/>
      <c r="SQL45" s="171"/>
      <c r="SQM45" s="171"/>
      <c r="SQN45" s="171"/>
      <c r="SQO45" s="171"/>
      <c r="SQP45" s="171"/>
      <c r="SQQ45" s="171"/>
      <c r="SQR45" s="171"/>
      <c r="SQS45" s="171"/>
      <c r="SQT45" s="171"/>
      <c r="SQU45" s="171"/>
      <c r="SQV45" s="171"/>
      <c r="SQW45" s="171"/>
      <c r="SQX45" s="171"/>
      <c r="SQY45" s="171"/>
      <c r="SQZ45" s="171"/>
      <c r="SRA45" s="171"/>
      <c r="SRB45" s="171"/>
      <c r="SRC45" s="171"/>
      <c r="SRD45" s="171"/>
      <c r="SRE45" s="171"/>
      <c r="SRF45" s="171"/>
      <c r="SRG45" s="171"/>
      <c r="SRH45" s="171"/>
      <c r="SRI45" s="171"/>
      <c r="SRJ45" s="171"/>
      <c r="SRK45" s="171"/>
      <c r="SRL45" s="171"/>
      <c r="SRM45" s="171"/>
      <c r="SRN45" s="171"/>
      <c r="SRO45" s="171"/>
      <c r="SRP45" s="171"/>
      <c r="SRQ45" s="171"/>
      <c r="SRR45" s="171"/>
      <c r="SRS45" s="171"/>
      <c r="SRT45" s="171"/>
      <c r="SRU45" s="171"/>
      <c r="SRV45" s="171"/>
      <c r="SRW45" s="171"/>
      <c r="SRX45" s="171"/>
      <c r="SRY45" s="171"/>
      <c r="SRZ45" s="171"/>
      <c r="SSA45" s="171"/>
      <c r="SSB45" s="171"/>
      <c r="SSC45" s="171"/>
      <c r="SSD45" s="171"/>
      <c r="SSE45" s="171"/>
      <c r="SSF45" s="171"/>
      <c r="SSG45" s="171"/>
      <c r="SSH45" s="171"/>
      <c r="SSI45" s="171"/>
      <c r="SSJ45" s="171"/>
      <c r="SSK45" s="171"/>
      <c r="SSL45" s="171"/>
      <c r="SSM45" s="171"/>
      <c r="SSN45" s="171"/>
      <c r="SSO45" s="171"/>
      <c r="SSP45" s="171"/>
      <c r="SSQ45" s="171"/>
      <c r="SSR45" s="171"/>
      <c r="SSS45" s="171"/>
      <c r="SST45" s="171"/>
      <c r="SSU45" s="171"/>
      <c r="SSV45" s="171"/>
      <c r="SSW45" s="171"/>
      <c r="SSX45" s="171"/>
      <c r="SSY45" s="171"/>
      <c r="SSZ45" s="171"/>
      <c r="STA45" s="171"/>
      <c r="STB45" s="171"/>
      <c r="STC45" s="171"/>
      <c r="STD45" s="171"/>
      <c r="STE45" s="171"/>
      <c r="STF45" s="171"/>
      <c r="STG45" s="171"/>
      <c r="STH45" s="171"/>
      <c r="STI45" s="171"/>
      <c r="STJ45" s="171"/>
      <c r="STK45" s="171"/>
      <c r="STL45" s="171"/>
      <c r="STM45" s="171"/>
      <c r="STN45" s="171"/>
      <c r="STO45" s="171"/>
      <c r="STP45" s="171"/>
      <c r="STQ45" s="171"/>
      <c r="STR45" s="171"/>
      <c r="STS45" s="171"/>
      <c r="STT45" s="171"/>
      <c r="STU45" s="171"/>
      <c r="STV45" s="171"/>
      <c r="STW45" s="171"/>
      <c r="STX45" s="171"/>
      <c r="STY45" s="171"/>
      <c r="STZ45" s="171"/>
      <c r="SUA45" s="171"/>
      <c r="SUB45" s="171"/>
      <c r="SUC45" s="171"/>
      <c r="SUD45" s="171"/>
      <c r="SUE45" s="171"/>
      <c r="SUF45" s="171"/>
      <c r="SUG45" s="171"/>
      <c r="SUH45" s="171"/>
      <c r="SUI45" s="171"/>
      <c r="SUJ45" s="171"/>
      <c r="SUK45" s="171"/>
      <c r="SUL45" s="171"/>
      <c r="SUM45" s="171"/>
      <c r="SUN45" s="171"/>
      <c r="SUO45" s="171"/>
      <c r="SUP45" s="171"/>
      <c r="SUQ45" s="171"/>
      <c r="SUR45" s="171"/>
      <c r="SUS45" s="171"/>
      <c r="SUT45" s="171"/>
      <c r="SUU45" s="171"/>
      <c r="SUV45" s="171"/>
      <c r="SUW45" s="171"/>
      <c r="SUX45" s="171"/>
      <c r="SUY45" s="171"/>
      <c r="SUZ45" s="171"/>
      <c r="SVA45" s="171"/>
      <c r="SVB45" s="171"/>
      <c r="SVC45" s="171"/>
      <c r="SVD45" s="171"/>
      <c r="SVE45" s="171"/>
      <c r="SVF45" s="171"/>
      <c r="SVG45" s="171"/>
      <c r="SVH45" s="171"/>
      <c r="SVI45" s="171"/>
      <c r="SVJ45" s="171"/>
      <c r="SVK45" s="171"/>
      <c r="SVL45" s="171"/>
      <c r="SVM45" s="171"/>
      <c r="SVN45" s="171"/>
      <c r="SVO45" s="171"/>
      <c r="SVP45" s="171"/>
      <c r="SVQ45" s="171"/>
      <c r="SVR45" s="171"/>
      <c r="SVS45" s="171"/>
      <c r="SVT45" s="171"/>
      <c r="SVU45" s="171"/>
      <c r="SVV45" s="171"/>
      <c r="SVW45" s="171"/>
      <c r="SVX45" s="171"/>
      <c r="SVY45" s="171"/>
      <c r="SVZ45" s="171"/>
      <c r="SWA45" s="171"/>
      <c r="SWB45" s="171"/>
      <c r="SWC45" s="171"/>
      <c r="SWD45" s="171"/>
      <c r="SWE45" s="171"/>
      <c r="SWF45" s="171"/>
      <c r="SWG45" s="171"/>
      <c r="SWH45" s="171"/>
      <c r="SWI45" s="171"/>
      <c r="SWJ45" s="171"/>
      <c r="SWK45" s="171"/>
      <c r="SWL45" s="171"/>
      <c r="SWM45" s="171"/>
      <c r="SWN45" s="171"/>
      <c r="SWO45" s="171"/>
      <c r="SWP45" s="171"/>
      <c r="SWQ45" s="171"/>
      <c r="SWR45" s="171"/>
      <c r="SWS45" s="171"/>
      <c r="SWT45" s="171"/>
      <c r="SWU45" s="171"/>
      <c r="SWV45" s="171"/>
      <c r="SWW45" s="171"/>
      <c r="SWX45" s="171"/>
      <c r="SWY45" s="171"/>
      <c r="SWZ45" s="171"/>
      <c r="SXA45" s="171"/>
      <c r="SXB45" s="171"/>
      <c r="SXC45" s="171"/>
      <c r="SXD45" s="171"/>
      <c r="SXE45" s="171"/>
      <c r="SXF45" s="171"/>
      <c r="SXG45" s="171"/>
      <c r="SXH45" s="171"/>
      <c r="SXI45" s="171"/>
      <c r="SXJ45" s="171"/>
      <c r="SXK45" s="171"/>
      <c r="SXL45" s="171"/>
      <c r="SXM45" s="171"/>
      <c r="SXN45" s="171"/>
      <c r="SXO45" s="171"/>
      <c r="SXP45" s="171"/>
      <c r="SXQ45" s="171"/>
      <c r="SXR45" s="171"/>
      <c r="SXS45" s="171"/>
      <c r="SXT45" s="171"/>
      <c r="SXU45" s="171"/>
      <c r="SXV45" s="171"/>
      <c r="SXW45" s="171"/>
      <c r="SXX45" s="171"/>
      <c r="SXY45" s="171"/>
      <c r="SXZ45" s="171"/>
      <c r="SYA45" s="171"/>
      <c r="SYB45" s="171"/>
      <c r="SYC45" s="171"/>
      <c r="SYD45" s="171"/>
      <c r="SYE45" s="171"/>
      <c r="SYF45" s="171"/>
      <c r="SYG45" s="171"/>
      <c r="SYH45" s="171"/>
      <c r="SYI45" s="171"/>
      <c r="SYJ45" s="171"/>
      <c r="SYK45" s="171"/>
      <c r="SYL45" s="171"/>
      <c r="SYM45" s="171"/>
      <c r="SYN45" s="171"/>
      <c r="SYO45" s="171"/>
      <c r="SYP45" s="171"/>
      <c r="SYQ45" s="171"/>
      <c r="SYR45" s="171"/>
      <c r="SYS45" s="171"/>
      <c r="SYT45" s="171"/>
      <c r="SYU45" s="171"/>
      <c r="SYV45" s="171"/>
      <c r="SYW45" s="171"/>
      <c r="SYX45" s="171"/>
      <c r="SYY45" s="171"/>
      <c r="SYZ45" s="171"/>
      <c r="SZA45" s="171"/>
      <c r="SZB45" s="171"/>
      <c r="SZC45" s="171"/>
      <c r="SZD45" s="171"/>
      <c r="SZE45" s="171"/>
      <c r="SZF45" s="171"/>
      <c r="SZG45" s="171"/>
      <c r="SZH45" s="171"/>
      <c r="SZI45" s="171"/>
      <c r="SZJ45" s="171"/>
      <c r="SZK45" s="171"/>
      <c r="SZL45" s="171"/>
      <c r="SZM45" s="171"/>
      <c r="SZN45" s="171"/>
      <c r="SZO45" s="171"/>
      <c r="SZP45" s="171"/>
      <c r="SZQ45" s="171"/>
      <c r="SZR45" s="171"/>
      <c r="SZS45" s="171"/>
      <c r="SZT45" s="171"/>
      <c r="SZU45" s="171"/>
      <c r="SZV45" s="171"/>
      <c r="SZW45" s="171"/>
      <c r="SZX45" s="171"/>
      <c r="SZY45" s="171"/>
      <c r="SZZ45" s="171"/>
      <c r="TAA45" s="171"/>
      <c r="TAB45" s="171"/>
      <c r="TAC45" s="171"/>
      <c r="TAD45" s="171"/>
      <c r="TAE45" s="171"/>
      <c r="TAF45" s="171"/>
      <c r="TAG45" s="171"/>
      <c r="TAH45" s="171"/>
      <c r="TAI45" s="171"/>
      <c r="TAJ45" s="171"/>
      <c r="TAK45" s="171"/>
      <c r="TAL45" s="171"/>
      <c r="TAM45" s="171"/>
      <c r="TAN45" s="171"/>
      <c r="TAO45" s="171"/>
      <c r="TAP45" s="171"/>
      <c r="TAQ45" s="171"/>
      <c r="TAR45" s="171"/>
      <c r="TAS45" s="171"/>
      <c r="TAT45" s="171"/>
      <c r="TAU45" s="171"/>
      <c r="TAV45" s="171"/>
      <c r="TAW45" s="171"/>
      <c r="TAX45" s="171"/>
      <c r="TAY45" s="171"/>
      <c r="TAZ45" s="171"/>
      <c r="TBA45" s="171"/>
      <c r="TBB45" s="171"/>
      <c r="TBC45" s="171"/>
      <c r="TBD45" s="171"/>
      <c r="TBE45" s="171"/>
      <c r="TBF45" s="171"/>
      <c r="TBG45" s="171"/>
      <c r="TBH45" s="171"/>
      <c r="TBI45" s="171"/>
      <c r="TBJ45" s="171"/>
      <c r="TBK45" s="171"/>
      <c r="TBL45" s="171"/>
      <c r="TBM45" s="171"/>
      <c r="TBN45" s="171"/>
      <c r="TBO45" s="171"/>
      <c r="TBP45" s="171"/>
      <c r="TBQ45" s="171"/>
      <c r="TBR45" s="171"/>
      <c r="TBS45" s="171"/>
      <c r="TBT45" s="171"/>
      <c r="TBU45" s="171"/>
      <c r="TBV45" s="171"/>
      <c r="TBW45" s="171"/>
      <c r="TBX45" s="171"/>
      <c r="TBY45" s="171"/>
      <c r="TBZ45" s="171"/>
      <c r="TCA45" s="171"/>
      <c r="TCB45" s="171"/>
      <c r="TCC45" s="171"/>
      <c r="TCD45" s="171"/>
      <c r="TCE45" s="171"/>
      <c r="TCF45" s="171"/>
      <c r="TCG45" s="171"/>
      <c r="TCH45" s="171"/>
      <c r="TCI45" s="171"/>
      <c r="TCJ45" s="171"/>
      <c r="TCK45" s="171"/>
      <c r="TCL45" s="171"/>
      <c r="TCM45" s="171"/>
      <c r="TCN45" s="171"/>
      <c r="TCO45" s="171"/>
      <c r="TCP45" s="171"/>
      <c r="TCQ45" s="171"/>
      <c r="TCR45" s="171"/>
      <c r="TCS45" s="171"/>
      <c r="TCT45" s="171"/>
      <c r="TCU45" s="171"/>
      <c r="TCV45" s="171"/>
      <c r="TCW45" s="171"/>
      <c r="TCX45" s="171"/>
      <c r="TCY45" s="171"/>
      <c r="TCZ45" s="171"/>
      <c r="TDA45" s="171"/>
      <c r="TDB45" s="171"/>
      <c r="TDC45" s="171"/>
      <c r="TDD45" s="171"/>
      <c r="TDE45" s="171"/>
      <c r="TDF45" s="171"/>
      <c r="TDG45" s="171"/>
      <c r="TDH45" s="171"/>
      <c r="TDI45" s="171"/>
      <c r="TDJ45" s="171"/>
      <c r="TDK45" s="171"/>
      <c r="TDL45" s="171"/>
      <c r="TDM45" s="171"/>
      <c r="TDN45" s="171"/>
      <c r="TDO45" s="171"/>
      <c r="TDP45" s="171"/>
      <c r="TDQ45" s="171"/>
      <c r="TDR45" s="171"/>
      <c r="TDS45" s="171"/>
      <c r="TDT45" s="171"/>
      <c r="TDU45" s="171"/>
      <c r="TDV45" s="171"/>
      <c r="TDW45" s="171"/>
      <c r="TDX45" s="171"/>
      <c r="TDY45" s="171"/>
      <c r="TDZ45" s="171"/>
      <c r="TEA45" s="171"/>
      <c r="TEB45" s="171"/>
      <c r="TEC45" s="171"/>
      <c r="TED45" s="171"/>
      <c r="TEE45" s="171"/>
      <c r="TEF45" s="171"/>
      <c r="TEG45" s="171"/>
      <c r="TEH45" s="171"/>
      <c r="TEI45" s="171"/>
      <c r="TEJ45" s="171"/>
      <c r="TEK45" s="171"/>
      <c r="TEL45" s="171"/>
      <c r="TEM45" s="171"/>
      <c r="TEN45" s="171"/>
      <c r="TEO45" s="171"/>
      <c r="TEP45" s="171"/>
      <c r="TEQ45" s="171"/>
      <c r="TER45" s="171"/>
      <c r="TES45" s="171"/>
      <c r="TET45" s="171"/>
      <c r="TEU45" s="171"/>
      <c r="TEV45" s="171"/>
      <c r="TEW45" s="171"/>
      <c r="TEX45" s="171"/>
      <c r="TEY45" s="171"/>
      <c r="TEZ45" s="171"/>
      <c r="TFA45" s="171"/>
      <c r="TFB45" s="171"/>
      <c r="TFC45" s="171"/>
      <c r="TFD45" s="171"/>
      <c r="TFE45" s="171"/>
      <c r="TFF45" s="171"/>
      <c r="TFG45" s="171"/>
      <c r="TFH45" s="171"/>
      <c r="TFI45" s="171"/>
      <c r="TFJ45" s="171"/>
      <c r="TFK45" s="171"/>
      <c r="TFL45" s="171"/>
      <c r="TFM45" s="171"/>
      <c r="TFN45" s="171"/>
      <c r="TFO45" s="171"/>
      <c r="TFP45" s="171"/>
      <c r="TFQ45" s="171"/>
      <c r="TFR45" s="171"/>
      <c r="TFS45" s="171"/>
      <c r="TFT45" s="171"/>
      <c r="TFU45" s="171"/>
      <c r="TFV45" s="171"/>
      <c r="TFW45" s="171"/>
      <c r="TFX45" s="171"/>
      <c r="TFY45" s="171"/>
      <c r="TFZ45" s="171"/>
      <c r="TGA45" s="171"/>
      <c r="TGB45" s="171"/>
      <c r="TGC45" s="171"/>
      <c r="TGD45" s="171"/>
      <c r="TGE45" s="171"/>
      <c r="TGF45" s="171"/>
      <c r="TGG45" s="171"/>
      <c r="TGH45" s="171"/>
      <c r="TGI45" s="171"/>
      <c r="TGJ45" s="171"/>
      <c r="TGK45" s="171"/>
      <c r="TGL45" s="171"/>
      <c r="TGM45" s="171"/>
      <c r="TGN45" s="171"/>
      <c r="TGO45" s="171"/>
      <c r="TGP45" s="171"/>
      <c r="TGQ45" s="171"/>
      <c r="TGR45" s="171"/>
      <c r="TGS45" s="171"/>
      <c r="TGT45" s="171"/>
      <c r="TGU45" s="171"/>
      <c r="TGV45" s="171"/>
      <c r="TGW45" s="171"/>
      <c r="TGX45" s="171"/>
      <c r="TGY45" s="171"/>
      <c r="TGZ45" s="171"/>
      <c r="THA45" s="171"/>
      <c r="THB45" s="171"/>
      <c r="THC45" s="171"/>
      <c r="THD45" s="171"/>
      <c r="THE45" s="171"/>
      <c r="THF45" s="171"/>
      <c r="THG45" s="171"/>
      <c r="THH45" s="171"/>
      <c r="THI45" s="171"/>
      <c r="THJ45" s="171"/>
      <c r="THK45" s="171"/>
      <c r="THL45" s="171"/>
      <c r="THM45" s="171"/>
      <c r="THN45" s="171"/>
      <c r="THO45" s="171"/>
      <c r="THP45" s="171"/>
      <c r="THQ45" s="171"/>
      <c r="THR45" s="171"/>
      <c r="THS45" s="171"/>
      <c r="THT45" s="171"/>
      <c r="THU45" s="171"/>
      <c r="THV45" s="171"/>
      <c r="THW45" s="171"/>
      <c r="THX45" s="171"/>
      <c r="THY45" s="171"/>
      <c r="THZ45" s="171"/>
      <c r="TIA45" s="171"/>
      <c r="TIB45" s="171"/>
      <c r="TIC45" s="171"/>
      <c r="TID45" s="171"/>
      <c r="TIE45" s="171"/>
      <c r="TIF45" s="171"/>
      <c r="TIG45" s="171"/>
      <c r="TIH45" s="171"/>
      <c r="TII45" s="171"/>
      <c r="TIJ45" s="171"/>
      <c r="TIK45" s="171"/>
      <c r="TIL45" s="171"/>
      <c r="TIM45" s="171"/>
      <c r="TIN45" s="171"/>
      <c r="TIO45" s="171"/>
      <c r="TIP45" s="171"/>
      <c r="TIQ45" s="171"/>
      <c r="TIR45" s="171"/>
      <c r="TIS45" s="171"/>
      <c r="TIT45" s="171"/>
      <c r="TIU45" s="171"/>
      <c r="TIV45" s="171"/>
      <c r="TIW45" s="171"/>
      <c r="TIX45" s="171"/>
      <c r="TIY45" s="171"/>
      <c r="TIZ45" s="171"/>
      <c r="TJA45" s="171"/>
      <c r="TJB45" s="171"/>
      <c r="TJC45" s="171"/>
      <c r="TJD45" s="171"/>
      <c r="TJE45" s="171"/>
      <c r="TJF45" s="171"/>
      <c r="TJG45" s="171"/>
      <c r="TJH45" s="171"/>
      <c r="TJI45" s="171"/>
      <c r="TJJ45" s="171"/>
      <c r="TJK45" s="171"/>
      <c r="TJL45" s="171"/>
      <c r="TJM45" s="171"/>
      <c r="TJN45" s="171"/>
      <c r="TJO45" s="171"/>
      <c r="TJP45" s="171"/>
      <c r="TJQ45" s="171"/>
      <c r="TJR45" s="171"/>
      <c r="TJS45" s="171"/>
      <c r="TJT45" s="171"/>
      <c r="TJU45" s="171"/>
      <c r="TJV45" s="171"/>
      <c r="TJW45" s="171"/>
      <c r="TJX45" s="171"/>
      <c r="TJY45" s="171"/>
      <c r="TJZ45" s="171"/>
      <c r="TKA45" s="171"/>
      <c r="TKB45" s="171"/>
      <c r="TKC45" s="171"/>
      <c r="TKD45" s="171"/>
      <c r="TKE45" s="171"/>
      <c r="TKF45" s="171"/>
      <c r="TKG45" s="171"/>
      <c r="TKH45" s="171"/>
      <c r="TKI45" s="171"/>
      <c r="TKJ45" s="171"/>
      <c r="TKK45" s="171"/>
      <c r="TKL45" s="171"/>
      <c r="TKM45" s="171"/>
      <c r="TKN45" s="171"/>
      <c r="TKO45" s="171"/>
      <c r="TKP45" s="171"/>
      <c r="TKQ45" s="171"/>
      <c r="TKR45" s="171"/>
      <c r="TKS45" s="171"/>
      <c r="TKT45" s="171"/>
      <c r="TKU45" s="171"/>
      <c r="TKV45" s="171"/>
      <c r="TKW45" s="171"/>
      <c r="TKX45" s="171"/>
      <c r="TKY45" s="171"/>
      <c r="TKZ45" s="171"/>
      <c r="TLA45" s="171"/>
      <c r="TLB45" s="171"/>
      <c r="TLC45" s="171"/>
      <c r="TLD45" s="171"/>
      <c r="TLE45" s="171"/>
      <c r="TLF45" s="171"/>
      <c r="TLG45" s="171"/>
      <c r="TLH45" s="171"/>
      <c r="TLI45" s="171"/>
      <c r="TLJ45" s="171"/>
      <c r="TLK45" s="171"/>
      <c r="TLL45" s="171"/>
      <c r="TLM45" s="171"/>
      <c r="TLN45" s="171"/>
      <c r="TLO45" s="171"/>
      <c r="TLP45" s="171"/>
      <c r="TLQ45" s="171"/>
      <c r="TLR45" s="171"/>
      <c r="TLS45" s="171"/>
      <c r="TLT45" s="171"/>
      <c r="TLU45" s="171"/>
      <c r="TLV45" s="171"/>
      <c r="TLW45" s="171"/>
      <c r="TLX45" s="171"/>
      <c r="TLY45" s="171"/>
      <c r="TLZ45" s="171"/>
      <c r="TMA45" s="171"/>
      <c r="TMB45" s="171"/>
      <c r="TMC45" s="171"/>
      <c r="TMD45" s="171"/>
      <c r="TME45" s="171"/>
      <c r="TMF45" s="171"/>
      <c r="TMG45" s="171"/>
      <c r="TMH45" s="171"/>
      <c r="TMI45" s="171"/>
      <c r="TMJ45" s="171"/>
      <c r="TMK45" s="171"/>
      <c r="TML45" s="171"/>
      <c r="TMM45" s="171"/>
      <c r="TMN45" s="171"/>
      <c r="TMO45" s="171"/>
      <c r="TMP45" s="171"/>
      <c r="TMQ45" s="171"/>
      <c r="TMR45" s="171"/>
      <c r="TMS45" s="171"/>
      <c r="TMT45" s="171"/>
      <c r="TMU45" s="171"/>
      <c r="TMV45" s="171"/>
      <c r="TMW45" s="171"/>
      <c r="TMX45" s="171"/>
      <c r="TMY45" s="171"/>
      <c r="TMZ45" s="171"/>
      <c r="TNA45" s="171"/>
      <c r="TNB45" s="171"/>
      <c r="TNC45" s="171"/>
      <c r="TND45" s="171"/>
      <c r="TNE45" s="171"/>
      <c r="TNF45" s="171"/>
      <c r="TNG45" s="171"/>
      <c r="TNH45" s="171"/>
      <c r="TNI45" s="171"/>
      <c r="TNJ45" s="171"/>
      <c r="TNK45" s="171"/>
      <c r="TNL45" s="171"/>
      <c r="TNM45" s="171"/>
      <c r="TNN45" s="171"/>
      <c r="TNO45" s="171"/>
      <c r="TNP45" s="171"/>
      <c r="TNQ45" s="171"/>
      <c r="TNR45" s="171"/>
      <c r="TNS45" s="171"/>
      <c r="TNT45" s="171"/>
      <c r="TNU45" s="171"/>
      <c r="TNV45" s="171"/>
      <c r="TNW45" s="171"/>
      <c r="TNX45" s="171"/>
      <c r="TNY45" s="171"/>
      <c r="TNZ45" s="171"/>
      <c r="TOA45" s="171"/>
      <c r="TOB45" s="171"/>
      <c r="TOC45" s="171"/>
      <c r="TOD45" s="171"/>
      <c r="TOE45" s="171"/>
      <c r="TOF45" s="171"/>
      <c r="TOG45" s="171"/>
      <c r="TOH45" s="171"/>
      <c r="TOI45" s="171"/>
      <c r="TOJ45" s="171"/>
      <c r="TOK45" s="171"/>
      <c r="TOL45" s="171"/>
      <c r="TOM45" s="171"/>
      <c r="TON45" s="171"/>
      <c r="TOO45" s="171"/>
      <c r="TOP45" s="171"/>
      <c r="TOQ45" s="171"/>
      <c r="TOR45" s="171"/>
      <c r="TOS45" s="171"/>
      <c r="TOT45" s="171"/>
      <c r="TOU45" s="171"/>
      <c r="TOV45" s="171"/>
      <c r="TOW45" s="171"/>
      <c r="TOX45" s="171"/>
      <c r="TOY45" s="171"/>
      <c r="TOZ45" s="171"/>
      <c r="TPA45" s="171"/>
      <c r="TPB45" s="171"/>
      <c r="TPC45" s="171"/>
      <c r="TPD45" s="171"/>
      <c r="TPE45" s="171"/>
      <c r="TPF45" s="171"/>
      <c r="TPG45" s="171"/>
      <c r="TPH45" s="171"/>
      <c r="TPI45" s="171"/>
      <c r="TPJ45" s="171"/>
      <c r="TPK45" s="171"/>
      <c r="TPL45" s="171"/>
      <c r="TPM45" s="171"/>
      <c r="TPN45" s="171"/>
      <c r="TPO45" s="171"/>
      <c r="TPP45" s="171"/>
      <c r="TPQ45" s="171"/>
      <c r="TPR45" s="171"/>
      <c r="TPS45" s="171"/>
      <c r="TPT45" s="171"/>
      <c r="TPU45" s="171"/>
      <c r="TPV45" s="171"/>
      <c r="TPW45" s="171"/>
      <c r="TPX45" s="171"/>
      <c r="TPY45" s="171"/>
      <c r="TPZ45" s="171"/>
      <c r="TQA45" s="171"/>
      <c r="TQB45" s="171"/>
      <c r="TQC45" s="171"/>
      <c r="TQD45" s="171"/>
      <c r="TQE45" s="171"/>
      <c r="TQF45" s="171"/>
      <c r="TQG45" s="171"/>
      <c r="TQH45" s="171"/>
      <c r="TQI45" s="171"/>
      <c r="TQJ45" s="171"/>
      <c r="TQK45" s="171"/>
      <c r="TQL45" s="171"/>
      <c r="TQM45" s="171"/>
      <c r="TQN45" s="171"/>
      <c r="TQO45" s="171"/>
      <c r="TQP45" s="171"/>
      <c r="TQQ45" s="171"/>
      <c r="TQR45" s="171"/>
      <c r="TQS45" s="171"/>
      <c r="TQT45" s="171"/>
      <c r="TQU45" s="171"/>
      <c r="TQV45" s="171"/>
      <c r="TQW45" s="171"/>
      <c r="TQX45" s="171"/>
      <c r="TQY45" s="171"/>
      <c r="TQZ45" s="171"/>
      <c r="TRA45" s="171"/>
      <c r="TRB45" s="171"/>
      <c r="TRC45" s="171"/>
      <c r="TRD45" s="171"/>
      <c r="TRE45" s="171"/>
      <c r="TRF45" s="171"/>
      <c r="TRG45" s="171"/>
      <c r="TRH45" s="171"/>
      <c r="TRI45" s="171"/>
      <c r="TRJ45" s="171"/>
      <c r="TRK45" s="171"/>
      <c r="TRL45" s="171"/>
      <c r="TRM45" s="171"/>
      <c r="TRN45" s="171"/>
      <c r="TRO45" s="171"/>
      <c r="TRP45" s="171"/>
      <c r="TRQ45" s="171"/>
      <c r="TRR45" s="171"/>
      <c r="TRS45" s="171"/>
      <c r="TRT45" s="171"/>
      <c r="TRU45" s="171"/>
      <c r="TRV45" s="171"/>
      <c r="TRW45" s="171"/>
      <c r="TRX45" s="171"/>
      <c r="TRY45" s="171"/>
      <c r="TRZ45" s="171"/>
      <c r="TSA45" s="171"/>
      <c r="TSB45" s="171"/>
      <c r="TSC45" s="171"/>
      <c r="TSD45" s="171"/>
      <c r="TSE45" s="171"/>
      <c r="TSF45" s="171"/>
      <c r="TSG45" s="171"/>
      <c r="TSH45" s="171"/>
      <c r="TSI45" s="171"/>
      <c r="TSJ45" s="171"/>
      <c r="TSK45" s="171"/>
      <c r="TSL45" s="171"/>
      <c r="TSM45" s="171"/>
      <c r="TSN45" s="171"/>
      <c r="TSO45" s="171"/>
      <c r="TSP45" s="171"/>
      <c r="TSQ45" s="171"/>
      <c r="TSR45" s="171"/>
      <c r="TSS45" s="171"/>
      <c r="TST45" s="171"/>
      <c r="TSU45" s="171"/>
      <c r="TSV45" s="171"/>
      <c r="TSW45" s="171"/>
      <c r="TSX45" s="171"/>
      <c r="TSY45" s="171"/>
      <c r="TSZ45" s="171"/>
      <c r="TTA45" s="171"/>
      <c r="TTB45" s="171"/>
      <c r="TTC45" s="171"/>
      <c r="TTD45" s="171"/>
      <c r="TTE45" s="171"/>
      <c r="TTF45" s="171"/>
      <c r="TTG45" s="171"/>
      <c r="TTH45" s="171"/>
      <c r="TTI45" s="171"/>
      <c r="TTJ45" s="171"/>
      <c r="TTK45" s="171"/>
      <c r="TTL45" s="171"/>
      <c r="TTM45" s="171"/>
      <c r="TTN45" s="171"/>
      <c r="TTO45" s="171"/>
      <c r="TTP45" s="171"/>
      <c r="TTQ45" s="171"/>
      <c r="TTR45" s="171"/>
      <c r="TTS45" s="171"/>
      <c r="TTT45" s="171"/>
      <c r="TTU45" s="171"/>
      <c r="TTV45" s="171"/>
      <c r="TTW45" s="171"/>
      <c r="TTX45" s="171"/>
      <c r="TTY45" s="171"/>
      <c r="TTZ45" s="171"/>
      <c r="TUA45" s="171"/>
      <c r="TUB45" s="171"/>
      <c r="TUC45" s="171"/>
      <c r="TUD45" s="171"/>
      <c r="TUE45" s="171"/>
      <c r="TUF45" s="171"/>
      <c r="TUG45" s="171"/>
      <c r="TUH45" s="171"/>
      <c r="TUI45" s="171"/>
      <c r="TUJ45" s="171"/>
      <c r="TUK45" s="171"/>
      <c r="TUL45" s="171"/>
      <c r="TUM45" s="171"/>
      <c r="TUN45" s="171"/>
      <c r="TUO45" s="171"/>
      <c r="TUP45" s="171"/>
      <c r="TUQ45" s="171"/>
      <c r="TUR45" s="171"/>
      <c r="TUS45" s="171"/>
      <c r="TUT45" s="171"/>
      <c r="TUU45" s="171"/>
      <c r="TUV45" s="171"/>
      <c r="TUW45" s="171"/>
      <c r="TUX45" s="171"/>
      <c r="TUY45" s="171"/>
      <c r="TUZ45" s="171"/>
      <c r="TVA45" s="171"/>
      <c r="TVB45" s="171"/>
      <c r="TVC45" s="171"/>
      <c r="TVD45" s="171"/>
      <c r="TVE45" s="171"/>
      <c r="TVF45" s="171"/>
      <c r="TVG45" s="171"/>
      <c r="TVH45" s="171"/>
      <c r="TVI45" s="171"/>
      <c r="TVJ45" s="171"/>
      <c r="TVK45" s="171"/>
      <c r="TVL45" s="171"/>
      <c r="TVM45" s="171"/>
      <c r="TVN45" s="171"/>
      <c r="TVO45" s="171"/>
      <c r="TVP45" s="171"/>
      <c r="TVQ45" s="171"/>
      <c r="TVR45" s="171"/>
      <c r="TVS45" s="171"/>
      <c r="TVT45" s="171"/>
      <c r="TVU45" s="171"/>
      <c r="TVV45" s="171"/>
      <c r="TVW45" s="171"/>
      <c r="TVX45" s="171"/>
      <c r="TVY45" s="171"/>
      <c r="TVZ45" s="171"/>
      <c r="TWA45" s="171"/>
      <c r="TWB45" s="171"/>
      <c r="TWC45" s="171"/>
      <c r="TWD45" s="171"/>
      <c r="TWE45" s="171"/>
      <c r="TWF45" s="171"/>
      <c r="TWG45" s="171"/>
      <c r="TWH45" s="171"/>
      <c r="TWI45" s="171"/>
      <c r="TWJ45" s="171"/>
      <c r="TWK45" s="171"/>
      <c r="TWL45" s="171"/>
      <c r="TWM45" s="171"/>
      <c r="TWN45" s="171"/>
      <c r="TWO45" s="171"/>
      <c r="TWP45" s="171"/>
      <c r="TWQ45" s="171"/>
      <c r="TWR45" s="171"/>
      <c r="TWS45" s="171"/>
      <c r="TWT45" s="171"/>
      <c r="TWU45" s="171"/>
      <c r="TWV45" s="171"/>
      <c r="TWW45" s="171"/>
      <c r="TWX45" s="171"/>
      <c r="TWY45" s="171"/>
      <c r="TWZ45" s="171"/>
      <c r="TXA45" s="171"/>
      <c r="TXB45" s="171"/>
      <c r="TXC45" s="171"/>
      <c r="TXD45" s="171"/>
      <c r="TXE45" s="171"/>
      <c r="TXF45" s="171"/>
      <c r="TXG45" s="171"/>
      <c r="TXH45" s="171"/>
      <c r="TXI45" s="171"/>
      <c r="TXJ45" s="171"/>
      <c r="TXK45" s="171"/>
      <c r="TXL45" s="171"/>
      <c r="TXM45" s="171"/>
      <c r="TXN45" s="171"/>
      <c r="TXO45" s="171"/>
      <c r="TXP45" s="171"/>
      <c r="TXQ45" s="171"/>
      <c r="TXR45" s="171"/>
      <c r="TXS45" s="171"/>
      <c r="TXT45" s="171"/>
      <c r="TXU45" s="171"/>
      <c r="TXV45" s="171"/>
      <c r="TXW45" s="171"/>
      <c r="TXX45" s="171"/>
      <c r="TXY45" s="171"/>
      <c r="TXZ45" s="171"/>
      <c r="TYA45" s="171"/>
      <c r="TYB45" s="171"/>
      <c r="TYC45" s="171"/>
      <c r="TYD45" s="171"/>
      <c r="TYE45" s="171"/>
      <c r="TYF45" s="171"/>
      <c r="TYG45" s="171"/>
      <c r="TYH45" s="171"/>
      <c r="TYI45" s="171"/>
      <c r="TYJ45" s="171"/>
      <c r="TYK45" s="171"/>
      <c r="TYL45" s="171"/>
      <c r="TYM45" s="171"/>
      <c r="TYN45" s="171"/>
      <c r="TYO45" s="171"/>
      <c r="TYP45" s="171"/>
      <c r="TYQ45" s="171"/>
      <c r="TYR45" s="171"/>
      <c r="TYS45" s="171"/>
      <c r="TYT45" s="171"/>
      <c r="TYU45" s="171"/>
      <c r="TYV45" s="171"/>
      <c r="TYW45" s="171"/>
      <c r="TYX45" s="171"/>
      <c r="TYY45" s="171"/>
      <c r="TYZ45" s="171"/>
      <c r="TZA45" s="171"/>
      <c r="TZB45" s="171"/>
      <c r="TZC45" s="171"/>
      <c r="TZD45" s="171"/>
      <c r="TZE45" s="171"/>
      <c r="TZF45" s="171"/>
      <c r="TZG45" s="171"/>
      <c r="TZH45" s="171"/>
      <c r="TZI45" s="171"/>
      <c r="TZJ45" s="171"/>
      <c r="TZK45" s="171"/>
      <c r="TZL45" s="171"/>
      <c r="TZM45" s="171"/>
      <c r="TZN45" s="171"/>
      <c r="TZO45" s="171"/>
      <c r="TZP45" s="171"/>
      <c r="TZQ45" s="171"/>
      <c r="TZR45" s="171"/>
      <c r="TZS45" s="171"/>
      <c r="TZT45" s="171"/>
      <c r="TZU45" s="171"/>
      <c r="TZV45" s="171"/>
      <c r="TZW45" s="171"/>
      <c r="TZX45" s="171"/>
      <c r="TZY45" s="171"/>
      <c r="TZZ45" s="171"/>
      <c r="UAA45" s="171"/>
      <c r="UAB45" s="171"/>
      <c r="UAC45" s="171"/>
      <c r="UAD45" s="171"/>
      <c r="UAE45" s="171"/>
      <c r="UAF45" s="171"/>
      <c r="UAG45" s="171"/>
      <c r="UAH45" s="171"/>
      <c r="UAI45" s="171"/>
      <c r="UAJ45" s="171"/>
      <c r="UAK45" s="171"/>
      <c r="UAL45" s="171"/>
      <c r="UAM45" s="171"/>
      <c r="UAN45" s="171"/>
      <c r="UAO45" s="171"/>
      <c r="UAP45" s="171"/>
      <c r="UAQ45" s="171"/>
      <c r="UAR45" s="171"/>
      <c r="UAS45" s="171"/>
      <c r="UAT45" s="171"/>
      <c r="UAU45" s="171"/>
      <c r="UAV45" s="171"/>
      <c r="UAW45" s="171"/>
      <c r="UAX45" s="171"/>
      <c r="UAY45" s="171"/>
      <c r="UAZ45" s="171"/>
      <c r="UBA45" s="171"/>
      <c r="UBB45" s="171"/>
      <c r="UBC45" s="171"/>
      <c r="UBD45" s="171"/>
      <c r="UBE45" s="171"/>
      <c r="UBF45" s="171"/>
      <c r="UBG45" s="171"/>
      <c r="UBH45" s="171"/>
      <c r="UBI45" s="171"/>
      <c r="UBJ45" s="171"/>
      <c r="UBK45" s="171"/>
      <c r="UBL45" s="171"/>
      <c r="UBM45" s="171"/>
      <c r="UBN45" s="171"/>
      <c r="UBO45" s="171"/>
      <c r="UBP45" s="171"/>
      <c r="UBQ45" s="171"/>
      <c r="UBR45" s="171"/>
      <c r="UBS45" s="171"/>
      <c r="UBT45" s="171"/>
      <c r="UBU45" s="171"/>
      <c r="UBV45" s="171"/>
      <c r="UBW45" s="171"/>
      <c r="UBX45" s="171"/>
      <c r="UBY45" s="171"/>
      <c r="UBZ45" s="171"/>
      <c r="UCA45" s="171"/>
      <c r="UCB45" s="171"/>
      <c r="UCC45" s="171"/>
      <c r="UCD45" s="171"/>
      <c r="UCE45" s="171"/>
      <c r="UCF45" s="171"/>
      <c r="UCG45" s="171"/>
      <c r="UCH45" s="171"/>
      <c r="UCI45" s="171"/>
      <c r="UCJ45" s="171"/>
      <c r="UCK45" s="171"/>
      <c r="UCL45" s="171"/>
      <c r="UCM45" s="171"/>
      <c r="UCN45" s="171"/>
      <c r="UCO45" s="171"/>
      <c r="UCP45" s="171"/>
      <c r="UCQ45" s="171"/>
      <c r="UCR45" s="171"/>
      <c r="UCS45" s="171"/>
      <c r="UCT45" s="171"/>
      <c r="UCU45" s="171"/>
      <c r="UCV45" s="171"/>
      <c r="UCW45" s="171"/>
      <c r="UCX45" s="171"/>
      <c r="UCY45" s="171"/>
      <c r="UCZ45" s="171"/>
      <c r="UDA45" s="171"/>
      <c r="UDB45" s="171"/>
      <c r="UDC45" s="171"/>
      <c r="UDD45" s="171"/>
      <c r="UDE45" s="171"/>
      <c r="UDF45" s="171"/>
      <c r="UDG45" s="171"/>
      <c r="UDH45" s="171"/>
      <c r="UDI45" s="171"/>
      <c r="UDJ45" s="171"/>
      <c r="UDK45" s="171"/>
      <c r="UDL45" s="171"/>
      <c r="UDM45" s="171"/>
      <c r="UDN45" s="171"/>
      <c r="UDO45" s="171"/>
      <c r="UDP45" s="171"/>
      <c r="UDQ45" s="171"/>
      <c r="UDR45" s="171"/>
      <c r="UDS45" s="171"/>
      <c r="UDT45" s="171"/>
      <c r="UDU45" s="171"/>
      <c r="UDV45" s="171"/>
      <c r="UDW45" s="171"/>
      <c r="UDX45" s="171"/>
      <c r="UDY45" s="171"/>
      <c r="UDZ45" s="171"/>
      <c r="UEA45" s="171"/>
      <c r="UEB45" s="171"/>
      <c r="UEC45" s="171"/>
      <c r="UED45" s="171"/>
      <c r="UEE45" s="171"/>
      <c r="UEF45" s="171"/>
      <c r="UEG45" s="171"/>
      <c r="UEH45" s="171"/>
      <c r="UEI45" s="171"/>
      <c r="UEJ45" s="171"/>
      <c r="UEK45" s="171"/>
      <c r="UEL45" s="171"/>
      <c r="UEM45" s="171"/>
      <c r="UEN45" s="171"/>
      <c r="UEO45" s="171"/>
      <c r="UEP45" s="171"/>
      <c r="UEQ45" s="171"/>
      <c r="UER45" s="171"/>
      <c r="UES45" s="171"/>
      <c r="UET45" s="171"/>
      <c r="UEU45" s="171"/>
      <c r="UEV45" s="171"/>
      <c r="UEW45" s="171"/>
      <c r="UEX45" s="171"/>
      <c r="UEY45" s="171"/>
      <c r="UEZ45" s="171"/>
      <c r="UFA45" s="171"/>
      <c r="UFB45" s="171"/>
      <c r="UFC45" s="171"/>
      <c r="UFD45" s="171"/>
      <c r="UFE45" s="171"/>
      <c r="UFF45" s="171"/>
      <c r="UFG45" s="171"/>
      <c r="UFH45" s="171"/>
      <c r="UFI45" s="171"/>
      <c r="UFJ45" s="171"/>
      <c r="UFK45" s="171"/>
      <c r="UFL45" s="171"/>
      <c r="UFM45" s="171"/>
      <c r="UFN45" s="171"/>
      <c r="UFO45" s="171"/>
      <c r="UFP45" s="171"/>
      <c r="UFQ45" s="171"/>
      <c r="UFR45" s="171"/>
      <c r="UFS45" s="171"/>
      <c r="UFT45" s="171"/>
      <c r="UFU45" s="171"/>
      <c r="UFV45" s="171"/>
      <c r="UFW45" s="171"/>
      <c r="UFX45" s="171"/>
      <c r="UFY45" s="171"/>
      <c r="UFZ45" s="171"/>
      <c r="UGA45" s="171"/>
      <c r="UGB45" s="171"/>
      <c r="UGC45" s="171"/>
      <c r="UGD45" s="171"/>
      <c r="UGE45" s="171"/>
      <c r="UGF45" s="171"/>
      <c r="UGG45" s="171"/>
      <c r="UGH45" s="171"/>
      <c r="UGI45" s="171"/>
      <c r="UGJ45" s="171"/>
      <c r="UGK45" s="171"/>
      <c r="UGL45" s="171"/>
      <c r="UGM45" s="171"/>
      <c r="UGN45" s="171"/>
      <c r="UGO45" s="171"/>
      <c r="UGP45" s="171"/>
      <c r="UGQ45" s="171"/>
      <c r="UGR45" s="171"/>
      <c r="UGS45" s="171"/>
      <c r="UGT45" s="171"/>
      <c r="UGU45" s="171"/>
      <c r="UGV45" s="171"/>
      <c r="UGW45" s="171"/>
      <c r="UGX45" s="171"/>
      <c r="UGY45" s="171"/>
      <c r="UGZ45" s="171"/>
      <c r="UHA45" s="171"/>
      <c r="UHB45" s="171"/>
      <c r="UHC45" s="171"/>
      <c r="UHD45" s="171"/>
      <c r="UHE45" s="171"/>
      <c r="UHF45" s="171"/>
      <c r="UHG45" s="171"/>
      <c r="UHH45" s="171"/>
      <c r="UHI45" s="171"/>
      <c r="UHJ45" s="171"/>
      <c r="UHK45" s="171"/>
      <c r="UHL45" s="171"/>
      <c r="UHM45" s="171"/>
      <c r="UHN45" s="171"/>
      <c r="UHO45" s="171"/>
      <c r="UHP45" s="171"/>
      <c r="UHQ45" s="171"/>
      <c r="UHR45" s="171"/>
      <c r="UHS45" s="171"/>
      <c r="UHT45" s="171"/>
      <c r="UHU45" s="171"/>
      <c r="UHV45" s="171"/>
      <c r="UHW45" s="171"/>
      <c r="UHX45" s="171"/>
      <c r="UHY45" s="171"/>
      <c r="UHZ45" s="171"/>
      <c r="UIA45" s="171"/>
      <c r="UIB45" s="171"/>
      <c r="UIC45" s="171"/>
      <c r="UID45" s="171"/>
      <c r="UIE45" s="171"/>
      <c r="UIF45" s="171"/>
      <c r="UIG45" s="171"/>
      <c r="UIH45" s="171"/>
      <c r="UII45" s="171"/>
      <c r="UIJ45" s="171"/>
      <c r="UIK45" s="171"/>
      <c r="UIL45" s="171"/>
      <c r="UIM45" s="171"/>
      <c r="UIN45" s="171"/>
      <c r="UIO45" s="171"/>
      <c r="UIP45" s="171"/>
      <c r="UIQ45" s="171"/>
      <c r="UIR45" s="171"/>
      <c r="UIS45" s="171"/>
      <c r="UIT45" s="171"/>
      <c r="UIU45" s="171"/>
      <c r="UIV45" s="171"/>
      <c r="UIW45" s="171"/>
      <c r="UIX45" s="171"/>
      <c r="UIY45" s="171"/>
      <c r="UIZ45" s="171"/>
      <c r="UJA45" s="171"/>
      <c r="UJB45" s="171"/>
      <c r="UJC45" s="171"/>
      <c r="UJD45" s="171"/>
      <c r="UJE45" s="171"/>
      <c r="UJF45" s="171"/>
      <c r="UJG45" s="171"/>
      <c r="UJH45" s="171"/>
      <c r="UJI45" s="171"/>
      <c r="UJJ45" s="171"/>
      <c r="UJK45" s="171"/>
      <c r="UJL45" s="171"/>
      <c r="UJM45" s="171"/>
      <c r="UJN45" s="171"/>
      <c r="UJO45" s="171"/>
      <c r="UJP45" s="171"/>
      <c r="UJQ45" s="171"/>
      <c r="UJR45" s="171"/>
      <c r="UJS45" s="171"/>
      <c r="UJT45" s="171"/>
      <c r="UJU45" s="171"/>
      <c r="UJV45" s="171"/>
      <c r="UJW45" s="171"/>
      <c r="UJX45" s="171"/>
      <c r="UJY45" s="171"/>
      <c r="UJZ45" s="171"/>
      <c r="UKA45" s="171"/>
      <c r="UKB45" s="171"/>
      <c r="UKC45" s="171"/>
      <c r="UKD45" s="171"/>
      <c r="UKE45" s="171"/>
      <c r="UKF45" s="171"/>
      <c r="UKG45" s="171"/>
      <c r="UKH45" s="171"/>
      <c r="UKI45" s="171"/>
      <c r="UKJ45" s="171"/>
      <c r="UKK45" s="171"/>
      <c r="UKL45" s="171"/>
      <c r="UKM45" s="171"/>
      <c r="UKN45" s="171"/>
      <c r="UKO45" s="171"/>
      <c r="UKP45" s="171"/>
      <c r="UKQ45" s="171"/>
      <c r="UKR45" s="171"/>
      <c r="UKS45" s="171"/>
      <c r="UKT45" s="171"/>
      <c r="UKU45" s="171"/>
      <c r="UKV45" s="171"/>
      <c r="UKW45" s="171"/>
      <c r="UKX45" s="171"/>
      <c r="UKY45" s="171"/>
      <c r="UKZ45" s="171"/>
      <c r="ULA45" s="171"/>
      <c r="ULB45" s="171"/>
      <c r="ULC45" s="171"/>
      <c r="ULD45" s="171"/>
      <c r="ULE45" s="171"/>
      <c r="ULF45" s="171"/>
      <c r="ULG45" s="171"/>
      <c r="ULH45" s="171"/>
      <c r="ULI45" s="171"/>
      <c r="ULJ45" s="171"/>
      <c r="ULK45" s="171"/>
      <c r="ULL45" s="171"/>
      <c r="ULM45" s="171"/>
      <c r="ULN45" s="171"/>
      <c r="ULO45" s="171"/>
      <c r="ULP45" s="171"/>
      <c r="ULQ45" s="171"/>
      <c r="ULR45" s="171"/>
      <c r="ULS45" s="171"/>
      <c r="ULT45" s="171"/>
      <c r="ULU45" s="171"/>
      <c r="ULV45" s="171"/>
      <c r="ULW45" s="171"/>
      <c r="ULX45" s="171"/>
      <c r="ULY45" s="171"/>
      <c r="ULZ45" s="171"/>
      <c r="UMA45" s="171"/>
      <c r="UMB45" s="171"/>
      <c r="UMC45" s="171"/>
      <c r="UMD45" s="171"/>
      <c r="UME45" s="171"/>
      <c r="UMF45" s="171"/>
      <c r="UMG45" s="171"/>
      <c r="UMH45" s="171"/>
      <c r="UMI45" s="171"/>
      <c r="UMJ45" s="171"/>
      <c r="UMK45" s="171"/>
      <c r="UML45" s="171"/>
      <c r="UMM45" s="171"/>
      <c r="UMN45" s="171"/>
      <c r="UMO45" s="171"/>
      <c r="UMP45" s="171"/>
      <c r="UMQ45" s="171"/>
      <c r="UMR45" s="171"/>
      <c r="UMS45" s="171"/>
      <c r="UMT45" s="171"/>
      <c r="UMU45" s="171"/>
      <c r="UMV45" s="171"/>
      <c r="UMW45" s="171"/>
      <c r="UMX45" s="171"/>
      <c r="UMY45" s="171"/>
      <c r="UMZ45" s="171"/>
      <c r="UNA45" s="171"/>
      <c r="UNB45" s="171"/>
      <c r="UNC45" s="171"/>
      <c r="UND45" s="171"/>
      <c r="UNE45" s="171"/>
      <c r="UNF45" s="171"/>
      <c r="UNG45" s="171"/>
      <c r="UNH45" s="171"/>
      <c r="UNI45" s="171"/>
      <c r="UNJ45" s="171"/>
      <c r="UNK45" s="171"/>
      <c r="UNL45" s="171"/>
      <c r="UNM45" s="171"/>
      <c r="UNN45" s="171"/>
      <c r="UNO45" s="171"/>
      <c r="UNP45" s="171"/>
      <c r="UNQ45" s="171"/>
      <c r="UNR45" s="171"/>
      <c r="UNS45" s="171"/>
      <c r="UNT45" s="171"/>
      <c r="UNU45" s="171"/>
      <c r="UNV45" s="171"/>
      <c r="UNW45" s="171"/>
      <c r="UNX45" s="171"/>
      <c r="UNY45" s="171"/>
      <c r="UNZ45" s="171"/>
      <c r="UOA45" s="171"/>
      <c r="UOB45" s="171"/>
      <c r="UOC45" s="171"/>
      <c r="UOD45" s="171"/>
      <c r="UOE45" s="171"/>
      <c r="UOF45" s="171"/>
      <c r="UOG45" s="171"/>
      <c r="UOH45" s="171"/>
      <c r="UOI45" s="171"/>
      <c r="UOJ45" s="171"/>
      <c r="UOK45" s="171"/>
      <c r="UOL45" s="171"/>
      <c r="UOM45" s="171"/>
      <c r="UON45" s="171"/>
      <c r="UOO45" s="171"/>
      <c r="UOP45" s="171"/>
      <c r="UOQ45" s="171"/>
      <c r="UOR45" s="171"/>
      <c r="UOS45" s="171"/>
      <c r="UOT45" s="171"/>
      <c r="UOU45" s="171"/>
      <c r="UOV45" s="171"/>
      <c r="UOW45" s="171"/>
      <c r="UOX45" s="171"/>
      <c r="UOY45" s="171"/>
      <c r="UOZ45" s="171"/>
      <c r="UPA45" s="171"/>
      <c r="UPB45" s="171"/>
      <c r="UPC45" s="171"/>
      <c r="UPD45" s="171"/>
      <c r="UPE45" s="171"/>
      <c r="UPF45" s="171"/>
      <c r="UPG45" s="171"/>
      <c r="UPH45" s="171"/>
      <c r="UPI45" s="171"/>
      <c r="UPJ45" s="171"/>
      <c r="UPK45" s="171"/>
      <c r="UPL45" s="171"/>
      <c r="UPM45" s="171"/>
      <c r="UPN45" s="171"/>
      <c r="UPO45" s="171"/>
      <c r="UPP45" s="171"/>
      <c r="UPQ45" s="171"/>
      <c r="UPR45" s="171"/>
      <c r="UPS45" s="171"/>
      <c r="UPT45" s="171"/>
      <c r="UPU45" s="171"/>
      <c r="UPV45" s="171"/>
      <c r="UPW45" s="171"/>
      <c r="UPX45" s="171"/>
      <c r="UPY45" s="171"/>
      <c r="UPZ45" s="171"/>
      <c r="UQA45" s="171"/>
      <c r="UQB45" s="171"/>
      <c r="UQC45" s="171"/>
      <c r="UQD45" s="171"/>
      <c r="UQE45" s="171"/>
      <c r="UQF45" s="171"/>
      <c r="UQG45" s="171"/>
      <c r="UQH45" s="171"/>
      <c r="UQI45" s="171"/>
      <c r="UQJ45" s="171"/>
      <c r="UQK45" s="171"/>
      <c r="UQL45" s="171"/>
      <c r="UQM45" s="171"/>
      <c r="UQN45" s="171"/>
      <c r="UQO45" s="171"/>
      <c r="UQP45" s="171"/>
      <c r="UQQ45" s="171"/>
      <c r="UQR45" s="171"/>
      <c r="UQS45" s="171"/>
      <c r="UQT45" s="171"/>
      <c r="UQU45" s="171"/>
      <c r="UQV45" s="171"/>
      <c r="UQW45" s="171"/>
      <c r="UQX45" s="171"/>
      <c r="UQY45" s="171"/>
      <c r="UQZ45" s="171"/>
      <c r="URA45" s="171"/>
      <c r="URB45" s="171"/>
      <c r="URC45" s="171"/>
      <c r="URD45" s="171"/>
      <c r="URE45" s="171"/>
      <c r="URF45" s="171"/>
      <c r="URG45" s="171"/>
      <c r="URH45" s="171"/>
      <c r="URI45" s="171"/>
      <c r="URJ45" s="171"/>
      <c r="URK45" s="171"/>
      <c r="URL45" s="171"/>
      <c r="URM45" s="171"/>
      <c r="URN45" s="171"/>
      <c r="URO45" s="171"/>
      <c r="URP45" s="171"/>
      <c r="URQ45" s="171"/>
      <c r="URR45" s="171"/>
      <c r="URS45" s="171"/>
      <c r="URT45" s="171"/>
      <c r="URU45" s="171"/>
      <c r="URV45" s="171"/>
      <c r="URW45" s="171"/>
      <c r="URX45" s="171"/>
      <c r="URY45" s="171"/>
      <c r="URZ45" s="171"/>
      <c r="USA45" s="171"/>
      <c r="USB45" s="171"/>
      <c r="USC45" s="171"/>
      <c r="USD45" s="171"/>
      <c r="USE45" s="171"/>
      <c r="USF45" s="171"/>
      <c r="USG45" s="171"/>
      <c r="USH45" s="171"/>
      <c r="USI45" s="171"/>
      <c r="USJ45" s="171"/>
      <c r="USK45" s="171"/>
      <c r="USL45" s="171"/>
      <c r="USM45" s="171"/>
      <c r="USN45" s="171"/>
      <c r="USO45" s="171"/>
      <c r="USP45" s="171"/>
      <c r="USQ45" s="171"/>
      <c r="USR45" s="171"/>
      <c r="USS45" s="171"/>
      <c r="UST45" s="171"/>
      <c r="USU45" s="171"/>
      <c r="USV45" s="171"/>
      <c r="USW45" s="171"/>
      <c r="USX45" s="171"/>
      <c r="USY45" s="171"/>
      <c r="USZ45" s="171"/>
      <c r="UTA45" s="171"/>
      <c r="UTB45" s="171"/>
      <c r="UTC45" s="171"/>
      <c r="UTD45" s="171"/>
      <c r="UTE45" s="171"/>
      <c r="UTF45" s="171"/>
      <c r="UTG45" s="171"/>
      <c r="UTH45" s="171"/>
      <c r="UTI45" s="171"/>
      <c r="UTJ45" s="171"/>
      <c r="UTK45" s="171"/>
      <c r="UTL45" s="171"/>
      <c r="UTM45" s="171"/>
      <c r="UTN45" s="171"/>
      <c r="UTO45" s="171"/>
      <c r="UTP45" s="171"/>
      <c r="UTQ45" s="171"/>
      <c r="UTR45" s="171"/>
      <c r="UTS45" s="171"/>
      <c r="UTT45" s="171"/>
      <c r="UTU45" s="171"/>
      <c r="UTV45" s="171"/>
      <c r="UTW45" s="171"/>
      <c r="UTX45" s="171"/>
      <c r="UTY45" s="171"/>
      <c r="UTZ45" s="171"/>
      <c r="UUA45" s="171"/>
      <c r="UUB45" s="171"/>
      <c r="UUC45" s="171"/>
      <c r="UUD45" s="171"/>
      <c r="UUE45" s="171"/>
      <c r="UUF45" s="171"/>
      <c r="UUG45" s="171"/>
      <c r="UUH45" s="171"/>
      <c r="UUI45" s="171"/>
      <c r="UUJ45" s="171"/>
      <c r="UUK45" s="171"/>
      <c r="UUL45" s="171"/>
      <c r="UUM45" s="171"/>
      <c r="UUN45" s="171"/>
      <c r="UUO45" s="171"/>
      <c r="UUP45" s="171"/>
      <c r="UUQ45" s="171"/>
      <c r="UUR45" s="171"/>
      <c r="UUS45" s="171"/>
      <c r="UUT45" s="171"/>
      <c r="UUU45" s="171"/>
      <c r="UUV45" s="171"/>
      <c r="UUW45" s="171"/>
      <c r="UUX45" s="171"/>
      <c r="UUY45" s="171"/>
      <c r="UUZ45" s="171"/>
      <c r="UVA45" s="171"/>
      <c r="UVB45" s="171"/>
      <c r="UVC45" s="171"/>
      <c r="UVD45" s="171"/>
      <c r="UVE45" s="171"/>
      <c r="UVF45" s="171"/>
      <c r="UVG45" s="171"/>
      <c r="UVH45" s="171"/>
      <c r="UVI45" s="171"/>
      <c r="UVJ45" s="171"/>
      <c r="UVK45" s="171"/>
      <c r="UVL45" s="171"/>
      <c r="UVM45" s="171"/>
      <c r="UVN45" s="171"/>
      <c r="UVO45" s="171"/>
      <c r="UVP45" s="171"/>
      <c r="UVQ45" s="171"/>
      <c r="UVR45" s="171"/>
      <c r="UVS45" s="171"/>
      <c r="UVT45" s="171"/>
      <c r="UVU45" s="171"/>
      <c r="UVV45" s="171"/>
      <c r="UVW45" s="171"/>
      <c r="UVX45" s="171"/>
      <c r="UVY45" s="171"/>
      <c r="UVZ45" s="171"/>
      <c r="UWA45" s="171"/>
      <c r="UWB45" s="171"/>
      <c r="UWC45" s="171"/>
      <c r="UWD45" s="171"/>
      <c r="UWE45" s="171"/>
      <c r="UWF45" s="171"/>
      <c r="UWG45" s="171"/>
      <c r="UWH45" s="171"/>
      <c r="UWI45" s="171"/>
      <c r="UWJ45" s="171"/>
      <c r="UWK45" s="171"/>
      <c r="UWL45" s="171"/>
      <c r="UWM45" s="171"/>
      <c r="UWN45" s="171"/>
      <c r="UWO45" s="171"/>
      <c r="UWP45" s="171"/>
      <c r="UWQ45" s="171"/>
      <c r="UWR45" s="171"/>
      <c r="UWS45" s="171"/>
      <c r="UWT45" s="171"/>
      <c r="UWU45" s="171"/>
      <c r="UWV45" s="171"/>
      <c r="UWW45" s="171"/>
      <c r="UWX45" s="171"/>
      <c r="UWY45" s="171"/>
      <c r="UWZ45" s="171"/>
      <c r="UXA45" s="171"/>
      <c r="UXB45" s="171"/>
      <c r="UXC45" s="171"/>
      <c r="UXD45" s="171"/>
      <c r="UXE45" s="171"/>
      <c r="UXF45" s="171"/>
      <c r="UXG45" s="171"/>
      <c r="UXH45" s="171"/>
      <c r="UXI45" s="171"/>
      <c r="UXJ45" s="171"/>
      <c r="UXK45" s="171"/>
      <c r="UXL45" s="171"/>
      <c r="UXM45" s="171"/>
      <c r="UXN45" s="171"/>
      <c r="UXO45" s="171"/>
      <c r="UXP45" s="171"/>
      <c r="UXQ45" s="171"/>
      <c r="UXR45" s="171"/>
      <c r="UXS45" s="171"/>
      <c r="UXT45" s="171"/>
      <c r="UXU45" s="171"/>
      <c r="UXV45" s="171"/>
      <c r="UXW45" s="171"/>
      <c r="UXX45" s="171"/>
      <c r="UXY45" s="171"/>
      <c r="UXZ45" s="171"/>
      <c r="UYA45" s="171"/>
      <c r="UYB45" s="171"/>
      <c r="UYC45" s="171"/>
      <c r="UYD45" s="171"/>
      <c r="UYE45" s="171"/>
      <c r="UYF45" s="171"/>
      <c r="UYG45" s="171"/>
      <c r="UYH45" s="171"/>
      <c r="UYI45" s="171"/>
      <c r="UYJ45" s="171"/>
      <c r="UYK45" s="171"/>
      <c r="UYL45" s="171"/>
      <c r="UYM45" s="171"/>
      <c r="UYN45" s="171"/>
      <c r="UYO45" s="171"/>
      <c r="UYP45" s="171"/>
      <c r="UYQ45" s="171"/>
      <c r="UYR45" s="171"/>
      <c r="UYS45" s="171"/>
      <c r="UYT45" s="171"/>
      <c r="UYU45" s="171"/>
      <c r="UYV45" s="171"/>
      <c r="UYW45" s="171"/>
      <c r="UYX45" s="171"/>
      <c r="UYY45" s="171"/>
      <c r="UYZ45" s="171"/>
      <c r="UZA45" s="171"/>
      <c r="UZB45" s="171"/>
      <c r="UZC45" s="171"/>
      <c r="UZD45" s="171"/>
      <c r="UZE45" s="171"/>
      <c r="UZF45" s="171"/>
      <c r="UZG45" s="171"/>
      <c r="UZH45" s="171"/>
      <c r="UZI45" s="171"/>
      <c r="UZJ45" s="171"/>
      <c r="UZK45" s="171"/>
      <c r="UZL45" s="171"/>
      <c r="UZM45" s="171"/>
      <c r="UZN45" s="171"/>
      <c r="UZO45" s="171"/>
      <c r="UZP45" s="171"/>
      <c r="UZQ45" s="171"/>
      <c r="UZR45" s="171"/>
      <c r="UZS45" s="171"/>
      <c r="UZT45" s="171"/>
      <c r="UZU45" s="171"/>
      <c r="UZV45" s="171"/>
      <c r="UZW45" s="171"/>
      <c r="UZX45" s="171"/>
      <c r="UZY45" s="171"/>
      <c r="UZZ45" s="171"/>
      <c r="VAA45" s="171"/>
      <c r="VAB45" s="171"/>
      <c r="VAC45" s="171"/>
      <c r="VAD45" s="171"/>
      <c r="VAE45" s="171"/>
      <c r="VAF45" s="171"/>
      <c r="VAG45" s="171"/>
      <c r="VAH45" s="171"/>
      <c r="VAI45" s="171"/>
      <c r="VAJ45" s="171"/>
      <c r="VAK45" s="171"/>
      <c r="VAL45" s="171"/>
      <c r="VAM45" s="171"/>
      <c r="VAN45" s="171"/>
      <c r="VAO45" s="171"/>
      <c r="VAP45" s="171"/>
      <c r="VAQ45" s="171"/>
      <c r="VAR45" s="171"/>
      <c r="VAS45" s="171"/>
      <c r="VAT45" s="171"/>
      <c r="VAU45" s="171"/>
      <c r="VAV45" s="171"/>
      <c r="VAW45" s="171"/>
      <c r="VAX45" s="171"/>
      <c r="VAY45" s="171"/>
      <c r="VAZ45" s="171"/>
      <c r="VBA45" s="171"/>
      <c r="VBB45" s="171"/>
      <c r="VBC45" s="171"/>
      <c r="VBD45" s="171"/>
      <c r="VBE45" s="171"/>
      <c r="VBF45" s="171"/>
      <c r="VBG45" s="171"/>
      <c r="VBH45" s="171"/>
      <c r="VBI45" s="171"/>
      <c r="VBJ45" s="171"/>
      <c r="VBK45" s="171"/>
      <c r="VBL45" s="171"/>
      <c r="VBM45" s="171"/>
      <c r="VBN45" s="171"/>
      <c r="VBO45" s="171"/>
      <c r="VBP45" s="171"/>
      <c r="VBQ45" s="171"/>
      <c r="VBR45" s="171"/>
      <c r="VBS45" s="171"/>
      <c r="VBT45" s="171"/>
      <c r="VBU45" s="171"/>
      <c r="VBV45" s="171"/>
      <c r="VBW45" s="171"/>
      <c r="VBX45" s="171"/>
      <c r="VBY45" s="171"/>
      <c r="VBZ45" s="171"/>
      <c r="VCA45" s="171"/>
      <c r="VCB45" s="171"/>
      <c r="VCC45" s="171"/>
      <c r="VCD45" s="171"/>
      <c r="VCE45" s="171"/>
      <c r="VCF45" s="171"/>
      <c r="VCG45" s="171"/>
      <c r="VCH45" s="171"/>
      <c r="VCI45" s="171"/>
      <c r="VCJ45" s="171"/>
      <c r="VCK45" s="171"/>
      <c r="VCL45" s="171"/>
      <c r="VCM45" s="171"/>
      <c r="VCN45" s="171"/>
      <c r="VCO45" s="171"/>
      <c r="VCP45" s="171"/>
      <c r="VCQ45" s="171"/>
      <c r="VCR45" s="171"/>
      <c r="VCS45" s="171"/>
      <c r="VCT45" s="171"/>
      <c r="VCU45" s="171"/>
      <c r="VCV45" s="171"/>
      <c r="VCW45" s="171"/>
      <c r="VCX45" s="171"/>
      <c r="VCY45" s="171"/>
      <c r="VCZ45" s="171"/>
      <c r="VDA45" s="171"/>
      <c r="VDB45" s="171"/>
      <c r="VDC45" s="171"/>
      <c r="VDD45" s="171"/>
      <c r="VDE45" s="171"/>
      <c r="VDF45" s="171"/>
      <c r="VDG45" s="171"/>
      <c r="VDH45" s="171"/>
      <c r="VDI45" s="171"/>
      <c r="VDJ45" s="171"/>
      <c r="VDK45" s="171"/>
      <c r="VDL45" s="171"/>
      <c r="VDM45" s="171"/>
      <c r="VDN45" s="171"/>
      <c r="VDO45" s="171"/>
      <c r="VDP45" s="171"/>
      <c r="VDQ45" s="171"/>
      <c r="VDR45" s="171"/>
      <c r="VDS45" s="171"/>
      <c r="VDT45" s="171"/>
      <c r="VDU45" s="171"/>
      <c r="VDV45" s="171"/>
      <c r="VDW45" s="171"/>
      <c r="VDX45" s="171"/>
      <c r="VDY45" s="171"/>
      <c r="VDZ45" s="171"/>
      <c r="VEA45" s="171"/>
      <c r="VEB45" s="171"/>
      <c r="VEC45" s="171"/>
      <c r="VED45" s="171"/>
      <c r="VEE45" s="171"/>
      <c r="VEF45" s="171"/>
      <c r="VEG45" s="171"/>
      <c r="VEH45" s="171"/>
      <c r="VEI45" s="171"/>
      <c r="VEJ45" s="171"/>
      <c r="VEK45" s="171"/>
      <c r="VEL45" s="171"/>
      <c r="VEM45" s="171"/>
      <c r="VEN45" s="171"/>
      <c r="VEO45" s="171"/>
      <c r="VEP45" s="171"/>
      <c r="VEQ45" s="171"/>
      <c r="VER45" s="171"/>
      <c r="VES45" s="171"/>
      <c r="VET45" s="171"/>
      <c r="VEU45" s="171"/>
      <c r="VEV45" s="171"/>
      <c r="VEW45" s="171"/>
      <c r="VEX45" s="171"/>
      <c r="VEY45" s="171"/>
      <c r="VEZ45" s="171"/>
      <c r="VFA45" s="171"/>
      <c r="VFB45" s="171"/>
      <c r="VFC45" s="171"/>
      <c r="VFD45" s="171"/>
      <c r="VFE45" s="171"/>
      <c r="VFF45" s="171"/>
      <c r="VFG45" s="171"/>
      <c r="VFH45" s="171"/>
      <c r="VFI45" s="171"/>
      <c r="VFJ45" s="171"/>
      <c r="VFK45" s="171"/>
      <c r="VFL45" s="171"/>
      <c r="VFM45" s="171"/>
      <c r="VFN45" s="171"/>
      <c r="VFO45" s="171"/>
      <c r="VFP45" s="171"/>
      <c r="VFQ45" s="171"/>
      <c r="VFR45" s="171"/>
      <c r="VFS45" s="171"/>
      <c r="VFT45" s="171"/>
      <c r="VFU45" s="171"/>
      <c r="VFV45" s="171"/>
      <c r="VFW45" s="171"/>
      <c r="VFX45" s="171"/>
      <c r="VFY45" s="171"/>
      <c r="VFZ45" s="171"/>
      <c r="VGA45" s="171"/>
      <c r="VGB45" s="171"/>
      <c r="VGC45" s="171"/>
      <c r="VGD45" s="171"/>
      <c r="VGE45" s="171"/>
      <c r="VGF45" s="171"/>
      <c r="VGG45" s="171"/>
      <c r="VGH45" s="171"/>
      <c r="VGI45" s="171"/>
      <c r="VGJ45" s="171"/>
      <c r="VGK45" s="171"/>
      <c r="VGL45" s="171"/>
      <c r="VGM45" s="171"/>
      <c r="VGN45" s="171"/>
      <c r="VGO45" s="171"/>
      <c r="VGP45" s="171"/>
      <c r="VGQ45" s="171"/>
      <c r="VGR45" s="171"/>
      <c r="VGS45" s="171"/>
      <c r="VGT45" s="171"/>
      <c r="VGU45" s="171"/>
      <c r="VGV45" s="171"/>
      <c r="VGW45" s="171"/>
      <c r="VGX45" s="171"/>
      <c r="VGY45" s="171"/>
      <c r="VGZ45" s="171"/>
      <c r="VHA45" s="171"/>
      <c r="VHB45" s="171"/>
      <c r="VHC45" s="171"/>
      <c r="VHD45" s="171"/>
      <c r="VHE45" s="171"/>
      <c r="VHF45" s="171"/>
      <c r="VHG45" s="171"/>
      <c r="VHH45" s="171"/>
      <c r="VHI45" s="171"/>
      <c r="VHJ45" s="171"/>
      <c r="VHK45" s="171"/>
      <c r="VHL45" s="171"/>
      <c r="VHM45" s="171"/>
      <c r="VHN45" s="171"/>
      <c r="VHO45" s="171"/>
      <c r="VHP45" s="171"/>
      <c r="VHQ45" s="171"/>
      <c r="VHR45" s="171"/>
      <c r="VHS45" s="171"/>
      <c r="VHT45" s="171"/>
      <c r="VHU45" s="171"/>
      <c r="VHV45" s="171"/>
      <c r="VHW45" s="171"/>
      <c r="VHX45" s="171"/>
      <c r="VHY45" s="171"/>
      <c r="VHZ45" s="171"/>
      <c r="VIA45" s="171"/>
      <c r="VIB45" s="171"/>
      <c r="VIC45" s="171"/>
      <c r="VID45" s="171"/>
      <c r="VIE45" s="171"/>
      <c r="VIF45" s="171"/>
      <c r="VIG45" s="171"/>
      <c r="VIH45" s="171"/>
      <c r="VII45" s="171"/>
      <c r="VIJ45" s="171"/>
      <c r="VIK45" s="171"/>
      <c r="VIL45" s="171"/>
      <c r="VIM45" s="171"/>
      <c r="VIN45" s="171"/>
      <c r="VIO45" s="171"/>
      <c r="VIP45" s="171"/>
      <c r="VIQ45" s="171"/>
      <c r="VIR45" s="171"/>
      <c r="VIS45" s="171"/>
      <c r="VIT45" s="171"/>
      <c r="VIU45" s="171"/>
      <c r="VIV45" s="171"/>
      <c r="VIW45" s="171"/>
      <c r="VIX45" s="171"/>
      <c r="VIY45" s="171"/>
      <c r="VIZ45" s="171"/>
      <c r="VJA45" s="171"/>
      <c r="VJB45" s="171"/>
      <c r="VJC45" s="171"/>
      <c r="VJD45" s="171"/>
      <c r="VJE45" s="171"/>
      <c r="VJF45" s="171"/>
      <c r="VJG45" s="171"/>
      <c r="VJH45" s="171"/>
      <c r="VJI45" s="171"/>
      <c r="VJJ45" s="171"/>
      <c r="VJK45" s="171"/>
      <c r="VJL45" s="171"/>
      <c r="VJM45" s="171"/>
      <c r="VJN45" s="171"/>
      <c r="VJO45" s="171"/>
      <c r="VJP45" s="171"/>
      <c r="VJQ45" s="171"/>
      <c r="VJR45" s="171"/>
      <c r="VJS45" s="171"/>
      <c r="VJT45" s="171"/>
      <c r="VJU45" s="171"/>
      <c r="VJV45" s="171"/>
      <c r="VJW45" s="171"/>
      <c r="VJX45" s="171"/>
      <c r="VJY45" s="171"/>
      <c r="VJZ45" s="171"/>
      <c r="VKA45" s="171"/>
      <c r="VKB45" s="171"/>
      <c r="VKC45" s="171"/>
      <c r="VKD45" s="171"/>
      <c r="VKE45" s="171"/>
      <c r="VKF45" s="171"/>
      <c r="VKG45" s="171"/>
      <c r="VKH45" s="171"/>
      <c r="VKI45" s="171"/>
      <c r="VKJ45" s="171"/>
      <c r="VKK45" s="171"/>
      <c r="VKL45" s="171"/>
      <c r="VKM45" s="171"/>
      <c r="VKN45" s="171"/>
      <c r="VKO45" s="171"/>
      <c r="VKP45" s="171"/>
      <c r="VKQ45" s="171"/>
      <c r="VKR45" s="171"/>
      <c r="VKS45" s="171"/>
      <c r="VKT45" s="171"/>
      <c r="VKU45" s="171"/>
      <c r="VKV45" s="171"/>
      <c r="VKW45" s="171"/>
      <c r="VKX45" s="171"/>
      <c r="VKY45" s="171"/>
      <c r="VKZ45" s="171"/>
      <c r="VLA45" s="171"/>
      <c r="VLB45" s="171"/>
      <c r="VLC45" s="171"/>
      <c r="VLD45" s="171"/>
      <c r="VLE45" s="171"/>
      <c r="VLF45" s="171"/>
      <c r="VLG45" s="171"/>
      <c r="VLH45" s="171"/>
      <c r="VLI45" s="171"/>
      <c r="VLJ45" s="171"/>
      <c r="VLK45" s="171"/>
      <c r="VLL45" s="171"/>
      <c r="VLM45" s="171"/>
      <c r="VLN45" s="171"/>
      <c r="VLO45" s="171"/>
      <c r="VLP45" s="171"/>
      <c r="VLQ45" s="171"/>
      <c r="VLR45" s="171"/>
      <c r="VLS45" s="171"/>
      <c r="VLT45" s="171"/>
      <c r="VLU45" s="171"/>
      <c r="VLV45" s="171"/>
      <c r="VLW45" s="171"/>
      <c r="VLX45" s="171"/>
      <c r="VLY45" s="171"/>
      <c r="VLZ45" s="171"/>
      <c r="VMA45" s="171"/>
      <c r="VMB45" s="171"/>
      <c r="VMC45" s="171"/>
      <c r="VMD45" s="171"/>
      <c r="VME45" s="171"/>
      <c r="VMF45" s="171"/>
      <c r="VMG45" s="171"/>
      <c r="VMH45" s="171"/>
      <c r="VMI45" s="171"/>
      <c r="VMJ45" s="171"/>
      <c r="VMK45" s="171"/>
      <c r="VML45" s="171"/>
      <c r="VMM45" s="171"/>
      <c r="VMN45" s="171"/>
      <c r="VMO45" s="171"/>
      <c r="VMP45" s="171"/>
      <c r="VMQ45" s="171"/>
      <c r="VMR45" s="171"/>
      <c r="VMS45" s="171"/>
      <c r="VMT45" s="171"/>
      <c r="VMU45" s="171"/>
      <c r="VMV45" s="171"/>
      <c r="VMW45" s="171"/>
      <c r="VMX45" s="171"/>
      <c r="VMY45" s="171"/>
      <c r="VMZ45" s="171"/>
      <c r="VNA45" s="171"/>
      <c r="VNB45" s="171"/>
      <c r="VNC45" s="171"/>
      <c r="VND45" s="171"/>
      <c r="VNE45" s="171"/>
      <c r="VNF45" s="171"/>
      <c r="VNG45" s="171"/>
      <c r="VNH45" s="171"/>
      <c r="VNI45" s="171"/>
      <c r="VNJ45" s="171"/>
      <c r="VNK45" s="171"/>
      <c r="VNL45" s="171"/>
      <c r="VNM45" s="171"/>
      <c r="VNN45" s="171"/>
      <c r="VNO45" s="171"/>
      <c r="VNP45" s="171"/>
      <c r="VNQ45" s="171"/>
      <c r="VNR45" s="171"/>
      <c r="VNS45" s="171"/>
      <c r="VNT45" s="171"/>
      <c r="VNU45" s="171"/>
      <c r="VNV45" s="171"/>
      <c r="VNW45" s="171"/>
      <c r="VNX45" s="171"/>
      <c r="VNY45" s="171"/>
      <c r="VNZ45" s="171"/>
      <c r="VOA45" s="171"/>
      <c r="VOB45" s="171"/>
      <c r="VOC45" s="171"/>
      <c r="VOD45" s="171"/>
      <c r="VOE45" s="171"/>
      <c r="VOF45" s="171"/>
      <c r="VOG45" s="171"/>
      <c r="VOH45" s="171"/>
      <c r="VOI45" s="171"/>
      <c r="VOJ45" s="171"/>
      <c r="VOK45" s="171"/>
      <c r="VOL45" s="171"/>
      <c r="VOM45" s="171"/>
      <c r="VON45" s="171"/>
      <c r="VOO45" s="171"/>
      <c r="VOP45" s="171"/>
      <c r="VOQ45" s="171"/>
      <c r="VOR45" s="171"/>
      <c r="VOS45" s="171"/>
      <c r="VOT45" s="171"/>
      <c r="VOU45" s="171"/>
      <c r="VOV45" s="171"/>
      <c r="VOW45" s="171"/>
      <c r="VOX45" s="171"/>
      <c r="VOY45" s="171"/>
      <c r="VOZ45" s="171"/>
      <c r="VPA45" s="171"/>
      <c r="VPB45" s="171"/>
      <c r="VPC45" s="171"/>
      <c r="VPD45" s="171"/>
      <c r="VPE45" s="171"/>
      <c r="VPF45" s="171"/>
      <c r="VPG45" s="171"/>
      <c r="VPH45" s="171"/>
      <c r="VPI45" s="171"/>
      <c r="VPJ45" s="171"/>
      <c r="VPK45" s="171"/>
      <c r="VPL45" s="171"/>
      <c r="VPM45" s="171"/>
      <c r="VPN45" s="171"/>
      <c r="VPO45" s="171"/>
      <c r="VPP45" s="171"/>
      <c r="VPQ45" s="171"/>
      <c r="VPR45" s="171"/>
      <c r="VPS45" s="171"/>
      <c r="VPT45" s="171"/>
      <c r="VPU45" s="171"/>
      <c r="VPV45" s="171"/>
      <c r="VPW45" s="171"/>
      <c r="VPX45" s="171"/>
      <c r="VPY45" s="171"/>
      <c r="VPZ45" s="171"/>
      <c r="VQA45" s="171"/>
      <c r="VQB45" s="171"/>
      <c r="VQC45" s="171"/>
      <c r="VQD45" s="171"/>
      <c r="VQE45" s="171"/>
      <c r="VQF45" s="171"/>
      <c r="VQG45" s="171"/>
      <c r="VQH45" s="171"/>
      <c r="VQI45" s="171"/>
      <c r="VQJ45" s="171"/>
      <c r="VQK45" s="171"/>
      <c r="VQL45" s="171"/>
      <c r="VQM45" s="171"/>
      <c r="VQN45" s="171"/>
      <c r="VQO45" s="171"/>
      <c r="VQP45" s="171"/>
      <c r="VQQ45" s="171"/>
      <c r="VQR45" s="171"/>
      <c r="VQS45" s="171"/>
      <c r="VQT45" s="171"/>
      <c r="VQU45" s="171"/>
      <c r="VQV45" s="171"/>
      <c r="VQW45" s="171"/>
      <c r="VQX45" s="171"/>
      <c r="VQY45" s="171"/>
      <c r="VQZ45" s="171"/>
      <c r="VRA45" s="171"/>
      <c r="VRB45" s="171"/>
      <c r="VRC45" s="171"/>
      <c r="VRD45" s="171"/>
      <c r="VRE45" s="171"/>
      <c r="VRF45" s="171"/>
      <c r="VRG45" s="171"/>
      <c r="VRH45" s="171"/>
      <c r="VRI45" s="171"/>
      <c r="VRJ45" s="171"/>
      <c r="VRK45" s="171"/>
      <c r="VRL45" s="171"/>
      <c r="VRM45" s="171"/>
      <c r="VRN45" s="171"/>
      <c r="VRO45" s="171"/>
      <c r="VRP45" s="171"/>
      <c r="VRQ45" s="171"/>
      <c r="VRR45" s="171"/>
      <c r="VRS45" s="171"/>
      <c r="VRT45" s="171"/>
      <c r="VRU45" s="171"/>
      <c r="VRV45" s="171"/>
      <c r="VRW45" s="171"/>
      <c r="VRX45" s="171"/>
      <c r="VRY45" s="171"/>
      <c r="VRZ45" s="171"/>
      <c r="VSA45" s="171"/>
      <c r="VSB45" s="171"/>
      <c r="VSC45" s="171"/>
      <c r="VSD45" s="171"/>
      <c r="VSE45" s="171"/>
      <c r="VSF45" s="171"/>
      <c r="VSG45" s="171"/>
      <c r="VSH45" s="171"/>
      <c r="VSI45" s="171"/>
      <c r="VSJ45" s="171"/>
      <c r="VSK45" s="171"/>
      <c r="VSL45" s="171"/>
      <c r="VSM45" s="171"/>
      <c r="VSN45" s="171"/>
      <c r="VSO45" s="171"/>
      <c r="VSP45" s="171"/>
      <c r="VSQ45" s="171"/>
      <c r="VSR45" s="171"/>
      <c r="VSS45" s="171"/>
      <c r="VST45" s="171"/>
      <c r="VSU45" s="171"/>
      <c r="VSV45" s="171"/>
      <c r="VSW45" s="171"/>
      <c r="VSX45" s="171"/>
      <c r="VSY45" s="171"/>
      <c r="VSZ45" s="171"/>
      <c r="VTA45" s="171"/>
      <c r="VTB45" s="171"/>
      <c r="VTC45" s="171"/>
      <c r="VTD45" s="171"/>
      <c r="VTE45" s="171"/>
      <c r="VTF45" s="171"/>
      <c r="VTG45" s="171"/>
      <c r="VTH45" s="171"/>
      <c r="VTI45" s="171"/>
      <c r="VTJ45" s="171"/>
      <c r="VTK45" s="171"/>
      <c r="VTL45" s="171"/>
      <c r="VTM45" s="171"/>
      <c r="VTN45" s="171"/>
      <c r="VTO45" s="171"/>
      <c r="VTP45" s="171"/>
      <c r="VTQ45" s="171"/>
      <c r="VTR45" s="171"/>
      <c r="VTS45" s="171"/>
      <c r="VTT45" s="171"/>
      <c r="VTU45" s="171"/>
      <c r="VTV45" s="171"/>
      <c r="VTW45" s="171"/>
      <c r="VTX45" s="171"/>
      <c r="VTY45" s="171"/>
      <c r="VTZ45" s="171"/>
      <c r="VUA45" s="171"/>
      <c r="VUB45" s="171"/>
      <c r="VUC45" s="171"/>
      <c r="VUD45" s="171"/>
      <c r="VUE45" s="171"/>
      <c r="VUF45" s="171"/>
      <c r="VUG45" s="171"/>
      <c r="VUH45" s="171"/>
      <c r="VUI45" s="171"/>
      <c r="VUJ45" s="171"/>
      <c r="VUK45" s="171"/>
      <c r="VUL45" s="171"/>
      <c r="VUM45" s="171"/>
      <c r="VUN45" s="171"/>
      <c r="VUO45" s="171"/>
      <c r="VUP45" s="171"/>
      <c r="VUQ45" s="171"/>
      <c r="VUR45" s="171"/>
      <c r="VUS45" s="171"/>
      <c r="VUT45" s="171"/>
      <c r="VUU45" s="171"/>
      <c r="VUV45" s="171"/>
      <c r="VUW45" s="171"/>
      <c r="VUX45" s="171"/>
      <c r="VUY45" s="171"/>
      <c r="VUZ45" s="171"/>
      <c r="VVA45" s="171"/>
      <c r="VVB45" s="171"/>
      <c r="VVC45" s="171"/>
      <c r="VVD45" s="171"/>
      <c r="VVE45" s="171"/>
      <c r="VVF45" s="171"/>
      <c r="VVG45" s="171"/>
      <c r="VVH45" s="171"/>
      <c r="VVI45" s="171"/>
      <c r="VVJ45" s="171"/>
      <c r="VVK45" s="171"/>
      <c r="VVL45" s="171"/>
      <c r="VVM45" s="171"/>
      <c r="VVN45" s="171"/>
      <c r="VVO45" s="171"/>
      <c r="VVP45" s="171"/>
      <c r="VVQ45" s="171"/>
      <c r="VVR45" s="171"/>
      <c r="VVS45" s="171"/>
      <c r="VVT45" s="171"/>
      <c r="VVU45" s="171"/>
      <c r="VVV45" s="171"/>
      <c r="VVW45" s="171"/>
      <c r="VVX45" s="171"/>
      <c r="VVY45" s="171"/>
      <c r="VVZ45" s="171"/>
      <c r="VWA45" s="171"/>
      <c r="VWB45" s="171"/>
      <c r="VWC45" s="171"/>
      <c r="VWD45" s="171"/>
      <c r="VWE45" s="171"/>
      <c r="VWF45" s="171"/>
      <c r="VWG45" s="171"/>
      <c r="VWH45" s="171"/>
      <c r="VWI45" s="171"/>
      <c r="VWJ45" s="171"/>
      <c r="VWK45" s="171"/>
      <c r="VWL45" s="171"/>
      <c r="VWM45" s="171"/>
      <c r="VWN45" s="171"/>
      <c r="VWO45" s="171"/>
      <c r="VWP45" s="171"/>
      <c r="VWQ45" s="171"/>
      <c r="VWR45" s="171"/>
      <c r="VWS45" s="171"/>
      <c r="VWT45" s="171"/>
      <c r="VWU45" s="171"/>
      <c r="VWV45" s="171"/>
      <c r="VWW45" s="171"/>
      <c r="VWX45" s="171"/>
      <c r="VWY45" s="171"/>
      <c r="VWZ45" s="171"/>
      <c r="VXA45" s="171"/>
      <c r="VXB45" s="171"/>
      <c r="VXC45" s="171"/>
      <c r="VXD45" s="171"/>
      <c r="VXE45" s="171"/>
      <c r="VXF45" s="171"/>
      <c r="VXG45" s="171"/>
      <c r="VXH45" s="171"/>
      <c r="VXI45" s="171"/>
      <c r="VXJ45" s="171"/>
      <c r="VXK45" s="171"/>
      <c r="VXL45" s="171"/>
      <c r="VXM45" s="171"/>
      <c r="VXN45" s="171"/>
      <c r="VXO45" s="171"/>
      <c r="VXP45" s="171"/>
      <c r="VXQ45" s="171"/>
      <c r="VXR45" s="171"/>
      <c r="VXS45" s="171"/>
      <c r="VXT45" s="171"/>
      <c r="VXU45" s="171"/>
      <c r="VXV45" s="171"/>
      <c r="VXW45" s="171"/>
      <c r="VXX45" s="171"/>
      <c r="VXY45" s="171"/>
      <c r="VXZ45" s="171"/>
      <c r="VYA45" s="171"/>
      <c r="VYB45" s="171"/>
      <c r="VYC45" s="171"/>
      <c r="VYD45" s="171"/>
      <c r="VYE45" s="171"/>
      <c r="VYF45" s="171"/>
      <c r="VYG45" s="171"/>
      <c r="VYH45" s="171"/>
      <c r="VYI45" s="171"/>
      <c r="VYJ45" s="171"/>
      <c r="VYK45" s="171"/>
      <c r="VYL45" s="171"/>
      <c r="VYM45" s="171"/>
      <c r="VYN45" s="171"/>
      <c r="VYO45" s="171"/>
      <c r="VYP45" s="171"/>
      <c r="VYQ45" s="171"/>
      <c r="VYR45" s="171"/>
      <c r="VYS45" s="171"/>
      <c r="VYT45" s="171"/>
      <c r="VYU45" s="171"/>
      <c r="VYV45" s="171"/>
      <c r="VYW45" s="171"/>
      <c r="VYX45" s="171"/>
      <c r="VYY45" s="171"/>
      <c r="VYZ45" s="171"/>
      <c r="VZA45" s="171"/>
      <c r="VZB45" s="171"/>
      <c r="VZC45" s="171"/>
      <c r="VZD45" s="171"/>
      <c r="VZE45" s="171"/>
      <c r="VZF45" s="171"/>
      <c r="VZG45" s="171"/>
      <c r="VZH45" s="171"/>
      <c r="VZI45" s="171"/>
      <c r="VZJ45" s="171"/>
      <c r="VZK45" s="171"/>
      <c r="VZL45" s="171"/>
      <c r="VZM45" s="171"/>
      <c r="VZN45" s="171"/>
      <c r="VZO45" s="171"/>
      <c r="VZP45" s="171"/>
      <c r="VZQ45" s="171"/>
      <c r="VZR45" s="171"/>
      <c r="VZS45" s="171"/>
      <c r="VZT45" s="171"/>
      <c r="VZU45" s="171"/>
      <c r="VZV45" s="171"/>
      <c r="VZW45" s="171"/>
      <c r="VZX45" s="171"/>
      <c r="VZY45" s="171"/>
      <c r="VZZ45" s="171"/>
      <c r="WAA45" s="171"/>
      <c r="WAB45" s="171"/>
      <c r="WAC45" s="171"/>
      <c r="WAD45" s="171"/>
      <c r="WAE45" s="171"/>
      <c r="WAF45" s="171"/>
      <c r="WAG45" s="171"/>
      <c r="WAH45" s="171"/>
      <c r="WAI45" s="171"/>
      <c r="WAJ45" s="171"/>
      <c r="WAK45" s="171"/>
      <c r="WAL45" s="171"/>
      <c r="WAM45" s="171"/>
      <c r="WAN45" s="171"/>
      <c r="WAO45" s="171"/>
      <c r="WAP45" s="171"/>
      <c r="WAQ45" s="171"/>
      <c r="WAR45" s="171"/>
      <c r="WAS45" s="171"/>
      <c r="WAT45" s="171"/>
      <c r="WAU45" s="171"/>
      <c r="WAV45" s="171"/>
      <c r="WAW45" s="171"/>
      <c r="WAX45" s="171"/>
      <c r="WAY45" s="171"/>
      <c r="WAZ45" s="171"/>
      <c r="WBA45" s="171"/>
      <c r="WBB45" s="171"/>
      <c r="WBC45" s="171"/>
      <c r="WBD45" s="171"/>
      <c r="WBE45" s="171"/>
      <c r="WBF45" s="171"/>
      <c r="WBG45" s="171"/>
      <c r="WBH45" s="171"/>
      <c r="WBI45" s="171"/>
      <c r="WBJ45" s="171"/>
      <c r="WBK45" s="171"/>
      <c r="WBL45" s="171"/>
      <c r="WBM45" s="171"/>
      <c r="WBN45" s="171"/>
      <c r="WBO45" s="171"/>
      <c r="WBP45" s="171"/>
      <c r="WBQ45" s="171"/>
      <c r="WBR45" s="171"/>
      <c r="WBS45" s="171"/>
      <c r="WBT45" s="171"/>
      <c r="WBU45" s="171"/>
      <c r="WBV45" s="171"/>
      <c r="WBW45" s="171"/>
      <c r="WBX45" s="171"/>
      <c r="WBY45" s="171"/>
      <c r="WBZ45" s="171"/>
      <c r="WCA45" s="171"/>
      <c r="WCB45" s="171"/>
      <c r="WCC45" s="171"/>
      <c r="WCD45" s="171"/>
      <c r="WCE45" s="171"/>
      <c r="WCF45" s="171"/>
      <c r="WCG45" s="171"/>
      <c r="WCH45" s="171"/>
      <c r="WCI45" s="171"/>
      <c r="WCJ45" s="171"/>
      <c r="WCK45" s="171"/>
      <c r="WCL45" s="171"/>
      <c r="WCM45" s="171"/>
      <c r="WCN45" s="171"/>
      <c r="WCO45" s="171"/>
      <c r="WCP45" s="171"/>
      <c r="WCQ45" s="171"/>
      <c r="WCR45" s="171"/>
      <c r="WCS45" s="171"/>
      <c r="WCT45" s="171"/>
      <c r="WCU45" s="171"/>
      <c r="WCV45" s="171"/>
      <c r="WCW45" s="171"/>
      <c r="WCX45" s="171"/>
      <c r="WCY45" s="171"/>
      <c r="WCZ45" s="171"/>
      <c r="WDA45" s="171"/>
      <c r="WDB45" s="171"/>
      <c r="WDC45" s="171"/>
      <c r="WDD45" s="171"/>
      <c r="WDE45" s="171"/>
      <c r="WDF45" s="171"/>
      <c r="WDG45" s="171"/>
      <c r="WDH45" s="171"/>
      <c r="WDI45" s="171"/>
      <c r="WDJ45" s="171"/>
      <c r="WDK45" s="171"/>
      <c r="WDL45" s="171"/>
      <c r="WDM45" s="171"/>
      <c r="WDN45" s="171"/>
      <c r="WDO45" s="171"/>
      <c r="WDP45" s="171"/>
      <c r="WDQ45" s="171"/>
      <c r="WDR45" s="171"/>
      <c r="WDS45" s="171"/>
      <c r="WDT45" s="171"/>
      <c r="WDU45" s="171"/>
      <c r="WDV45" s="171"/>
      <c r="WDW45" s="171"/>
      <c r="WDX45" s="171"/>
      <c r="WDY45" s="171"/>
      <c r="WDZ45" s="171"/>
      <c r="WEA45" s="171"/>
      <c r="WEB45" s="171"/>
      <c r="WEC45" s="171"/>
      <c r="WED45" s="171"/>
      <c r="WEE45" s="171"/>
      <c r="WEF45" s="171"/>
      <c r="WEG45" s="171"/>
      <c r="WEH45" s="171"/>
      <c r="WEI45" s="171"/>
      <c r="WEJ45" s="171"/>
      <c r="WEK45" s="171"/>
      <c r="WEL45" s="171"/>
      <c r="WEM45" s="171"/>
      <c r="WEN45" s="171"/>
      <c r="WEO45" s="171"/>
      <c r="WEP45" s="171"/>
      <c r="WEQ45" s="171"/>
      <c r="WER45" s="171"/>
      <c r="WES45" s="171"/>
      <c r="WET45" s="171"/>
      <c r="WEU45" s="171"/>
      <c r="WEV45" s="171"/>
      <c r="WEW45" s="171"/>
      <c r="WEX45" s="171"/>
      <c r="WEY45" s="171"/>
      <c r="WEZ45" s="171"/>
      <c r="WFA45" s="171"/>
      <c r="WFB45" s="171"/>
      <c r="WFC45" s="171"/>
      <c r="WFD45" s="171"/>
      <c r="WFE45" s="171"/>
      <c r="WFF45" s="171"/>
      <c r="WFG45" s="171"/>
      <c r="WFH45" s="171"/>
      <c r="WFI45" s="171"/>
      <c r="WFJ45" s="171"/>
      <c r="WFK45" s="171"/>
      <c r="WFL45" s="171"/>
      <c r="WFM45" s="171"/>
      <c r="WFN45" s="171"/>
      <c r="WFO45" s="171"/>
      <c r="WFP45" s="171"/>
      <c r="WFQ45" s="171"/>
      <c r="WFR45" s="171"/>
      <c r="WFS45" s="171"/>
      <c r="WFT45" s="171"/>
      <c r="WFU45" s="171"/>
      <c r="WFV45" s="171"/>
      <c r="WFW45" s="171"/>
      <c r="WFX45" s="171"/>
      <c r="WFY45" s="171"/>
      <c r="WFZ45" s="171"/>
      <c r="WGA45" s="171"/>
      <c r="WGB45" s="171"/>
      <c r="WGC45" s="171"/>
      <c r="WGD45" s="171"/>
      <c r="WGE45" s="171"/>
      <c r="WGF45" s="171"/>
      <c r="WGG45" s="171"/>
      <c r="WGH45" s="171"/>
      <c r="WGI45" s="171"/>
      <c r="WGJ45" s="171"/>
      <c r="WGK45" s="171"/>
      <c r="WGL45" s="171"/>
      <c r="WGM45" s="171"/>
      <c r="WGN45" s="171"/>
      <c r="WGO45" s="171"/>
      <c r="WGP45" s="171"/>
      <c r="WGQ45" s="171"/>
      <c r="WGR45" s="171"/>
      <c r="WGS45" s="171"/>
      <c r="WGT45" s="171"/>
      <c r="WGU45" s="171"/>
      <c r="WGV45" s="171"/>
      <c r="WGW45" s="171"/>
      <c r="WGX45" s="171"/>
      <c r="WGY45" s="171"/>
      <c r="WGZ45" s="171"/>
      <c r="WHA45" s="171"/>
      <c r="WHB45" s="171"/>
      <c r="WHC45" s="171"/>
      <c r="WHD45" s="171"/>
      <c r="WHE45" s="171"/>
      <c r="WHF45" s="171"/>
      <c r="WHG45" s="171"/>
      <c r="WHH45" s="171"/>
      <c r="WHI45" s="171"/>
      <c r="WHJ45" s="171"/>
      <c r="WHK45" s="171"/>
      <c r="WHL45" s="171"/>
      <c r="WHM45" s="171"/>
      <c r="WHN45" s="171"/>
      <c r="WHO45" s="171"/>
      <c r="WHP45" s="171"/>
      <c r="WHQ45" s="171"/>
      <c r="WHR45" s="171"/>
      <c r="WHS45" s="171"/>
      <c r="WHT45" s="171"/>
      <c r="WHU45" s="171"/>
      <c r="WHV45" s="171"/>
      <c r="WHW45" s="171"/>
      <c r="WHX45" s="171"/>
      <c r="WHY45" s="171"/>
      <c r="WHZ45" s="171"/>
      <c r="WIA45" s="171"/>
      <c r="WIB45" s="171"/>
      <c r="WIC45" s="171"/>
      <c r="WID45" s="171"/>
      <c r="WIE45" s="171"/>
      <c r="WIF45" s="171"/>
      <c r="WIG45" s="171"/>
      <c r="WIH45" s="171"/>
      <c r="WII45" s="171"/>
      <c r="WIJ45" s="171"/>
      <c r="WIK45" s="171"/>
      <c r="WIL45" s="171"/>
      <c r="WIM45" s="171"/>
      <c r="WIN45" s="171"/>
      <c r="WIO45" s="171"/>
      <c r="WIP45" s="171"/>
      <c r="WIQ45" s="171"/>
      <c r="WIR45" s="171"/>
      <c r="WIS45" s="171"/>
      <c r="WIT45" s="171"/>
      <c r="WIU45" s="171"/>
      <c r="WIV45" s="171"/>
      <c r="WIW45" s="171"/>
      <c r="WIX45" s="171"/>
      <c r="WIY45" s="171"/>
      <c r="WIZ45" s="171"/>
      <c r="WJA45" s="171"/>
      <c r="WJB45" s="171"/>
      <c r="WJC45" s="171"/>
      <c r="WJD45" s="171"/>
      <c r="WJE45" s="171"/>
      <c r="WJF45" s="171"/>
      <c r="WJG45" s="171"/>
      <c r="WJH45" s="171"/>
      <c r="WJI45" s="171"/>
      <c r="WJJ45" s="171"/>
      <c r="WJK45" s="171"/>
      <c r="WJL45" s="171"/>
      <c r="WJM45" s="171"/>
      <c r="WJN45" s="171"/>
      <c r="WJO45" s="171"/>
      <c r="WJP45" s="171"/>
      <c r="WJQ45" s="171"/>
      <c r="WJR45" s="171"/>
      <c r="WJS45" s="171"/>
      <c r="WJT45" s="171"/>
      <c r="WJU45" s="171"/>
      <c r="WJV45" s="171"/>
      <c r="WJW45" s="171"/>
      <c r="WJX45" s="171"/>
      <c r="WJY45" s="171"/>
      <c r="WJZ45" s="171"/>
      <c r="WKA45" s="171"/>
      <c r="WKB45" s="171"/>
      <c r="WKC45" s="171"/>
      <c r="WKD45" s="171"/>
      <c r="WKE45" s="171"/>
      <c r="WKF45" s="171"/>
      <c r="WKG45" s="171"/>
      <c r="WKH45" s="171"/>
      <c r="WKI45" s="171"/>
      <c r="WKJ45" s="171"/>
      <c r="WKK45" s="171"/>
      <c r="WKL45" s="171"/>
      <c r="WKM45" s="171"/>
      <c r="WKN45" s="171"/>
      <c r="WKO45" s="171"/>
      <c r="WKP45" s="171"/>
      <c r="WKQ45" s="171"/>
      <c r="WKR45" s="171"/>
      <c r="WKS45" s="171"/>
      <c r="WKT45" s="171"/>
      <c r="WKU45" s="171"/>
      <c r="WKV45" s="171"/>
      <c r="WKW45" s="171"/>
      <c r="WKX45" s="171"/>
      <c r="WKY45" s="171"/>
      <c r="WKZ45" s="171"/>
      <c r="WLA45" s="171"/>
      <c r="WLB45" s="171"/>
      <c r="WLC45" s="171"/>
      <c r="WLD45" s="171"/>
      <c r="WLE45" s="171"/>
      <c r="WLF45" s="171"/>
      <c r="WLG45" s="171"/>
      <c r="WLH45" s="171"/>
      <c r="WLI45" s="171"/>
      <c r="WLJ45" s="171"/>
      <c r="WLK45" s="171"/>
      <c r="WLL45" s="171"/>
      <c r="WLM45" s="171"/>
      <c r="WLN45" s="171"/>
      <c r="WLO45" s="171"/>
      <c r="WLP45" s="171"/>
      <c r="WLQ45" s="171"/>
      <c r="WLR45" s="171"/>
      <c r="WLS45" s="171"/>
      <c r="WLT45" s="171"/>
      <c r="WLU45" s="171"/>
      <c r="WLV45" s="171"/>
      <c r="WLW45" s="171"/>
      <c r="WLX45" s="171"/>
      <c r="WLY45" s="171"/>
      <c r="WLZ45" s="171"/>
      <c r="WMA45" s="171"/>
      <c r="WMB45" s="171"/>
      <c r="WMC45" s="171"/>
      <c r="WMD45" s="171"/>
      <c r="WME45" s="171"/>
      <c r="WMF45" s="171"/>
      <c r="WMG45" s="171"/>
      <c r="WMH45" s="171"/>
      <c r="WMI45" s="171"/>
      <c r="WMJ45" s="171"/>
      <c r="WMK45" s="171"/>
      <c r="WML45" s="171"/>
      <c r="WMM45" s="171"/>
      <c r="WMN45" s="171"/>
      <c r="WMO45" s="171"/>
      <c r="WMP45" s="171"/>
      <c r="WMQ45" s="171"/>
      <c r="WMR45" s="171"/>
      <c r="WMS45" s="171"/>
      <c r="WMT45" s="171"/>
      <c r="WMU45" s="171"/>
      <c r="WMV45" s="171"/>
      <c r="WMW45" s="171"/>
      <c r="WMX45" s="171"/>
      <c r="WMY45" s="171"/>
      <c r="WMZ45" s="171"/>
      <c r="WNA45" s="171"/>
      <c r="WNB45" s="171"/>
      <c r="WNC45" s="171"/>
      <c r="WND45" s="171"/>
      <c r="WNE45" s="171"/>
      <c r="WNF45" s="171"/>
      <c r="WNG45" s="171"/>
      <c r="WNH45" s="171"/>
      <c r="WNI45" s="171"/>
      <c r="WNJ45" s="171"/>
      <c r="WNK45" s="171"/>
      <c r="WNL45" s="171"/>
      <c r="WNM45" s="171"/>
      <c r="WNN45" s="171"/>
      <c r="WNO45" s="171"/>
      <c r="WNP45" s="171"/>
      <c r="WNQ45" s="171"/>
      <c r="WNR45" s="171"/>
      <c r="WNS45" s="171"/>
      <c r="WNT45" s="171"/>
      <c r="WNU45" s="171"/>
      <c r="WNV45" s="171"/>
      <c r="WNW45" s="171"/>
      <c r="WNX45" s="171"/>
      <c r="WNY45" s="171"/>
      <c r="WNZ45" s="171"/>
      <c r="WOA45" s="171"/>
      <c r="WOB45" s="171"/>
      <c r="WOC45" s="171"/>
      <c r="WOD45" s="171"/>
      <c r="WOE45" s="171"/>
      <c r="WOF45" s="171"/>
      <c r="WOG45" s="171"/>
      <c r="WOH45" s="171"/>
      <c r="WOI45" s="171"/>
      <c r="WOJ45" s="171"/>
      <c r="WOK45" s="171"/>
      <c r="WOL45" s="171"/>
      <c r="WOM45" s="171"/>
      <c r="WON45" s="171"/>
      <c r="WOO45" s="171"/>
      <c r="WOP45" s="171"/>
      <c r="WOQ45" s="171"/>
      <c r="WOR45" s="171"/>
      <c r="WOS45" s="171"/>
      <c r="WOT45" s="171"/>
      <c r="WOU45" s="171"/>
      <c r="WOV45" s="171"/>
      <c r="WOW45" s="171"/>
      <c r="WOX45" s="171"/>
      <c r="WOY45" s="171"/>
      <c r="WOZ45" s="171"/>
      <c r="WPA45" s="171"/>
      <c r="WPB45" s="171"/>
      <c r="WPC45" s="171"/>
      <c r="WPD45" s="171"/>
      <c r="WPE45" s="171"/>
      <c r="WPF45" s="171"/>
      <c r="WPG45" s="171"/>
      <c r="WPH45" s="171"/>
      <c r="WPI45" s="171"/>
      <c r="WPJ45" s="171"/>
      <c r="WPK45" s="171"/>
      <c r="WPL45" s="171"/>
      <c r="WPM45" s="171"/>
      <c r="WPN45" s="171"/>
      <c r="WPO45" s="171"/>
      <c r="WPP45" s="171"/>
      <c r="WPQ45" s="171"/>
      <c r="WPR45" s="171"/>
      <c r="WPS45" s="171"/>
      <c r="WPT45" s="171"/>
      <c r="WPU45" s="171"/>
      <c r="WPV45" s="171"/>
      <c r="WPW45" s="171"/>
      <c r="WPX45" s="171"/>
      <c r="WPY45" s="171"/>
      <c r="WPZ45" s="171"/>
      <c r="WQA45" s="171"/>
      <c r="WQB45" s="171"/>
      <c r="WQC45" s="171"/>
      <c r="WQD45" s="171"/>
      <c r="WQE45" s="171"/>
      <c r="WQF45" s="171"/>
      <c r="WQG45" s="171"/>
      <c r="WQH45" s="171"/>
      <c r="WQI45" s="171"/>
      <c r="WQJ45" s="171"/>
      <c r="WQK45" s="171"/>
      <c r="WQL45" s="171"/>
      <c r="WQM45" s="171"/>
      <c r="WQN45" s="171"/>
      <c r="WQO45" s="171"/>
      <c r="WQP45" s="171"/>
      <c r="WQQ45" s="171"/>
      <c r="WQR45" s="171"/>
      <c r="WQS45" s="171"/>
      <c r="WQT45" s="171"/>
      <c r="WQU45" s="171"/>
      <c r="WQV45" s="171"/>
      <c r="WQW45" s="171"/>
      <c r="WQX45" s="171"/>
      <c r="WQY45" s="171"/>
      <c r="WQZ45" s="171"/>
      <c r="WRA45" s="171"/>
      <c r="WRB45" s="171"/>
      <c r="WRC45" s="171"/>
      <c r="WRD45" s="171"/>
      <c r="WRE45" s="171"/>
      <c r="WRF45" s="171"/>
      <c r="WRG45" s="171"/>
      <c r="WRH45" s="171"/>
      <c r="WRI45" s="171"/>
      <c r="WRJ45" s="171"/>
      <c r="WRK45" s="171"/>
      <c r="WRL45" s="171"/>
      <c r="WRM45" s="171"/>
      <c r="WRN45" s="171"/>
      <c r="WRO45" s="171"/>
      <c r="WRP45" s="171"/>
      <c r="WRQ45" s="171"/>
      <c r="WRR45" s="171"/>
      <c r="WRS45" s="171"/>
      <c r="WRT45" s="171"/>
      <c r="WRU45" s="171"/>
      <c r="WRV45" s="171"/>
      <c r="WRW45" s="171"/>
      <c r="WRX45" s="171"/>
      <c r="WRY45" s="171"/>
      <c r="WRZ45" s="171"/>
      <c r="WSA45" s="171"/>
      <c r="WSB45" s="171"/>
      <c r="WSC45" s="171"/>
      <c r="WSD45" s="171"/>
      <c r="WSE45" s="171"/>
      <c r="WSF45" s="171"/>
      <c r="WSG45" s="171"/>
      <c r="WSH45" s="171"/>
      <c r="WSI45" s="171"/>
      <c r="WSJ45" s="171"/>
      <c r="WSK45" s="171"/>
      <c r="WSL45" s="171"/>
      <c r="WSM45" s="171"/>
      <c r="WSN45" s="171"/>
      <c r="WSO45" s="171"/>
      <c r="WSP45" s="171"/>
      <c r="WSQ45" s="171"/>
      <c r="WSR45" s="171"/>
      <c r="WSS45" s="171"/>
      <c r="WST45" s="171"/>
      <c r="WSU45" s="171"/>
      <c r="WSV45" s="171"/>
      <c r="WSW45" s="171"/>
      <c r="WSX45" s="171"/>
      <c r="WSY45" s="171"/>
      <c r="WSZ45" s="171"/>
      <c r="WTA45" s="171"/>
      <c r="WTB45" s="171"/>
      <c r="WTC45" s="171"/>
      <c r="WTD45" s="171"/>
      <c r="WTE45" s="171"/>
      <c r="WTF45" s="171"/>
      <c r="WTG45" s="171"/>
      <c r="WTH45" s="171"/>
      <c r="WTI45" s="171"/>
      <c r="WTJ45" s="171"/>
      <c r="WTK45" s="171"/>
      <c r="WTL45" s="171"/>
      <c r="WTM45" s="171"/>
      <c r="WTN45" s="171"/>
      <c r="WTO45" s="171"/>
      <c r="WTP45" s="171"/>
      <c r="WTQ45" s="171"/>
      <c r="WTR45" s="171"/>
      <c r="WTS45" s="171"/>
      <c r="WTT45" s="171"/>
      <c r="WTU45" s="171"/>
      <c r="WTV45" s="171"/>
      <c r="WTW45" s="171"/>
      <c r="WTX45" s="171"/>
      <c r="WTY45" s="171"/>
      <c r="WTZ45" s="171"/>
      <c r="WUA45" s="171"/>
      <c r="WUB45" s="171"/>
      <c r="WUC45" s="171"/>
      <c r="WUD45" s="171"/>
      <c r="WUE45" s="171"/>
      <c r="WUF45" s="171"/>
      <c r="WUG45" s="171"/>
      <c r="WUH45" s="171"/>
      <c r="WUI45" s="171"/>
      <c r="WUJ45" s="171"/>
      <c r="WUK45" s="171"/>
      <c r="WUL45" s="171"/>
      <c r="WUM45" s="171"/>
      <c r="WUN45" s="171"/>
      <c r="WUO45" s="171"/>
      <c r="WUP45" s="171"/>
      <c r="WUQ45" s="171"/>
      <c r="WUR45" s="171"/>
      <c r="WUS45" s="171"/>
      <c r="WUT45" s="171"/>
      <c r="WUU45" s="171"/>
      <c r="WUV45" s="171"/>
      <c r="WUW45" s="171"/>
      <c r="WUX45" s="171"/>
      <c r="WUY45" s="171"/>
      <c r="WUZ45" s="171"/>
      <c r="WVA45" s="171"/>
      <c r="WVB45" s="171"/>
      <c r="WVC45" s="171"/>
      <c r="WVD45" s="171"/>
      <c r="WVE45" s="171"/>
      <c r="WVF45" s="171"/>
      <c r="WVG45" s="171"/>
      <c r="WVH45" s="171"/>
      <c r="WVI45" s="171"/>
      <c r="WVJ45" s="171"/>
      <c r="WVK45" s="171"/>
      <c r="WVL45" s="171"/>
      <c r="WVM45" s="171"/>
      <c r="WVN45" s="171"/>
      <c r="WVO45" s="171"/>
      <c r="WVP45" s="171"/>
      <c r="WVQ45" s="171"/>
      <c r="WVR45" s="171"/>
      <c r="WVS45" s="171"/>
      <c r="WVT45" s="171"/>
      <c r="WVU45" s="171"/>
      <c r="WVV45" s="171"/>
      <c r="WVW45" s="171"/>
      <c r="WVX45" s="171"/>
      <c r="WVY45" s="171"/>
      <c r="WVZ45" s="171"/>
      <c r="WWA45" s="171"/>
      <c r="WWB45" s="171"/>
      <c r="WWC45" s="171"/>
      <c r="WWD45" s="171"/>
      <c r="WWE45" s="171"/>
      <c r="WWF45" s="171"/>
      <c r="WWG45" s="171"/>
      <c r="WWH45" s="171"/>
      <c r="WWI45" s="171"/>
      <c r="WWJ45" s="171"/>
      <c r="WWK45" s="171"/>
      <c r="WWL45" s="171"/>
      <c r="WWM45" s="171"/>
      <c r="WWN45" s="171"/>
      <c r="WWO45" s="171"/>
      <c r="WWP45" s="171"/>
      <c r="WWQ45" s="171"/>
      <c r="WWR45" s="171"/>
      <c r="WWS45" s="171"/>
      <c r="WWT45" s="171"/>
      <c r="WWU45" s="171"/>
      <c r="WWV45" s="171"/>
      <c r="WWW45" s="171"/>
      <c r="WWX45" s="171"/>
      <c r="WWY45" s="171"/>
      <c r="WWZ45" s="171"/>
      <c r="WXA45" s="171"/>
      <c r="WXB45" s="171"/>
      <c r="WXC45" s="171"/>
      <c r="WXD45" s="171"/>
      <c r="WXE45" s="171"/>
      <c r="WXF45" s="171"/>
      <c r="WXG45" s="171"/>
      <c r="WXH45" s="171"/>
      <c r="WXI45" s="171"/>
      <c r="WXJ45" s="171"/>
      <c r="WXK45" s="171"/>
      <c r="WXL45" s="171"/>
      <c r="WXM45" s="171"/>
      <c r="WXN45" s="171"/>
      <c r="WXO45" s="171"/>
      <c r="WXP45" s="171"/>
      <c r="WXQ45" s="171"/>
      <c r="WXR45" s="171"/>
      <c r="WXS45" s="171"/>
      <c r="WXT45" s="171"/>
      <c r="WXU45" s="171"/>
      <c r="WXV45" s="171"/>
      <c r="WXW45" s="171"/>
      <c r="WXX45" s="171"/>
      <c r="WXY45" s="171"/>
      <c r="WXZ45" s="171"/>
      <c r="WYA45" s="171"/>
      <c r="WYB45" s="171"/>
      <c r="WYC45" s="171"/>
      <c r="WYD45" s="171"/>
      <c r="WYE45" s="171"/>
      <c r="WYF45" s="171"/>
      <c r="WYG45" s="171"/>
      <c r="WYH45" s="171"/>
      <c r="WYI45" s="171"/>
      <c r="WYJ45" s="171"/>
      <c r="WYK45" s="171"/>
      <c r="WYL45" s="171"/>
      <c r="WYM45" s="171"/>
      <c r="WYN45" s="171"/>
      <c r="WYO45" s="171"/>
      <c r="WYP45" s="171"/>
      <c r="WYQ45" s="171"/>
      <c r="WYR45" s="171"/>
      <c r="WYS45" s="171"/>
      <c r="WYT45" s="171"/>
      <c r="WYU45" s="171"/>
      <c r="WYV45" s="171"/>
      <c r="WYW45" s="171"/>
      <c r="WYX45" s="171"/>
      <c r="WYY45" s="171"/>
      <c r="WYZ45" s="171"/>
      <c r="WZA45" s="171"/>
      <c r="WZB45" s="171"/>
      <c r="WZC45" s="171"/>
      <c r="WZD45" s="171"/>
      <c r="WZE45" s="171"/>
      <c r="WZF45" s="171"/>
      <c r="WZG45" s="171"/>
      <c r="WZH45" s="171"/>
      <c r="WZI45" s="171"/>
      <c r="WZJ45" s="171"/>
      <c r="WZK45" s="171"/>
      <c r="WZL45" s="171"/>
      <c r="WZM45" s="171"/>
      <c r="WZN45" s="171"/>
      <c r="WZO45" s="171"/>
      <c r="WZP45" s="171"/>
      <c r="WZQ45" s="171"/>
      <c r="WZR45" s="171"/>
      <c r="WZS45" s="171"/>
      <c r="WZT45" s="171"/>
      <c r="WZU45" s="171"/>
      <c r="WZV45" s="171"/>
      <c r="WZW45" s="171"/>
      <c r="WZX45" s="171"/>
      <c r="WZY45" s="171"/>
      <c r="WZZ45" s="171"/>
      <c r="XAA45" s="171"/>
      <c r="XAB45" s="171"/>
      <c r="XAC45" s="171"/>
      <c r="XAD45" s="171"/>
      <c r="XAE45" s="171"/>
      <c r="XAF45" s="171"/>
      <c r="XAG45" s="171"/>
      <c r="XAH45" s="171"/>
      <c r="XAI45" s="171"/>
      <c r="XAJ45" s="171"/>
      <c r="XAK45" s="171"/>
      <c r="XAL45" s="171"/>
      <c r="XAM45" s="171"/>
      <c r="XAN45" s="171"/>
      <c r="XAO45" s="171"/>
      <c r="XAP45" s="171"/>
      <c r="XAQ45" s="171"/>
      <c r="XAR45" s="171"/>
      <c r="XAS45" s="171"/>
      <c r="XAT45" s="171"/>
      <c r="XAU45" s="171"/>
      <c r="XAV45" s="171"/>
      <c r="XAW45" s="171"/>
      <c r="XAX45" s="171"/>
      <c r="XAY45" s="171"/>
      <c r="XAZ45" s="171"/>
      <c r="XBA45" s="171"/>
      <c r="XBB45" s="171"/>
      <c r="XBC45" s="171"/>
      <c r="XBD45" s="171"/>
      <c r="XBE45" s="171"/>
      <c r="XBF45" s="171"/>
      <c r="XBG45" s="171"/>
      <c r="XBH45" s="171"/>
      <c r="XBI45" s="171"/>
      <c r="XBJ45" s="171"/>
      <c r="XBK45" s="171"/>
      <c r="XBL45" s="171"/>
      <c r="XBM45" s="171"/>
      <c r="XBN45" s="171"/>
      <c r="XBO45" s="171"/>
      <c r="XBP45" s="171"/>
      <c r="XBQ45" s="171"/>
      <c r="XBR45" s="171"/>
      <c r="XBS45" s="171"/>
      <c r="XBT45" s="171"/>
      <c r="XBU45" s="171"/>
      <c r="XBV45" s="171"/>
      <c r="XBW45" s="171"/>
      <c r="XBX45" s="171"/>
      <c r="XBY45" s="171"/>
      <c r="XBZ45" s="171"/>
      <c r="XCA45" s="171"/>
      <c r="XCB45" s="171"/>
      <c r="XCC45" s="171"/>
      <c r="XCD45" s="171"/>
      <c r="XCE45" s="171"/>
      <c r="XCF45" s="171"/>
      <c r="XCG45" s="171"/>
      <c r="XCH45" s="171"/>
      <c r="XCI45" s="171"/>
      <c r="XCJ45" s="171"/>
      <c r="XCK45" s="171"/>
      <c r="XCL45" s="171"/>
      <c r="XCM45" s="171"/>
      <c r="XCN45" s="171"/>
      <c r="XCO45" s="171"/>
      <c r="XCP45" s="171"/>
      <c r="XCQ45" s="171"/>
      <c r="XCR45" s="171"/>
      <c r="XCS45" s="171"/>
      <c r="XCT45" s="171"/>
      <c r="XCU45" s="171"/>
      <c r="XCV45" s="171"/>
      <c r="XCW45" s="171"/>
      <c r="XCX45" s="171"/>
      <c r="XCY45" s="171"/>
      <c r="XCZ45" s="171"/>
      <c r="XDA45" s="171"/>
      <c r="XDB45" s="171"/>
      <c r="XDC45" s="171"/>
      <c r="XDD45" s="171"/>
      <c r="XDE45" s="171"/>
      <c r="XDF45" s="171"/>
      <c r="XDG45" s="171"/>
      <c r="XDH45" s="171"/>
      <c r="XDI45" s="171"/>
      <c r="XDJ45" s="171"/>
      <c r="XDK45" s="171"/>
      <c r="XDL45" s="171"/>
      <c r="XDM45" s="171"/>
      <c r="XDN45" s="171"/>
      <c r="XDO45" s="171"/>
      <c r="XDP45" s="171"/>
      <c r="XDQ45" s="171"/>
      <c r="XDR45" s="171"/>
      <c r="XDS45" s="171"/>
      <c r="XDT45" s="171"/>
      <c r="XDU45" s="171"/>
      <c r="XDV45" s="171"/>
      <c r="XDW45" s="171"/>
      <c r="XDX45" s="171"/>
      <c r="XDY45" s="171"/>
      <c r="XDZ45" s="171"/>
      <c r="XEA45" s="171"/>
      <c r="XEB45" s="171"/>
      <c r="XEC45" s="171"/>
      <c r="XED45" s="171"/>
      <c r="XEE45" s="171"/>
      <c r="XEF45" s="171"/>
      <c r="XEG45" s="171"/>
      <c r="XEH45" s="171"/>
      <c r="XEI45" s="171"/>
      <c r="XEJ45" s="171"/>
      <c r="XEK45" s="171"/>
      <c r="XEL45" s="171"/>
      <c r="XEM45" s="171"/>
      <c r="XEN45" s="171"/>
      <c r="XEO45" s="171"/>
      <c r="XEP45" s="171"/>
      <c r="XEQ45" s="171"/>
      <c r="XER45" s="171"/>
      <c r="XES45" s="171"/>
      <c r="XET45" s="171"/>
      <c r="XEU45" s="171"/>
      <c r="XEV45" s="171"/>
      <c r="XEW45" s="171"/>
      <c r="XEX45" s="171"/>
      <c r="XEY45" s="171"/>
      <c r="XEZ45" s="171"/>
      <c r="XFA45" s="171"/>
      <c r="XFB45" s="171"/>
      <c r="XFC45" s="171"/>
      <c r="XFD45" s="171"/>
    </row>
    <row r="46" spans="1:16384" s="1" customFormat="1" ht="20" customHeight="1">
      <c r="A46" s="171" t="s">
        <v>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384" s="1" customFormat="1" ht="20" customHeight="1">
      <c r="A47" s="172" t="str">
        <f>'Rate Case Constants'!C18</f>
        <v>AS OF JUNE 30, 2016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384" s="1" customFormat="1" ht="20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</row>
    <row r="49" spans="1:16" s="1" customFormat="1" ht="20" customHeight="1">
      <c r="A49" s="3" t="s">
        <v>40</v>
      </c>
    </row>
    <row r="50" spans="1:16" s="1" customFormat="1" ht="20" customHeight="1">
      <c r="A50" s="3" t="s">
        <v>41</v>
      </c>
      <c r="P50" s="4" t="s">
        <v>3</v>
      </c>
    </row>
    <row r="51" spans="1:16" s="1" customFormat="1" ht="20" customHeight="1">
      <c r="A51" s="1" t="str">
        <f>'Rate Case Constants'!C$29</f>
        <v>TYPE OF FILING: __X__ ORIGINAL  _____ UPDATED  _____ REVISED</v>
      </c>
      <c r="P51" s="4" t="s">
        <v>42</v>
      </c>
    </row>
    <row r="52" spans="1:16" s="1" customFormat="1" ht="20" customHeight="1">
      <c r="A52" s="3" t="s">
        <v>5</v>
      </c>
      <c r="P52" s="5" t="str">
        <f>P$9</f>
        <v>WITNESS:   K. W. BLAKE</v>
      </c>
    </row>
    <row r="53" spans="1:16" s="1" customFormat="1" ht="20" customHeight="1"/>
    <row r="54" spans="1:16" s="1" customFormat="1" ht="2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173" t="s">
        <v>6</v>
      </c>
      <c r="L54" s="173"/>
      <c r="M54" s="173"/>
      <c r="N54" s="173"/>
      <c r="O54" s="173"/>
      <c r="P54" s="173"/>
    </row>
    <row r="55" spans="1:16" ht="57.75" customHeight="1">
      <c r="A55" s="7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7" t="s">
        <v>20</v>
      </c>
      <c r="O55" s="7" t="s">
        <v>21</v>
      </c>
      <c r="P55" s="7" t="s">
        <v>22</v>
      </c>
    </row>
    <row r="56" spans="1:16" ht="19" customHeight="1">
      <c r="A56" s="9"/>
      <c r="B56" s="10"/>
      <c r="C56" s="10" t="s">
        <v>23</v>
      </c>
      <c r="D56" s="10" t="s">
        <v>24</v>
      </c>
      <c r="E56" s="10" t="s">
        <v>25</v>
      </c>
      <c r="F56" s="10" t="s">
        <v>26</v>
      </c>
      <c r="G56" s="10" t="s">
        <v>27</v>
      </c>
      <c r="H56" s="10" t="s">
        <v>28</v>
      </c>
      <c r="I56" s="10" t="s">
        <v>29</v>
      </c>
      <c r="J56" s="10" t="s">
        <v>458</v>
      </c>
      <c r="K56" s="10" t="s">
        <v>30</v>
      </c>
      <c r="L56" s="10" t="s">
        <v>31</v>
      </c>
      <c r="M56" s="10" t="s">
        <v>32</v>
      </c>
      <c r="N56" s="10" t="s">
        <v>33</v>
      </c>
      <c r="O56" s="10" t="s">
        <v>34</v>
      </c>
      <c r="P56" s="10" t="s">
        <v>35</v>
      </c>
    </row>
    <row r="57" spans="1:16" ht="19" customHeight="1">
      <c r="A57" s="9"/>
      <c r="B57" s="11"/>
      <c r="C57" s="12" t="s">
        <v>36</v>
      </c>
      <c r="D57" s="11"/>
      <c r="E57" s="11"/>
      <c r="F57" s="12" t="s">
        <v>37</v>
      </c>
      <c r="G57" s="12" t="s">
        <v>37</v>
      </c>
      <c r="H57" s="12" t="s">
        <v>37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2" t="s">
        <v>37</v>
      </c>
    </row>
    <row r="58" spans="1:16" ht="19" customHeight="1">
      <c r="A58" s="13"/>
      <c r="B58" s="14"/>
      <c r="C58" s="15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9" customHeight="1">
      <c r="A59" s="13">
        <v>1</v>
      </c>
      <c r="B59" s="14" t="s">
        <v>46</v>
      </c>
      <c r="C59" s="152">
        <v>1.0855512500000001E-2</v>
      </c>
      <c r="D59" s="146" t="s">
        <v>437</v>
      </c>
      <c r="E59" s="16" t="s">
        <v>47</v>
      </c>
      <c r="F59" s="29">
        <v>77947405</v>
      </c>
      <c r="G59" s="29">
        <v>0</v>
      </c>
      <c r="H59" s="29">
        <v>537393.03448276606</v>
      </c>
      <c r="I59" s="29">
        <v>0</v>
      </c>
      <c r="J59" s="15">
        <f t="shared" ref="J59:J81" si="3">F59+G59-H59-I59</f>
        <v>77410011.965517238</v>
      </c>
      <c r="K59" s="15">
        <f>C59*F59</f>
        <v>846159.0293200626</v>
      </c>
      <c r="L59" s="29">
        <v>0</v>
      </c>
      <c r="M59" s="29">
        <v>34162.367959788979</v>
      </c>
      <c r="N59" s="29">
        <v>0</v>
      </c>
      <c r="O59" s="29">
        <v>595417.00002279738</v>
      </c>
      <c r="P59" s="15">
        <f>SUM(K59:O59)</f>
        <v>1475738.397302649</v>
      </c>
    </row>
    <row r="60" spans="1:16" ht="19" customHeight="1">
      <c r="A60" s="13">
        <v>2</v>
      </c>
      <c r="B60" s="14" t="s">
        <v>48</v>
      </c>
      <c r="C60" s="152">
        <v>1.0855512500000001E-2</v>
      </c>
      <c r="D60" s="159" t="s">
        <v>438</v>
      </c>
      <c r="E60" s="16" t="s">
        <v>49</v>
      </c>
      <c r="F60" s="29">
        <v>54000000</v>
      </c>
      <c r="G60" s="29">
        <v>0</v>
      </c>
      <c r="H60" s="29">
        <v>875873.93878694333</v>
      </c>
      <c r="I60" s="29">
        <v>0</v>
      </c>
      <c r="J60" s="15">
        <f t="shared" si="3"/>
        <v>53124126.061213054</v>
      </c>
      <c r="K60" s="15">
        <f t="shared" ref="K60:K80" si="4">C60*F60</f>
        <v>586197.67500000005</v>
      </c>
      <c r="L60" s="29">
        <v>0</v>
      </c>
      <c r="M60" s="29">
        <v>47508.606250271929</v>
      </c>
      <c r="N60" s="29">
        <v>0</v>
      </c>
      <c r="O60" s="29">
        <v>412490.00001780409</v>
      </c>
      <c r="P60" s="15">
        <f t="shared" ref="P60:P81" si="5">SUM(K60:O60)</f>
        <v>1046196.281268076</v>
      </c>
    </row>
    <row r="61" spans="1:16" ht="19" customHeight="1">
      <c r="A61" s="13">
        <v>3</v>
      </c>
      <c r="B61" s="14" t="s">
        <v>443</v>
      </c>
      <c r="C61" s="24">
        <v>5.7500000000000009E-2</v>
      </c>
      <c r="D61" s="147">
        <v>39226</v>
      </c>
      <c r="E61" s="16" t="s">
        <v>50</v>
      </c>
      <c r="F61" s="25">
        <v>17875000</v>
      </c>
      <c r="G61" s="29">
        <v>0</v>
      </c>
      <c r="H61" s="29">
        <v>104686.13360592039</v>
      </c>
      <c r="I61" s="29">
        <v>214711.82933902976</v>
      </c>
      <c r="J61" s="15">
        <f t="shared" si="3"/>
        <v>17555602.037055049</v>
      </c>
      <c r="K61" s="15">
        <f t="shared" si="4"/>
        <v>1027812.5000000001</v>
      </c>
      <c r="L61" s="29">
        <v>0</v>
      </c>
      <c r="M61" s="29">
        <v>10854.552386215899</v>
      </c>
      <c r="N61" s="29">
        <v>22072.032474015054</v>
      </c>
      <c r="O61" s="29">
        <v>0</v>
      </c>
      <c r="P61" s="15">
        <f t="shared" si="5"/>
        <v>1060739.084860231</v>
      </c>
    </row>
    <row r="62" spans="1:16" ht="19" customHeight="1">
      <c r="A62" s="13">
        <v>4</v>
      </c>
      <c r="B62" s="14" t="s">
        <v>444</v>
      </c>
      <c r="C62" s="152">
        <v>0.06</v>
      </c>
      <c r="D62" s="147">
        <v>39226</v>
      </c>
      <c r="E62" s="16" t="s">
        <v>51</v>
      </c>
      <c r="F62" s="29">
        <v>8927000</v>
      </c>
      <c r="G62" s="29">
        <v>0</v>
      </c>
      <c r="H62" s="29">
        <v>108886.51980619063</v>
      </c>
      <c r="I62" s="29">
        <v>223154.91607163451</v>
      </c>
      <c r="J62" s="15">
        <f t="shared" si="3"/>
        <v>8594958.5641221739</v>
      </c>
      <c r="K62" s="15">
        <f t="shared" si="4"/>
        <v>535620</v>
      </c>
      <c r="L62" s="29">
        <v>0</v>
      </c>
      <c r="M62" s="29">
        <v>5211.9595440163457</v>
      </c>
      <c r="N62" s="29">
        <v>10681.528063256361</v>
      </c>
      <c r="O62" s="29">
        <v>0</v>
      </c>
      <c r="P62" s="15">
        <f t="shared" si="5"/>
        <v>551513.48760727281</v>
      </c>
    </row>
    <row r="63" spans="1:16" ht="19" customHeight="1">
      <c r="A63" s="13">
        <v>5</v>
      </c>
      <c r="B63" s="14" t="s">
        <v>52</v>
      </c>
      <c r="C63" s="24">
        <v>1.2855512499999999E-2</v>
      </c>
      <c r="D63" s="147">
        <v>37399</v>
      </c>
      <c r="E63" s="16" t="s">
        <v>47</v>
      </c>
      <c r="F63" s="25">
        <v>2400000</v>
      </c>
      <c r="G63" s="29">
        <v>0</v>
      </c>
      <c r="H63" s="29">
        <v>44377.584857898706</v>
      </c>
      <c r="I63" s="29">
        <v>64714.526270627081</v>
      </c>
      <c r="J63" s="15">
        <f t="shared" si="3"/>
        <v>2290907.8888714742</v>
      </c>
      <c r="K63" s="15">
        <f t="shared" si="4"/>
        <v>30853.23</v>
      </c>
      <c r="L63" s="29">
        <v>0</v>
      </c>
      <c r="M63" s="29">
        <v>2821.1073833097585</v>
      </c>
      <c r="N63" s="29">
        <v>4113.9379179632297</v>
      </c>
      <c r="O63" s="29">
        <v>2400</v>
      </c>
      <c r="P63" s="15">
        <f t="shared" si="5"/>
        <v>40188.275301272988</v>
      </c>
    </row>
    <row r="64" spans="1:16" ht="19" customHeight="1">
      <c r="A64" s="13">
        <v>6</v>
      </c>
      <c r="B64" s="14" t="s">
        <v>53</v>
      </c>
      <c r="C64" s="24">
        <v>1.2855512499999999E-2</v>
      </c>
      <c r="D64" s="147">
        <v>37399</v>
      </c>
      <c r="E64" s="16" t="s">
        <v>47</v>
      </c>
      <c r="F64" s="25">
        <v>2400000</v>
      </c>
      <c r="G64" s="25">
        <v>0</v>
      </c>
      <c r="H64" s="25">
        <v>17841.352165126485</v>
      </c>
      <c r="I64" s="25">
        <v>198619.23621562147</v>
      </c>
      <c r="J64" s="15">
        <f t="shared" si="3"/>
        <v>2183539.4116192516</v>
      </c>
      <c r="K64" s="15">
        <f t="shared" si="4"/>
        <v>30853.23</v>
      </c>
      <c r="L64" s="29">
        <v>0</v>
      </c>
      <c r="M64" s="29">
        <v>1134.1844922206508</v>
      </c>
      <c r="N64" s="29">
        <v>12626.333374823207</v>
      </c>
      <c r="O64" s="29">
        <v>2400</v>
      </c>
      <c r="P64" s="15">
        <f t="shared" si="5"/>
        <v>47013.747867043858</v>
      </c>
    </row>
    <row r="65" spans="1:16" ht="19" customHeight="1">
      <c r="A65" s="13">
        <v>7</v>
      </c>
      <c r="B65" s="14" t="s">
        <v>54</v>
      </c>
      <c r="C65" s="152">
        <v>1.2855512499999999E-2</v>
      </c>
      <c r="D65" s="147">
        <v>37399</v>
      </c>
      <c r="E65" s="16" t="s">
        <v>47</v>
      </c>
      <c r="F65" s="29">
        <v>7400000</v>
      </c>
      <c r="G65" s="29">
        <v>0</v>
      </c>
      <c r="H65" s="29">
        <v>49398.857183718355</v>
      </c>
      <c r="I65" s="29">
        <v>200966.33325632574</v>
      </c>
      <c r="J65" s="15">
        <f t="shared" si="3"/>
        <v>7149634.8095599562</v>
      </c>
      <c r="K65" s="15">
        <f t="shared" si="4"/>
        <v>95130.792499999996</v>
      </c>
      <c r="L65" s="29">
        <v>0</v>
      </c>
      <c r="M65" s="29">
        <v>3140.3123055162696</v>
      </c>
      <c r="N65" s="29">
        <v>12775.539468175373</v>
      </c>
      <c r="O65" s="29">
        <v>7400</v>
      </c>
      <c r="P65" s="15">
        <f t="shared" si="5"/>
        <v>118446.64427369164</v>
      </c>
    </row>
    <row r="66" spans="1:16" ht="19" customHeight="1">
      <c r="A66" s="13">
        <v>8</v>
      </c>
      <c r="B66" s="14" t="s">
        <v>55</v>
      </c>
      <c r="C66" s="152">
        <v>1.0855512499999999E-2</v>
      </c>
      <c r="D66" s="148" t="s">
        <v>439</v>
      </c>
      <c r="E66" s="16" t="s">
        <v>49</v>
      </c>
      <c r="F66" s="29">
        <v>50000000</v>
      </c>
      <c r="G66" s="29">
        <v>0</v>
      </c>
      <c r="H66" s="29">
        <v>186028.7718684593</v>
      </c>
      <c r="I66" s="29">
        <v>1731570.9702831353</v>
      </c>
      <c r="J66" s="15">
        <f t="shared" si="3"/>
        <v>48082400.257848404</v>
      </c>
      <c r="K66" s="15">
        <f t="shared" si="4"/>
        <v>542775.625</v>
      </c>
      <c r="L66" s="29">
        <v>0</v>
      </c>
      <c r="M66" s="29">
        <v>10045.051487916218</v>
      </c>
      <c r="N66" s="29">
        <v>93922.788628577589</v>
      </c>
      <c r="O66" s="29">
        <v>381473.0000108041</v>
      </c>
      <c r="P66" s="15">
        <f t="shared" si="5"/>
        <v>1028216.4651272979</v>
      </c>
    </row>
    <row r="67" spans="1:16" ht="19" customHeight="1">
      <c r="A67" s="13">
        <v>9</v>
      </c>
      <c r="B67" s="14" t="s">
        <v>56</v>
      </c>
      <c r="C67" s="152">
        <v>1.2855512499999999E-2</v>
      </c>
      <c r="D67" s="147">
        <v>37399</v>
      </c>
      <c r="E67" s="16" t="s">
        <v>47</v>
      </c>
      <c r="F67" s="29">
        <v>20930000</v>
      </c>
      <c r="G67" s="29">
        <v>0</v>
      </c>
      <c r="H67" s="29">
        <v>63863.795784488466</v>
      </c>
      <c r="I67" s="29">
        <v>565312.10308030806</v>
      </c>
      <c r="J67" s="15">
        <f t="shared" si="3"/>
        <v>20300824.101135202</v>
      </c>
      <c r="K67" s="15">
        <f t="shared" si="4"/>
        <v>269065.87662499998</v>
      </c>
      <c r="L67" s="29">
        <v>0</v>
      </c>
      <c r="M67" s="29">
        <v>4059.8563451202263</v>
      </c>
      <c r="N67" s="29">
        <v>35937.198987270152</v>
      </c>
      <c r="O67" s="29">
        <v>20930</v>
      </c>
      <c r="P67" s="15">
        <f t="shared" si="5"/>
        <v>329992.93195739039</v>
      </c>
    </row>
    <row r="68" spans="1:16" ht="19" customHeight="1">
      <c r="A68" s="13">
        <v>10</v>
      </c>
      <c r="B68" s="14" t="s">
        <v>57</v>
      </c>
      <c r="C68" s="152">
        <v>1.0855512500000001E-2</v>
      </c>
      <c r="D68" s="147">
        <v>36665</v>
      </c>
      <c r="E68" s="16" t="s">
        <v>58</v>
      </c>
      <c r="F68" s="29">
        <v>12900000</v>
      </c>
      <c r="G68" s="29">
        <v>0</v>
      </c>
      <c r="H68" s="29">
        <v>75527.351437899561</v>
      </c>
      <c r="I68" s="29">
        <v>245017.77519549982</v>
      </c>
      <c r="J68" s="15">
        <f t="shared" si="3"/>
        <v>12579454.8733666</v>
      </c>
      <c r="K68" s="15">
        <f t="shared" si="4"/>
        <v>140036.11125000002</v>
      </c>
      <c r="L68" s="29">
        <v>0</v>
      </c>
      <c r="M68" s="29">
        <v>10893.36749280502</v>
      </c>
      <c r="N68" s="29">
        <v>35353.266435067999</v>
      </c>
      <c r="O68" s="29">
        <v>110843</v>
      </c>
      <c r="P68" s="15">
        <f t="shared" si="5"/>
        <v>297125.74517787306</v>
      </c>
    </row>
    <row r="69" spans="1:16" ht="19" customHeight="1">
      <c r="A69" s="13">
        <v>11</v>
      </c>
      <c r="B69" s="14" t="s">
        <v>59</v>
      </c>
      <c r="C69" s="152">
        <v>2.901575E-2</v>
      </c>
      <c r="D69" s="159" t="s">
        <v>440</v>
      </c>
      <c r="E69" s="16" t="s">
        <v>60</v>
      </c>
      <c r="F69" s="29">
        <v>96000000</v>
      </c>
      <c r="G69" s="29">
        <v>0</v>
      </c>
      <c r="H69" s="29">
        <v>1196501.2958304703</v>
      </c>
      <c r="I69" s="29">
        <v>3021380.7637097044</v>
      </c>
      <c r="J69" s="15">
        <f t="shared" si="3"/>
        <v>91782117.940459818</v>
      </c>
      <c r="K69" s="15">
        <f t="shared" si="4"/>
        <v>2785512</v>
      </c>
      <c r="L69" s="29">
        <v>0</v>
      </c>
      <c r="M69" s="29">
        <v>72920.342967189325</v>
      </c>
      <c r="N69" s="29">
        <v>184136.96894929634</v>
      </c>
      <c r="O69" s="29">
        <v>300538</v>
      </c>
      <c r="P69" s="15">
        <f t="shared" si="5"/>
        <v>3343107.3119164859</v>
      </c>
    </row>
    <row r="70" spans="1:16" ht="19" customHeight="1">
      <c r="A70" s="13">
        <v>12</v>
      </c>
      <c r="B70" s="14" t="s">
        <v>445</v>
      </c>
      <c r="C70" s="152">
        <v>0</v>
      </c>
      <c r="D70" s="159" t="s">
        <v>441</v>
      </c>
      <c r="E70" s="16" t="s">
        <v>61</v>
      </c>
      <c r="F70" s="29">
        <v>0</v>
      </c>
      <c r="G70" s="29">
        <v>0</v>
      </c>
      <c r="H70" s="29">
        <v>0</v>
      </c>
      <c r="I70" s="29">
        <v>0</v>
      </c>
      <c r="J70" s="15">
        <f t="shared" si="3"/>
        <v>0</v>
      </c>
      <c r="K70" s="15">
        <f t="shared" si="4"/>
        <v>0</v>
      </c>
      <c r="L70" s="29">
        <v>0</v>
      </c>
      <c r="M70" s="29">
        <v>0</v>
      </c>
      <c r="N70" s="29">
        <v>0</v>
      </c>
      <c r="O70" s="29">
        <v>0</v>
      </c>
      <c r="P70" s="15">
        <f t="shared" si="5"/>
        <v>0</v>
      </c>
    </row>
    <row r="71" spans="1:16" ht="19" customHeight="1">
      <c r="A71" s="13">
        <v>13</v>
      </c>
      <c r="B71" s="14" t="s">
        <v>446</v>
      </c>
      <c r="C71" s="152">
        <v>3.2499999999999994E-2</v>
      </c>
      <c r="D71" s="159" t="s">
        <v>441</v>
      </c>
      <c r="E71" s="16" t="s">
        <v>62</v>
      </c>
      <c r="F71" s="29">
        <v>500000000</v>
      </c>
      <c r="G71" s="29">
        <v>-826927.48188777594</v>
      </c>
      <c r="H71" s="29">
        <v>1823122.8664931934</v>
      </c>
      <c r="I71" s="29">
        <v>0</v>
      </c>
      <c r="J71" s="15">
        <f t="shared" si="3"/>
        <v>497349949.65161908</v>
      </c>
      <c r="K71" s="15">
        <f t="shared" si="4"/>
        <v>16249999.999999996</v>
      </c>
      <c r="L71" s="29">
        <v>186175.04302914365</v>
      </c>
      <c r="M71" s="29">
        <v>414084.69072349893</v>
      </c>
      <c r="N71" s="29">
        <v>0</v>
      </c>
      <c r="O71" s="29">
        <v>0</v>
      </c>
      <c r="P71" s="15">
        <f t="shared" si="5"/>
        <v>16850259.733752638</v>
      </c>
    </row>
    <row r="72" spans="1:16" ht="19" customHeight="1">
      <c r="A72" s="13">
        <v>14</v>
      </c>
      <c r="B72" s="14" t="s">
        <v>447</v>
      </c>
      <c r="C72" s="153">
        <v>5.1249999999999997E-2</v>
      </c>
      <c r="D72" s="159" t="s">
        <v>441</v>
      </c>
      <c r="E72" s="16" t="s">
        <v>63</v>
      </c>
      <c r="F72" s="29">
        <v>750000000</v>
      </c>
      <c r="G72" s="29">
        <f>-6611675.84646501+258.634605841711</f>
        <v>-6611417.2118591685</v>
      </c>
      <c r="H72" s="29">
        <v>6083211.7698173961</v>
      </c>
      <c r="I72" s="29">
        <v>0</v>
      </c>
      <c r="J72" s="15">
        <f t="shared" si="3"/>
        <v>737305371.01832342</v>
      </c>
      <c r="K72" s="15">
        <f t="shared" si="4"/>
        <v>38437500</v>
      </c>
      <c r="L72" s="29">
        <v>267318.43210370629</v>
      </c>
      <c r="M72" s="29">
        <v>246339.28413391317</v>
      </c>
      <c r="N72" s="29">
        <v>0</v>
      </c>
      <c r="O72" s="29">
        <v>0</v>
      </c>
      <c r="P72" s="15">
        <f t="shared" si="5"/>
        <v>38951157.71623762</v>
      </c>
    </row>
    <row r="73" spans="1:16" ht="19" customHeight="1">
      <c r="A73" s="13">
        <v>15</v>
      </c>
      <c r="B73" s="14" t="s">
        <v>448</v>
      </c>
      <c r="C73" s="152">
        <v>4.65E-2</v>
      </c>
      <c r="D73" s="159" t="s">
        <v>442</v>
      </c>
      <c r="E73" s="16" t="s">
        <v>64</v>
      </c>
      <c r="F73" s="29">
        <v>250000000</v>
      </c>
      <c r="G73" s="29">
        <v>-1642454.8153762836</v>
      </c>
      <c r="H73" s="29">
        <v>2532473.1922340454</v>
      </c>
      <c r="I73" s="29">
        <v>0</v>
      </c>
      <c r="J73" s="15">
        <f t="shared" si="3"/>
        <v>245825071.99238968</v>
      </c>
      <c r="K73" s="15">
        <f t="shared" si="4"/>
        <v>11625000</v>
      </c>
      <c r="L73" s="29">
        <v>59134.286377911179</v>
      </c>
      <c r="M73" s="29">
        <v>91178.152821167692</v>
      </c>
      <c r="N73" s="29">
        <v>0</v>
      </c>
      <c r="O73" s="29">
        <v>0</v>
      </c>
      <c r="P73" s="15">
        <f t="shared" si="5"/>
        <v>11775312.439199079</v>
      </c>
    </row>
    <row r="74" spans="1:16" ht="19" customHeight="1">
      <c r="A74" s="13">
        <v>16</v>
      </c>
      <c r="B74" s="14" t="s">
        <v>65</v>
      </c>
      <c r="C74" s="152">
        <v>3.6999999999999998E-2</v>
      </c>
      <c r="D74" s="16" t="s">
        <v>73</v>
      </c>
      <c r="E74" s="16" t="s">
        <v>74</v>
      </c>
      <c r="F74" s="29">
        <v>250000000</v>
      </c>
      <c r="G74" s="29">
        <v>0</v>
      </c>
      <c r="H74" s="29">
        <v>0</v>
      </c>
      <c r="I74" s="29">
        <v>0</v>
      </c>
      <c r="J74" s="15">
        <f t="shared" si="3"/>
        <v>250000000</v>
      </c>
      <c r="K74" s="15">
        <f t="shared" si="4"/>
        <v>9250000</v>
      </c>
      <c r="L74" s="29">
        <v>0</v>
      </c>
      <c r="M74" s="29">
        <v>0</v>
      </c>
      <c r="N74" s="29">
        <v>0</v>
      </c>
      <c r="O74" s="29">
        <v>0</v>
      </c>
      <c r="P74" s="15">
        <f t="shared" si="5"/>
        <v>9250000</v>
      </c>
    </row>
    <row r="75" spans="1:16" ht="19" customHeight="1">
      <c r="A75" s="13">
        <v>17</v>
      </c>
      <c r="B75" s="14" t="s">
        <v>66</v>
      </c>
      <c r="C75" s="152">
        <v>3.6999999999999998E-2</v>
      </c>
      <c r="D75" s="16" t="s">
        <v>73</v>
      </c>
      <c r="E75" s="16" t="s">
        <v>75</v>
      </c>
      <c r="F75" s="29">
        <v>250000000</v>
      </c>
      <c r="G75" s="29">
        <v>0</v>
      </c>
      <c r="H75" s="29">
        <v>0</v>
      </c>
      <c r="I75" s="29">
        <v>0</v>
      </c>
      <c r="J75" s="15">
        <f t="shared" si="3"/>
        <v>250000000</v>
      </c>
      <c r="K75" s="15">
        <f t="shared" si="4"/>
        <v>9250000</v>
      </c>
      <c r="L75" s="29">
        <v>0</v>
      </c>
      <c r="M75" s="29">
        <v>0</v>
      </c>
      <c r="N75" s="29">
        <v>0</v>
      </c>
      <c r="O75" s="29">
        <v>0</v>
      </c>
      <c r="P75" s="15">
        <f t="shared" si="5"/>
        <v>9250000</v>
      </c>
    </row>
    <row r="76" spans="1:16" ht="19" customHeight="1">
      <c r="A76" s="13">
        <v>18</v>
      </c>
      <c r="B76" s="14" t="s">
        <v>67</v>
      </c>
      <c r="C76" s="26"/>
      <c r="D76" s="16"/>
      <c r="E76" s="16"/>
      <c r="F76" s="29">
        <v>0</v>
      </c>
      <c r="G76" s="29">
        <v>0</v>
      </c>
      <c r="H76" s="29">
        <v>0</v>
      </c>
      <c r="I76" s="29">
        <v>0</v>
      </c>
      <c r="J76" s="15">
        <f t="shared" si="3"/>
        <v>0</v>
      </c>
      <c r="K76" s="15">
        <f t="shared" si="4"/>
        <v>0</v>
      </c>
      <c r="L76" s="29">
        <v>0</v>
      </c>
      <c r="M76" s="29">
        <v>0</v>
      </c>
      <c r="N76" s="29">
        <v>0</v>
      </c>
      <c r="O76" s="29">
        <v>0</v>
      </c>
      <c r="P76" s="15">
        <f t="shared" si="5"/>
        <v>0</v>
      </c>
    </row>
    <row r="77" spans="1:16" ht="19" customHeight="1">
      <c r="A77" s="13">
        <v>19</v>
      </c>
      <c r="B77" s="14" t="s">
        <v>68</v>
      </c>
      <c r="C77" s="26"/>
      <c r="D77" s="16"/>
      <c r="E77" s="16"/>
      <c r="F77" s="29">
        <v>0</v>
      </c>
      <c r="G77" s="29">
        <v>0</v>
      </c>
      <c r="H77" s="29">
        <f>1625385.65581398+49281.1740293093</f>
        <v>1674666.8298432892</v>
      </c>
      <c r="I77" s="29">
        <f>164258.992336807+155.033077711239</f>
        <v>164414.02541451823</v>
      </c>
      <c r="J77" s="15">
        <f t="shared" si="3"/>
        <v>-1839080.8552578075</v>
      </c>
      <c r="K77" s="15">
        <f t="shared" si="4"/>
        <v>0</v>
      </c>
      <c r="L77" s="29">
        <v>0</v>
      </c>
      <c r="M77" s="29">
        <v>521049.72047464934</v>
      </c>
      <c r="N77" s="29">
        <v>52656.489083927605</v>
      </c>
      <c r="O77" s="29">
        <v>500000</v>
      </c>
      <c r="P77" s="15">
        <f t="shared" si="5"/>
        <v>1073706.2095585768</v>
      </c>
    </row>
    <row r="78" spans="1:16" ht="19" customHeight="1">
      <c r="A78" s="13">
        <v>20</v>
      </c>
      <c r="B78" s="14" t="s">
        <v>69</v>
      </c>
      <c r="C78" s="26"/>
      <c r="D78" s="16"/>
      <c r="E78" s="16"/>
      <c r="F78" s="29">
        <v>0</v>
      </c>
      <c r="G78" s="29">
        <v>0</v>
      </c>
      <c r="H78" s="29">
        <v>0</v>
      </c>
      <c r="I78" s="29">
        <v>0</v>
      </c>
      <c r="J78" s="15">
        <f t="shared" si="3"/>
        <v>0</v>
      </c>
      <c r="K78" s="15">
        <f t="shared" si="4"/>
        <v>0</v>
      </c>
      <c r="L78" s="29">
        <v>0</v>
      </c>
      <c r="M78" s="29">
        <v>0</v>
      </c>
      <c r="N78" s="29">
        <v>0</v>
      </c>
      <c r="O78" s="29"/>
      <c r="P78" s="15">
        <f t="shared" si="5"/>
        <v>0</v>
      </c>
    </row>
    <row r="79" spans="1:16" ht="19" customHeight="1">
      <c r="A79" s="13">
        <v>21</v>
      </c>
      <c r="B79" s="14" t="s">
        <v>70</v>
      </c>
      <c r="C79" s="26"/>
      <c r="D79" s="16"/>
      <c r="E79" s="16"/>
      <c r="F79" s="29">
        <v>0</v>
      </c>
      <c r="G79" s="29">
        <v>0</v>
      </c>
      <c r="H79" s="29">
        <v>274732.50154166645</v>
      </c>
      <c r="I79" s="29">
        <v>0</v>
      </c>
      <c r="J79" s="15">
        <f t="shared" si="3"/>
        <v>-274732.50154166645</v>
      </c>
      <c r="K79" s="15">
        <f t="shared" si="4"/>
        <v>0</v>
      </c>
      <c r="L79" s="29">
        <v>0</v>
      </c>
      <c r="M79" s="29">
        <v>219786.00483333337</v>
      </c>
      <c r="N79" s="29">
        <v>0</v>
      </c>
      <c r="O79" s="29"/>
      <c r="P79" s="15">
        <f t="shared" si="5"/>
        <v>219786.00483333337</v>
      </c>
    </row>
    <row r="80" spans="1:16" ht="19" customHeight="1">
      <c r="A80" s="13">
        <v>22</v>
      </c>
      <c r="B80" s="14" t="s">
        <v>71</v>
      </c>
      <c r="C80" s="26"/>
      <c r="D80" s="16"/>
      <c r="E80" s="16"/>
      <c r="F80" s="29">
        <v>0</v>
      </c>
      <c r="G80" s="29">
        <v>0</v>
      </c>
      <c r="H80" s="29">
        <v>0</v>
      </c>
      <c r="I80" s="29">
        <v>1803071.5497786659</v>
      </c>
      <c r="J80" s="15">
        <f t="shared" si="3"/>
        <v>-1803071.5497786659</v>
      </c>
      <c r="K80" s="15">
        <f t="shared" si="4"/>
        <v>0</v>
      </c>
      <c r="L80" s="29">
        <v>0</v>
      </c>
      <c r="M80" s="29">
        <v>0</v>
      </c>
      <c r="N80" s="29">
        <v>109159.7756588466</v>
      </c>
      <c r="O80" s="29"/>
      <c r="P80" s="15">
        <f t="shared" si="5"/>
        <v>109159.7756588466</v>
      </c>
    </row>
    <row r="81" spans="1:16" ht="19" customHeight="1">
      <c r="A81" s="13">
        <v>23</v>
      </c>
      <c r="B81" s="14" t="s">
        <v>72</v>
      </c>
      <c r="C81" s="26"/>
      <c r="D81" s="16"/>
      <c r="E81" s="16"/>
      <c r="F81" s="29">
        <v>0</v>
      </c>
      <c r="G81" s="29">
        <v>0</v>
      </c>
      <c r="H81" s="29">
        <v>0</v>
      </c>
      <c r="I81" s="29">
        <v>0</v>
      </c>
      <c r="J81" s="15">
        <f t="shared" si="3"/>
        <v>0</v>
      </c>
      <c r="K81" s="15">
        <v>-1410165.6563333401</v>
      </c>
      <c r="L81" s="29">
        <v>0</v>
      </c>
      <c r="M81" s="29">
        <v>0</v>
      </c>
      <c r="N81" s="29">
        <v>0</v>
      </c>
      <c r="O81" s="29">
        <v>0</v>
      </c>
      <c r="P81" s="15">
        <f t="shared" si="5"/>
        <v>-1410165.6563333401</v>
      </c>
    </row>
    <row r="82" spans="1:16" ht="19" customHeight="1">
      <c r="A82" s="13"/>
      <c r="B82" s="14"/>
      <c r="C82" s="19"/>
      <c r="D82" s="16"/>
      <c r="E82" s="16"/>
      <c r="F82" s="19"/>
      <c r="G82" s="19"/>
      <c r="H82" s="19"/>
      <c r="I82" s="19"/>
      <c r="J82" s="15"/>
      <c r="K82" s="15"/>
      <c r="L82" s="15"/>
      <c r="M82" s="15"/>
      <c r="N82" s="15"/>
      <c r="O82" s="15"/>
      <c r="P82" s="15"/>
    </row>
    <row r="83" spans="1:16" ht="19" customHeight="1" thickBot="1">
      <c r="A83" s="13"/>
      <c r="B83" s="14"/>
      <c r="C83" s="15"/>
      <c r="D83" s="5" t="s">
        <v>38</v>
      </c>
      <c r="F83" s="20">
        <f t="shared" ref="F83:P83" si="6">SUM(F58:F82)</f>
        <v>2350779405</v>
      </c>
      <c r="G83" s="20">
        <f t="shared" si="6"/>
        <v>-9080799.5091232285</v>
      </c>
      <c r="H83" s="20">
        <f t="shared" si="6"/>
        <v>15648585.795739472</v>
      </c>
      <c r="I83" s="20">
        <f t="shared" si="6"/>
        <v>8432934.0286150705</v>
      </c>
      <c r="J83" s="20">
        <f t="shared" si="6"/>
        <v>2317617085.666522</v>
      </c>
      <c r="K83" s="20">
        <f t="shared" si="6"/>
        <v>90292350.413361713</v>
      </c>
      <c r="L83" s="20">
        <f t="shared" si="6"/>
        <v>512627.76151076111</v>
      </c>
      <c r="M83" s="20">
        <f t="shared" si="6"/>
        <v>1695189.5616009333</v>
      </c>
      <c r="N83" s="20">
        <f t="shared" si="6"/>
        <v>573435.85904121958</v>
      </c>
      <c r="O83" s="20">
        <f t="shared" si="6"/>
        <v>2333891.0000514053</v>
      </c>
      <c r="P83" s="20">
        <f t="shared" si="6"/>
        <v>95407494.595566034</v>
      </c>
    </row>
    <row r="84" spans="1:16" ht="19" customHeight="1" thickTop="1">
      <c r="A84" s="13"/>
      <c r="B84" s="14"/>
      <c r="D84" s="16"/>
      <c r="E84" s="16"/>
    </row>
    <row r="85" spans="1:16" ht="19" customHeight="1" thickBot="1">
      <c r="A85" s="13"/>
      <c r="B85" s="21"/>
      <c r="C85" s="15"/>
      <c r="D85" s="5" t="s">
        <v>39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6">
        <f>P83/J83</f>
        <v>4.1166202642196975E-2</v>
      </c>
    </row>
    <row r="86" spans="1:16" ht="19" customHeight="1" thickTop="1">
      <c r="B86" s="21"/>
      <c r="D86" s="16"/>
      <c r="E86" s="16"/>
    </row>
    <row r="87" spans="1:16" s="1" customFormat="1" ht="20" customHeight="1">
      <c r="A87" s="172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</row>
    <row r="88" spans="1:16" s="1" customFormat="1" ht="20" customHeight="1">
      <c r="A88" s="172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</row>
    <row r="89" spans="1:16" s="1" customFormat="1" ht="20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</row>
    <row r="90" spans="1:16" s="1" customFormat="1" ht="20" customHeight="1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</row>
    <row r="91" spans="1:16" s="1" customFormat="1" ht="20" customHeight="1">
      <c r="A91" s="172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</row>
    <row r="92" spans="1:16" s="1" customFormat="1" ht="20" customHeight="1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</row>
    <row r="93" spans="1:16" s="1" customFormat="1" ht="20" customHeight="1">
      <c r="A93" s="3"/>
    </row>
    <row r="94" spans="1:16" s="1" customFormat="1" ht="20" customHeight="1">
      <c r="A94" s="174" t="s">
        <v>476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1:16" s="1" customFormat="1" ht="20" customHeight="1">
      <c r="P95" s="4"/>
    </row>
    <row r="96" spans="1:16" s="1" customFormat="1" ht="20" customHeight="1">
      <c r="A96" s="3"/>
      <c r="P96" s="5"/>
    </row>
    <row r="97" spans="1:16" s="1" customFormat="1" ht="20" customHeight="1"/>
    <row r="98" spans="1:16" s="1" customFormat="1" ht="2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173" t="s">
        <v>6</v>
      </c>
      <c r="L98" s="173"/>
      <c r="M98" s="173"/>
      <c r="N98" s="173"/>
      <c r="O98" s="173"/>
      <c r="P98" s="173"/>
    </row>
    <row r="99" spans="1:16" ht="57.75" customHeight="1">
      <c r="A99" s="7" t="s">
        <v>7</v>
      </c>
      <c r="B99" s="7" t="s">
        <v>8</v>
      </c>
      <c r="C99" s="7" t="s">
        <v>9</v>
      </c>
      <c r="D99" s="7" t="s">
        <v>10</v>
      </c>
      <c r="E99" s="7" t="s">
        <v>11</v>
      </c>
      <c r="F99" s="7" t="s">
        <v>475</v>
      </c>
      <c r="G99" s="7" t="s">
        <v>13</v>
      </c>
      <c r="H99" s="7" t="s">
        <v>14</v>
      </c>
      <c r="I99" s="7" t="s">
        <v>15</v>
      </c>
      <c r="J99" s="7" t="s">
        <v>16</v>
      </c>
      <c r="K99" s="7" t="s">
        <v>17</v>
      </c>
      <c r="L99" s="7" t="s">
        <v>18</v>
      </c>
      <c r="M99" s="7" t="s">
        <v>19</v>
      </c>
      <c r="N99" s="7" t="s">
        <v>20</v>
      </c>
      <c r="O99" s="7" t="s">
        <v>21</v>
      </c>
      <c r="P99" s="7" t="s">
        <v>22</v>
      </c>
    </row>
    <row r="100" spans="1:16" ht="19" customHeight="1">
      <c r="A100" s="9"/>
      <c r="B100" s="10"/>
      <c r="C100" s="10" t="s">
        <v>23</v>
      </c>
      <c r="D100" s="10" t="s">
        <v>24</v>
      </c>
      <c r="E100" s="10" t="s">
        <v>25</v>
      </c>
      <c r="F100" s="10" t="s">
        <v>26</v>
      </c>
      <c r="G100" s="10" t="s">
        <v>27</v>
      </c>
      <c r="H100" s="10" t="s">
        <v>28</v>
      </c>
      <c r="I100" s="10" t="s">
        <v>29</v>
      </c>
      <c r="J100" s="10" t="s">
        <v>458</v>
      </c>
      <c r="K100" s="10" t="s">
        <v>30</v>
      </c>
      <c r="L100" s="10" t="s">
        <v>31</v>
      </c>
      <c r="M100" s="10" t="s">
        <v>32</v>
      </c>
      <c r="N100" s="10" t="s">
        <v>33</v>
      </c>
      <c r="O100" s="10" t="s">
        <v>34</v>
      </c>
      <c r="P100" s="10" t="s">
        <v>35</v>
      </c>
    </row>
    <row r="101" spans="1:16" ht="19" customHeight="1">
      <c r="A101" s="9"/>
      <c r="B101" s="11"/>
      <c r="C101" s="12" t="s">
        <v>36</v>
      </c>
      <c r="D101" s="11"/>
      <c r="E101" s="11"/>
      <c r="F101" s="12" t="s">
        <v>37</v>
      </c>
      <c r="G101" s="12" t="s">
        <v>37</v>
      </c>
      <c r="H101" s="12" t="s">
        <v>37</v>
      </c>
      <c r="I101" s="12" t="s">
        <v>37</v>
      </c>
      <c r="J101" s="12" t="s">
        <v>37</v>
      </c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P101" s="12" t="s">
        <v>37</v>
      </c>
    </row>
    <row r="102" spans="1:16" ht="19" customHeight="1">
      <c r="A102" s="13"/>
      <c r="B102" s="14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9" customHeight="1">
      <c r="A103" s="30">
        <v>1</v>
      </c>
      <c r="B103" s="3" t="s">
        <v>46</v>
      </c>
      <c r="C103" s="24">
        <v>7.5497887499999987E-3</v>
      </c>
      <c r="D103" s="146" t="s">
        <v>437</v>
      </c>
      <c r="E103" s="159" t="s">
        <v>47</v>
      </c>
      <c r="F103" s="25">
        <v>77947405</v>
      </c>
      <c r="G103" s="25">
        <v>0</v>
      </c>
      <c r="H103" s="25">
        <v>554707.80730341119</v>
      </c>
      <c r="I103" s="25">
        <v>0</v>
      </c>
      <c r="J103" s="15">
        <f>F103+G103-H103-I103</f>
        <v>77392697.192696586</v>
      </c>
      <c r="K103" s="15">
        <f>C103*F103</f>
        <v>588486.44136069366</v>
      </c>
      <c r="L103" s="28">
        <v>0</v>
      </c>
      <c r="M103" s="28">
        <v>34731.740759118788</v>
      </c>
      <c r="N103" s="28">
        <v>0</v>
      </c>
      <c r="O103" s="28">
        <v>595417.00002279703</v>
      </c>
      <c r="P103" s="15">
        <f>SUM(K103:O103)</f>
        <v>1218635.1821426095</v>
      </c>
    </row>
    <row r="104" spans="1:16" ht="19" customHeight="1">
      <c r="A104" s="30">
        <v>2</v>
      </c>
      <c r="B104" s="3" t="s">
        <v>48</v>
      </c>
      <c r="C104" s="24">
        <v>7.5497887500000005E-3</v>
      </c>
      <c r="D104" s="159" t="s">
        <v>438</v>
      </c>
      <c r="E104" s="159" t="s">
        <v>49</v>
      </c>
      <c r="F104" s="25">
        <v>54000000</v>
      </c>
      <c r="G104" s="25">
        <v>0</v>
      </c>
      <c r="H104" s="25">
        <v>899953.0870830213</v>
      </c>
      <c r="I104" s="25">
        <v>0</v>
      </c>
      <c r="J104" s="15">
        <f t="shared" ref="J104:J125" si="7">F104+G104-H104-I104</f>
        <v>53100046.912916981</v>
      </c>
      <c r="K104" s="15">
        <f t="shared" ref="K104:K124" si="8">C104*F104</f>
        <v>407688.59250000003</v>
      </c>
      <c r="L104" s="28">
        <v>0</v>
      </c>
      <c r="M104" s="28">
        <v>48300.416354443121</v>
      </c>
      <c r="N104" s="28">
        <v>0</v>
      </c>
      <c r="O104" s="28">
        <v>412490.00001780409</v>
      </c>
      <c r="P104" s="15">
        <f t="shared" ref="P104:P125" si="9">SUM(K104:O104)</f>
        <v>868479.0088722473</v>
      </c>
    </row>
    <row r="105" spans="1:16" ht="19" customHeight="1">
      <c r="A105" s="30">
        <v>3</v>
      </c>
      <c r="B105" s="3" t="s">
        <v>443</v>
      </c>
      <c r="C105" s="24">
        <v>5.7499999999999996E-2</v>
      </c>
      <c r="D105" s="147">
        <v>39226</v>
      </c>
      <c r="E105" s="159" t="s">
        <v>50</v>
      </c>
      <c r="F105" s="25">
        <v>17875000</v>
      </c>
      <c r="G105" s="25">
        <v>0</v>
      </c>
      <c r="H105" s="25">
        <v>110187.62896064349</v>
      </c>
      <c r="I105" s="25">
        <v>225898.76545620148</v>
      </c>
      <c r="J105" s="15">
        <f t="shared" si="7"/>
        <v>17538913.605583157</v>
      </c>
      <c r="K105" s="15">
        <f t="shared" si="8"/>
        <v>1027812.4999999999</v>
      </c>
      <c r="L105" s="28">
        <v>0</v>
      </c>
      <c r="M105" s="28">
        <v>11035.461592652833</v>
      </c>
      <c r="N105" s="28">
        <v>22439.899681915304</v>
      </c>
      <c r="O105" s="28">
        <v>0</v>
      </c>
      <c r="P105" s="15">
        <f t="shared" si="9"/>
        <v>1061287.8612745681</v>
      </c>
    </row>
    <row r="106" spans="1:16" ht="19" customHeight="1">
      <c r="A106" s="30">
        <v>4</v>
      </c>
      <c r="B106" s="3" t="s">
        <v>444</v>
      </c>
      <c r="C106" s="24">
        <v>0.06</v>
      </c>
      <c r="D106" s="147">
        <v>39226</v>
      </c>
      <c r="E106" s="159" t="s">
        <v>51</v>
      </c>
      <c r="F106" s="25">
        <v>8927000</v>
      </c>
      <c r="G106" s="25">
        <v>0</v>
      </c>
      <c r="H106" s="25">
        <v>111528.13690841428</v>
      </c>
      <c r="I106" s="25">
        <v>228568.71619258414</v>
      </c>
      <c r="J106" s="15">
        <f t="shared" si="7"/>
        <v>8586903.1468990017</v>
      </c>
      <c r="K106" s="15">
        <f t="shared" si="8"/>
        <v>535620</v>
      </c>
      <c r="L106" s="28">
        <v>0</v>
      </c>
      <c r="M106" s="28">
        <v>5298.825536416618</v>
      </c>
      <c r="N106" s="28">
        <v>10859.5535309773</v>
      </c>
      <c r="O106" s="28">
        <v>0</v>
      </c>
      <c r="P106" s="15">
        <f t="shared" si="9"/>
        <v>551778.37906739395</v>
      </c>
    </row>
    <row r="107" spans="1:16" ht="19" customHeight="1">
      <c r="A107" s="30">
        <v>5</v>
      </c>
      <c r="B107" s="3" t="s">
        <v>52</v>
      </c>
      <c r="C107" s="24">
        <v>9.5497887500000031E-3</v>
      </c>
      <c r="D107" s="147">
        <v>37399</v>
      </c>
      <c r="E107" s="159" t="s">
        <v>47</v>
      </c>
      <c r="F107" s="25">
        <v>2400000</v>
      </c>
      <c r="G107" s="25">
        <v>0</v>
      </c>
      <c r="H107" s="25">
        <v>45807.428172687316</v>
      </c>
      <c r="I107" s="25">
        <v>66799.624719646046</v>
      </c>
      <c r="J107" s="15">
        <f t="shared" si="7"/>
        <v>2287392.9471076666</v>
      </c>
      <c r="K107" s="15">
        <f t="shared" si="8"/>
        <v>22919.493000000006</v>
      </c>
      <c r="L107" s="28">
        <v>0</v>
      </c>
      <c r="M107" s="28">
        <v>2868.1258396982553</v>
      </c>
      <c r="N107" s="28">
        <v>4182.5035499292844</v>
      </c>
      <c r="O107" s="28">
        <v>2400</v>
      </c>
      <c r="P107" s="15">
        <f t="shared" si="9"/>
        <v>32370.122389627548</v>
      </c>
    </row>
    <row r="108" spans="1:16" ht="19" customHeight="1">
      <c r="A108" s="30">
        <v>6</v>
      </c>
      <c r="B108" s="3" t="s">
        <v>53</v>
      </c>
      <c r="C108" s="24">
        <v>9.5497887500000031E-3</v>
      </c>
      <c r="D108" s="147">
        <v>37399</v>
      </c>
      <c r="E108" s="159" t="s">
        <v>47</v>
      </c>
      <c r="F108" s="25">
        <v>2400000</v>
      </c>
      <c r="G108" s="25">
        <v>0</v>
      </c>
      <c r="H108" s="25">
        <v>18416.199518875932</v>
      </c>
      <c r="I108" s="25">
        <v>205018.7368064507</v>
      </c>
      <c r="J108" s="15">
        <f t="shared" si="7"/>
        <v>2176565.063674673</v>
      </c>
      <c r="K108" s="15">
        <f t="shared" si="8"/>
        <v>22919.493000000006</v>
      </c>
      <c r="L108" s="28">
        <v>0</v>
      </c>
      <c r="M108" s="28">
        <v>1153.087567090995</v>
      </c>
      <c r="N108" s="28">
        <v>12836.772264403593</v>
      </c>
      <c r="O108" s="28">
        <v>2400</v>
      </c>
      <c r="P108" s="15">
        <f t="shared" si="9"/>
        <v>39309.352831494594</v>
      </c>
    </row>
    <row r="109" spans="1:16" ht="19" customHeight="1">
      <c r="A109" s="30">
        <v>7</v>
      </c>
      <c r="B109" s="3" t="s">
        <v>54</v>
      </c>
      <c r="C109" s="24">
        <v>9.5497887499999996E-3</v>
      </c>
      <c r="D109" s="147">
        <v>37399</v>
      </c>
      <c r="E109" s="159" t="s">
        <v>47</v>
      </c>
      <c r="F109" s="25">
        <v>7400000</v>
      </c>
      <c r="G109" s="25">
        <v>0</v>
      </c>
      <c r="H109" s="25">
        <v>50990.485557368913</v>
      </c>
      <c r="I109" s="25">
        <v>207441.45710643509</v>
      </c>
      <c r="J109" s="15">
        <f t="shared" si="7"/>
        <v>7141568.0573361963</v>
      </c>
      <c r="K109" s="15">
        <f t="shared" si="8"/>
        <v>70668.436749999993</v>
      </c>
      <c r="L109" s="28">
        <v>0</v>
      </c>
      <c r="M109" s="28">
        <v>3192.6508439415402</v>
      </c>
      <c r="N109" s="28">
        <v>12988.465125978297</v>
      </c>
      <c r="O109" s="28">
        <v>7400</v>
      </c>
      <c r="P109" s="15">
        <f t="shared" si="9"/>
        <v>94249.552719919826</v>
      </c>
    </row>
    <row r="110" spans="1:16" ht="19" customHeight="1">
      <c r="A110" s="30">
        <v>8</v>
      </c>
      <c r="B110" s="3" t="s">
        <v>55</v>
      </c>
      <c r="C110" s="24">
        <v>7.5497887499999979E-3</v>
      </c>
      <c r="D110" s="148" t="s">
        <v>439</v>
      </c>
      <c r="E110" s="159" t="s">
        <v>49</v>
      </c>
      <c r="F110" s="25">
        <v>50000000</v>
      </c>
      <c r="G110" s="25">
        <v>0</v>
      </c>
      <c r="H110" s="25">
        <v>191119.98172515532</v>
      </c>
      <c r="I110" s="25">
        <v>1779174.5716991576</v>
      </c>
      <c r="J110" s="15">
        <f t="shared" si="7"/>
        <v>48029705.446575686</v>
      </c>
      <c r="K110" s="15">
        <f t="shared" si="8"/>
        <v>377489.43749999988</v>
      </c>
      <c r="L110" s="28">
        <v>0</v>
      </c>
      <c r="M110" s="28">
        <v>10212.469012714822</v>
      </c>
      <c r="N110" s="28">
        <v>95488.168439053901</v>
      </c>
      <c r="O110" s="28">
        <v>381473.0000108041</v>
      </c>
      <c r="P110" s="15">
        <f t="shared" si="9"/>
        <v>864663.07496257266</v>
      </c>
    </row>
    <row r="111" spans="1:16" ht="19" customHeight="1">
      <c r="A111" s="30">
        <v>9</v>
      </c>
      <c r="B111" s="3" t="s">
        <v>56</v>
      </c>
      <c r="C111" s="24">
        <v>9.5497887499999979E-3</v>
      </c>
      <c r="D111" s="147">
        <v>37399</v>
      </c>
      <c r="E111" s="159" t="s">
        <v>47</v>
      </c>
      <c r="F111" s="25">
        <v>20930000</v>
      </c>
      <c r="G111" s="25">
        <v>0</v>
      </c>
      <c r="H111" s="25">
        <v>65921.483658553669</v>
      </c>
      <c r="I111" s="25">
        <v>583526.42701146298</v>
      </c>
      <c r="J111" s="15">
        <f t="shared" si="7"/>
        <v>20280552.089329984</v>
      </c>
      <c r="K111" s="15">
        <f t="shared" si="8"/>
        <v>199877.07853749997</v>
      </c>
      <c r="L111" s="28">
        <v>0</v>
      </c>
      <c r="M111" s="28">
        <v>4127.5206175388976</v>
      </c>
      <c r="N111" s="28">
        <v>36536.152303724652</v>
      </c>
      <c r="O111" s="28">
        <v>20930</v>
      </c>
      <c r="P111" s="15">
        <f t="shared" si="9"/>
        <v>261470.75145876349</v>
      </c>
    </row>
    <row r="112" spans="1:16" ht="19" customHeight="1">
      <c r="A112" s="30">
        <v>10</v>
      </c>
      <c r="B112" s="3" t="s">
        <v>57</v>
      </c>
      <c r="C112" s="24">
        <v>7.5497887499999987E-3</v>
      </c>
      <c r="D112" s="147">
        <v>36665</v>
      </c>
      <c r="E112" s="159" t="s">
        <v>58</v>
      </c>
      <c r="F112" s="25">
        <v>12900000</v>
      </c>
      <c r="G112" s="25">
        <v>0</v>
      </c>
      <c r="H112" s="25">
        <v>81048.519748355437</v>
      </c>
      <c r="I112" s="25">
        <v>262936.14014934201</v>
      </c>
      <c r="J112" s="15">
        <f t="shared" si="7"/>
        <v>12556015.340102302</v>
      </c>
      <c r="K112" s="15">
        <f t="shared" si="8"/>
        <v>97392.274874999988</v>
      </c>
      <c r="L112" s="28">
        <v>0</v>
      </c>
      <c r="M112" s="28">
        <v>11074.923617685106</v>
      </c>
      <c r="N112" s="28">
        <v>35942.487542319126</v>
      </c>
      <c r="O112" s="28">
        <v>110843</v>
      </c>
      <c r="P112" s="15">
        <f t="shared" si="9"/>
        <v>255252.68603500421</v>
      </c>
    </row>
    <row r="113" spans="1:16" ht="19" customHeight="1">
      <c r="A113" s="30">
        <v>11</v>
      </c>
      <c r="B113" s="3" t="s">
        <v>59</v>
      </c>
      <c r="C113" s="24">
        <v>1.9570825E-2</v>
      </c>
      <c r="D113" s="159" t="s">
        <v>440</v>
      </c>
      <c r="E113" s="159" t="s">
        <v>60</v>
      </c>
      <c r="F113" s="25">
        <v>96000000</v>
      </c>
      <c r="G113" s="25">
        <v>0</v>
      </c>
      <c r="H113" s="25">
        <v>1233460.0679497377</v>
      </c>
      <c r="I113" s="25">
        <v>3114708.3043822949</v>
      </c>
      <c r="J113" s="15">
        <f t="shared" si="7"/>
        <v>91651831.627667964</v>
      </c>
      <c r="K113" s="15">
        <f t="shared" si="8"/>
        <v>1878799.2</v>
      </c>
      <c r="L113" s="28">
        <v>0</v>
      </c>
      <c r="M113" s="28">
        <v>74135.682016642473</v>
      </c>
      <c r="N113" s="28">
        <v>187205.91843178464</v>
      </c>
      <c r="O113" s="28">
        <v>300538</v>
      </c>
      <c r="P113" s="15">
        <f t="shared" si="9"/>
        <v>2440678.800448427</v>
      </c>
    </row>
    <row r="114" spans="1:16" ht="19" customHeight="1">
      <c r="A114" s="30">
        <v>12</v>
      </c>
      <c r="B114" s="3" t="s">
        <v>445</v>
      </c>
      <c r="C114" s="149">
        <f>C27</f>
        <v>1.6249999999999997E-2</v>
      </c>
      <c r="D114" s="159" t="s">
        <v>441</v>
      </c>
      <c r="E114" s="159" t="s">
        <v>61</v>
      </c>
      <c r="F114" s="25">
        <v>84027753.846153855</v>
      </c>
      <c r="G114" s="25">
        <v>-14053.297344057479</v>
      </c>
      <c r="H114" s="25">
        <v>30837.022323437672</v>
      </c>
      <c r="I114" s="25">
        <v>0</v>
      </c>
      <c r="J114" s="15">
        <f t="shared" si="7"/>
        <v>83982863.526486352</v>
      </c>
      <c r="K114" s="15">
        <f t="shared" si="8"/>
        <v>1365451</v>
      </c>
      <c r="L114" s="28">
        <v>65998.983531567661</v>
      </c>
      <c r="M114" s="28">
        <v>159324.62059675623</v>
      </c>
      <c r="N114" s="28">
        <v>0</v>
      </c>
      <c r="O114" s="28">
        <v>0</v>
      </c>
      <c r="P114" s="15">
        <f t="shared" si="9"/>
        <v>1590774.604128324</v>
      </c>
    </row>
    <row r="115" spans="1:16" ht="19" customHeight="1">
      <c r="A115" s="30">
        <v>13</v>
      </c>
      <c r="B115" s="3" t="s">
        <v>446</v>
      </c>
      <c r="C115" s="24">
        <v>3.2499999999999987E-2</v>
      </c>
      <c r="D115" s="159" t="s">
        <v>441</v>
      </c>
      <c r="E115" s="159" t="s">
        <v>62</v>
      </c>
      <c r="F115" s="25">
        <v>500000000</v>
      </c>
      <c r="G115" s="25">
        <v>-921287.99514955538</v>
      </c>
      <c r="H115" s="25">
        <v>2032996.5601675825</v>
      </c>
      <c r="I115" s="25">
        <v>0</v>
      </c>
      <c r="J115" s="15">
        <f t="shared" si="7"/>
        <v>497045715.44468284</v>
      </c>
      <c r="K115" s="15">
        <f t="shared" si="8"/>
        <v>16249999.999999994</v>
      </c>
      <c r="L115" s="28">
        <v>189277.96041296271</v>
      </c>
      <c r="M115" s="28">
        <v>420986.10223555728</v>
      </c>
      <c r="N115" s="28">
        <v>0</v>
      </c>
      <c r="O115" s="28">
        <v>0</v>
      </c>
      <c r="P115" s="15">
        <f t="shared" si="9"/>
        <v>16860264.062648512</v>
      </c>
    </row>
    <row r="116" spans="1:16" ht="19" customHeight="1">
      <c r="A116" s="30">
        <v>14</v>
      </c>
      <c r="B116" s="3" t="s">
        <v>447</v>
      </c>
      <c r="C116" s="149">
        <v>5.1249999999999997E-2</v>
      </c>
      <c r="D116" s="159" t="s">
        <v>441</v>
      </c>
      <c r="E116" s="159" t="s">
        <v>63</v>
      </c>
      <c r="F116" s="25">
        <v>750000000</v>
      </c>
      <c r="G116" s="25">
        <v>-6747162.8808560288</v>
      </c>
      <c r="H116" s="25">
        <v>6208065.7830579169</v>
      </c>
      <c r="I116" s="25">
        <v>0</v>
      </c>
      <c r="J116" s="15">
        <f t="shared" si="7"/>
        <v>737044771.33608603</v>
      </c>
      <c r="K116" s="15">
        <f t="shared" si="8"/>
        <v>38437500</v>
      </c>
      <c r="L116" s="28">
        <v>271773.73930543475</v>
      </c>
      <c r="M116" s="28">
        <v>250444.93886947841</v>
      </c>
      <c r="N116" s="28">
        <v>0</v>
      </c>
      <c r="O116" s="28">
        <v>0</v>
      </c>
      <c r="P116" s="15">
        <f t="shared" si="9"/>
        <v>38959718.678174913</v>
      </c>
    </row>
    <row r="117" spans="1:16" ht="19" customHeight="1">
      <c r="A117" s="30">
        <v>15</v>
      </c>
      <c r="B117" s="3" t="s">
        <v>448</v>
      </c>
      <c r="C117" s="24">
        <v>4.65E-2</v>
      </c>
      <c r="D117" s="159" t="s">
        <v>442</v>
      </c>
      <c r="E117" s="159" t="s">
        <v>64</v>
      </c>
      <c r="F117" s="25">
        <v>250000000</v>
      </c>
      <c r="G117" s="25">
        <v>-1672426.2955661134</v>
      </c>
      <c r="H117" s="25">
        <v>2578685.7090057996</v>
      </c>
      <c r="I117" s="25">
        <v>0</v>
      </c>
      <c r="J117" s="15">
        <f t="shared" si="7"/>
        <v>245748887.99542809</v>
      </c>
      <c r="K117" s="15">
        <f t="shared" si="8"/>
        <v>11625000</v>
      </c>
      <c r="L117" s="28">
        <v>60119.85781754303</v>
      </c>
      <c r="M117" s="28">
        <v>92697.788701520505</v>
      </c>
      <c r="N117" s="28">
        <v>0</v>
      </c>
      <c r="O117" s="28">
        <v>0</v>
      </c>
      <c r="P117" s="15">
        <f t="shared" si="9"/>
        <v>11777817.646519065</v>
      </c>
    </row>
    <row r="118" spans="1:16" ht="19" customHeight="1">
      <c r="A118" s="30">
        <v>16</v>
      </c>
      <c r="B118" s="3" t="s">
        <v>65</v>
      </c>
      <c r="C118" s="24">
        <f>C74</f>
        <v>3.6999999999999998E-2</v>
      </c>
      <c r="D118" s="159" t="s">
        <v>73</v>
      </c>
      <c r="E118" s="159" t="s">
        <v>74</v>
      </c>
      <c r="F118" s="25">
        <f>F74*9/12</f>
        <v>187500000</v>
      </c>
      <c r="G118" s="25">
        <v>0</v>
      </c>
      <c r="H118" s="25">
        <v>0</v>
      </c>
      <c r="I118" s="25">
        <v>0</v>
      </c>
      <c r="J118" s="15">
        <f t="shared" si="7"/>
        <v>187500000</v>
      </c>
      <c r="K118" s="15">
        <f t="shared" si="8"/>
        <v>6937500</v>
      </c>
      <c r="L118" s="28">
        <v>0</v>
      </c>
      <c r="M118" s="28">
        <v>0</v>
      </c>
      <c r="N118" s="28">
        <v>0</v>
      </c>
      <c r="O118" s="28">
        <v>0</v>
      </c>
      <c r="P118" s="15">
        <f t="shared" si="9"/>
        <v>6937500</v>
      </c>
    </row>
    <row r="119" spans="1:16" ht="19" customHeight="1">
      <c r="A119" s="30">
        <v>17</v>
      </c>
      <c r="B119" s="3" t="s">
        <v>66</v>
      </c>
      <c r="C119" s="24">
        <f>C75</f>
        <v>3.6999999999999998E-2</v>
      </c>
      <c r="D119" s="159" t="s">
        <v>73</v>
      </c>
      <c r="E119" s="159" t="s">
        <v>75</v>
      </c>
      <c r="F119" s="25">
        <f>F75*9/12</f>
        <v>187500000</v>
      </c>
      <c r="G119" s="25">
        <v>0</v>
      </c>
      <c r="H119" s="25">
        <v>0</v>
      </c>
      <c r="I119" s="25">
        <v>0</v>
      </c>
      <c r="J119" s="15">
        <f t="shared" si="7"/>
        <v>187500000</v>
      </c>
      <c r="K119" s="15">
        <f t="shared" si="8"/>
        <v>6937500</v>
      </c>
      <c r="L119" s="28">
        <v>0</v>
      </c>
      <c r="M119" s="28">
        <v>0</v>
      </c>
      <c r="N119" s="28">
        <v>0</v>
      </c>
      <c r="O119" s="28">
        <v>0</v>
      </c>
      <c r="P119" s="15">
        <f t="shared" si="9"/>
        <v>6937500</v>
      </c>
    </row>
    <row r="120" spans="1:16" ht="19" customHeight="1">
      <c r="A120" s="30">
        <v>18</v>
      </c>
      <c r="B120" s="3" t="s">
        <v>67</v>
      </c>
      <c r="C120" s="27"/>
      <c r="D120" s="159"/>
      <c r="E120" s="159"/>
      <c r="F120" s="25">
        <v>0</v>
      </c>
      <c r="G120" s="25">
        <v>0</v>
      </c>
      <c r="H120" s="25">
        <v>0</v>
      </c>
      <c r="I120" s="25">
        <v>0</v>
      </c>
      <c r="J120" s="15">
        <f t="shared" si="7"/>
        <v>0</v>
      </c>
      <c r="K120" s="15">
        <f t="shared" si="8"/>
        <v>0</v>
      </c>
      <c r="L120" s="28">
        <v>0</v>
      </c>
      <c r="M120" s="28">
        <v>0</v>
      </c>
      <c r="N120" s="28">
        <v>0</v>
      </c>
      <c r="O120" s="28">
        <v>0</v>
      </c>
      <c r="P120" s="15">
        <f t="shared" si="9"/>
        <v>0</v>
      </c>
    </row>
    <row r="121" spans="1:16" ht="19" customHeight="1">
      <c r="A121" s="30">
        <v>19</v>
      </c>
      <c r="B121" s="3" t="s">
        <v>68</v>
      </c>
      <c r="C121" s="27"/>
      <c r="D121" s="159"/>
      <c r="E121" s="159"/>
      <c r="F121" s="25">
        <v>0</v>
      </c>
      <c r="G121" s="25">
        <v>0</v>
      </c>
      <c r="H121" s="25">
        <v>1889473.2491827516</v>
      </c>
      <c r="I121" s="25">
        <v>190947.28124857586</v>
      </c>
      <c r="J121" s="15">
        <f t="shared" si="7"/>
        <v>-2080420.5304313274</v>
      </c>
      <c r="K121" s="15">
        <f t="shared" si="8"/>
        <v>0</v>
      </c>
      <c r="L121" s="28">
        <v>0</v>
      </c>
      <c r="M121" s="28">
        <v>529733.88248256012</v>
      </c>
      <c r="N121" s="28">
        <v>53534.097235326393</v>
      </c>
      <c r="O121" s="28">
        <v>500000</v>
      </c>
      <c r="P121" s="15">
        <f t="shared" si="9"/>
        <v>1083267.9797178865</v>
      </c>
    </row>
    <row r="122" spans="1:16" ht="19" customHeight="1">
      <c r="A122" s="30">
        <v>20</v>
      </c>
      <c r="B122" s="3" t="s">
        <v>69</v>
      </c>
      <c r="C122" s="27"/>
      <c r="D122" s="159"/>
      <c r="E122" s="159"/>
      <c r="F122" s="25"/>
      <c r="G122" s="25"/>
      <c r="H122" s="25">
        <v>17307.692307692309</v>
      </c>
      <c r="I122" s="25"/>
      <c r="J122" s="15">
        <f t="shared" si="7"/>
        <v>-17307.692307692309</v>
      </c>
      <c r="K122" s="15">
        <f t="shared" si="8"/>
        <v>0</v>
      </c>
      <c r="L122" s="28">
        <v>0</v>
      </c>
      <c r="M122" s="28">
        <v>50000</v>
      </c>
      <c r="N122" s="28">
        <v>0</v>
      </c>
      <c r="O122" s="28">
        <v>83333.33</v>
      </c>
      <c r="P122" s="15">
        <f t="shared" si="9"/>
        <v>133333.33000000002</v>
      </c>
    </row>
    <row r="123" spans="1:16" ht="19" customHeight="1">
      <c r="A123" s="30">
        <v>21</v>
      </c>
      <c r="B123" s="3" t="s">
        <v>70</v>
      </c>
      <c r="C123" s="27"/>
      <c r="D123" s="159"/>
      <c r="E123" s="159"/>
      <c r="F123" s="25">
        <v>0</v>
      </c>
      <c r="G123" s="25">
        <v>0</v>
      </c>
      <c r="H123" s="25">
        <v>384625.50395833323</v>
      </c>
      <c r="I123" s="25">
        <v>0</v>
      </c>
      <c r="J123" s="15">
        <f t="shared" si="7"/>
        <v>-384625.50395833323</v>
      </c>
      <c r="K123" s="15">
        <f t="shared" si="8"/>
        <v>0</v>
      </c>
      <c r="L123" s="28">
        <v>0</v>
      </c>
      <c r="M123" s="28">
        <v>219786.00483333334</v>
      </c>
      <c r="N123" s="28">
        <v>0</v>
      </c>
      <c r="O123" s="28"/>
      <c r="P123" s="15">
        <f t="shared" si="9"/>
        <v>219786.00483333334</v>
      </c>
    </row>
    <row r="124" spans="1:16" ht="19" customHeight="1">
      <c r="A124" s="30">
        <v>22</v>
      </c>
      <c r="B124" s="3" t="s">
        <v>71</v>
      </c>
      <c r="C124" s="27"/>
      <c r="D124" s="159"/>
      <c r="E124" s="159"/>
      <c r="F124" s="25">
        <v>0</v>
      </c>
      <c r="G124" s="25">
        <v>0</v>
      </c>
      <c r="H124" s="25">
        <v>0</v>
      </c>
      <c r="I124" s="25">
        <v>1858397.8292365258</v>
      </c>
      <c r="J124" s="15">
        <f t="shared" si="7"/>
        <v>-1858397.8292365258</v>
      </c>
      <c r="K124" s="15">
        <f t="shared" si="8"/>
        <v>0</v>
      </c>
      <c r="L124" s="28">
        <v>0</v>
      </c>
      <c r="M124" s="28">
        <v>0</v>
      </c>
      <c r="N124" s="28">
        <v>110979.1052531607</v>
      </c>
      <c r="O124" s="28"/>
      <c r="P124" s="15">
        <f t="shared" si="9"/>
        <v>110979.1052531607</v>
      </c>
    </row>
    <row r="125" spans="1:16" ht="19" customHeight="1">
      <c r="A125" s="30">
        <v>23</v>
      </c>
      <c r="B125" s="3" t="s">
        <v>72</v>
      </c>
      <c r="C125" s="27"/>
      <c r="D125" s="159"/>
      <c r="E125" s="159"/>
      <c r="F125" s="25">
        <v>0</v>
      </c>
      <c r="G125" s="25">
        <v>0</v>
      </c>
      <c r="H125" s="25">
        <v>0</v>
      </c>
      <c r="I125" s="25">
        <v>0</v>
      </c>
      <c r="J125" s="15">
        <f t="shared" si="7"/>
        <v>0</v>
      </c>
      <c r="K125" s="15">
        <v>-1410165.6563333403</v>
      </c>
      <c r="L125" s="28">
        <v>0</v>
      </c>
      <c r="M125" s="28">
        <v>0</v>
      </c>
      <c r="N125" s="28">
        <v>0</v>
      </c>
      <c r="O125" s="28">
        <v>0</v>
      </c>
      <c r="P125" s="15">
        <f t="shared" si="9"/>
        <v>-1410165.6563333403</v>
      </c>
    </row>
    <row r="126" spans="1:16" ht="19" customHeight="1">
      <c r="A126" s="13"/>
      <c r="B126" s="14"/>
      <c r="D126" s="16"/>
      <c r="E126" s="16"/>
    </row>
    <row r="127" spans="1:16" ht="19" customHeight="1" thickBot="1">
      <c r="A127" s="13"/>
      <c r="B127" s="14"/>
      <c r="C127" s="15"/>
      <c r="D127" s="5" t="s">
        <v>38</v>
      </c>
      <c r="F127" s="20">
        <f t="shared" ref="F127:P127" si="10">SUM(F102:F126)</f>
        <v>2309807158.8461537</v>
      </c>
      <c r="G127" s="20">
        <f t="shared" si="10"/>
        <v>-9354930.4689157549</v>
      </c>
      <c r="H127" s="20">
        <f t="shared" si="10"/>
        <v>16505132.346589737</v>
      </c>
      <c r="I127" s="20">
        <f t="shared" si="10"/>
        <v>8723417.8540086765</v>
      </c>
      <c r="J127" s="20">
        <f t="shared" si="10"/>
        <v>2275223678.17664</v>
      </c>
      <c r="K127" s="20">
        <f t="shared" si="10"/>
        <v>85372458.291189849</v>
      </c>
      <c r="L127" s="20">
        <f t="shared" si="10"/>
        <v>587170.54106750805</v>
      </c>
      <c r="M127" s="20">
        <f t="shared" si="10"/>
        <v>1929104.2414771493</v>
      </c>
      <c r="N127" s="20">
        <f t="shared" si="10"/>
        <v>582993.12335857318</v>
      </c>
      <c r="O127" s="20">
        <f t="shared" si="10"/>
        <v>2417224.3300514054</v>
      </c>
      <c r="P127" s="20">
        <f t="shared" si="10"/>
        <v>90888950.527144477</v>
      </c>
    </row>
    <row r="128" spans="1:16" ht="19" customHeight="1" thickTop="1">
      <c r="A128" s="13"/>
      <c r="B128" s="14"/>
      <c r="D128" s="16"/>
      <c r="E128" s="16"/>
    </row>
    <row r="129" spans="1:16" ht="19" customHeight="1" thickBot="1">
      <c r="A129" s="13"/>
      <c r="B129" s="21"/>
      <c r="C129" s="15"/>
      <c r="D129" s="5" t="s">
        <v>39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6">
        <f>P127/J127</f>
        <v>3.9947259427250123E-2</v>
      </c>
    </row>
    <row r="130" spans="1:16" ht="19" customHeight="1" thickTop="1">
      <c r="B130" s="21"/>
      <c r="D130" s="16"/>
      <c r="E130" s="16"/>
    </row>
    <row r="131" spans="1:16" ht="19" customHeight="1">
      <c r="A131" s="13"/>
      <c r="B131" s="21"/>
      <c r="C131" s="15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9" customHeight="1">
      <c r="B132" s="21"/>
      <c r="D132" s="16"/>
      <c r="E132" s="16"/>
    </row>
    <row r="133" spans="1:16" ht="19" customHeight="1">
      <c r="A133" s="13"/>
      <c r="B133" s="21"/>
      <c r="C133" s="23"/>
      <c r="D133" s="16"/>
      <c r="E133" s="1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9" customHeight="1">
      <c r="D134" s="16"/>
      <c r="E134" s="16"/>
    </row>
    <row r="135" spans="1:16" ht="19" customHeight="1">
      <c r="D135" s="16"/>
      <c r="E135" s="16"/>
    </row>
    <row r="136" spans="1:16" ht="19" customHeight="1">
      <c r="D136" s="16"/>
      <c r="E136" s="16"/>
    </row>
    <row r="137" spans="1:16" ht="19" customHeight="1"/>
    <row r="138" spans="1:16" ht="19" customHeight="1"/>
    <row r="139" spans="1:16" ht="19" customHeight="1"/>
    <row r="140" spans="1:16" ht="19" customHeight="1"/>
    <row r="141" spans="1:16" ht="19" customHeight="1"/>
    <row r="142" spans="1:16" ht="19" customHeight="1"/>
    <row r="143" spans="1:16" ht="19" customHeight="1"/>
    <row r="144" spans="1:16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  <row r="219" ht="19" customHeight="1"/>
    <row r="220" ht="19" customHeight="1"/>
    <row r="221" ht="19" customHeight="1"/>
    <row r="222" ht="19" customHeight="1"/>
    <row r="223" ht="19" customHeight="1"/>
    <row r="224" ht="19" customHeight="1"/>
    <row r="225" ht="19" customHeight="1"/>
    <row r="226" ht="19" customHeight="1"/>
    <row r="227" ht="19" customHeight="1"/>
    <row r="228" ht="19" customHeight="1"/>
    <row r="229" ht="19" customHeight="1"/>
    <row r="230" ht="19" customHeight="1"/>
    <row r="231" ht="19" customHeight="1"/>
    <row r="232" ht="19" customHeight="1"/>
    <row r="233" ht="19" customHeight="1"/>
    <row r="234" ht="19" customHeight="1"/>
    <row r="235" ht="19" customHeight="1"/>
    <row r="236" ht="19" customHeight="1"/>
    <row r="237" ht="19" customHeight="1"/>
    <row r="238" ht="19" customHeight="1"/>
    <row r="239" ht="19" customHeight="1"/>
    <row r="240" ht="19" customHeight="1"/>
    <row r="241" ht="19" customHeight="1"/>
    <row r="242" ht="19" customHeight="1"/>
    <row r="243" ht="19" customHeight="1"/>
    <row r="244" ht="19" customHeight="1"/>
    <row r="245" ht="19" customHeight="1"/>
    <row r="246" ht="19" customHeight="1"/>
    <row r="247" ht="19" customHeight="1"/>
    <row r="248" ht="19" customHeight="1"/>
    <row r="249" ht="19" customHeight="1"/>
    <row r="250" ht="19" customHeight="1"/>
    <row r="251" ht="19" customHeight="1"/>
    <row r="252" ht="19" customHeight="1"/>
    <row r="253" ht="19" customHeight="1"/>
    <row r="254" ht="19" customHeight="1"/>
    <row r="255" ht="19" customHeight="1"/>
    <row r="256" ht="19" customHeight="1"/>
    <row r="257" ht="19" customHeight="1"/>
    <row r="258" ht="19" customHeight="1"/>
    <row r="259" ht="19" customHeight="1"/>
    <row r="260" ht="19" customHeight="1"/>
    <row r="261" ht="19" customHeight="1"/>
    <row r="262" ht="19" customHeight="1"/>
    <row r="263" ht="19" customHeight="1"/>
    <row r="264" ht="19" customHeight="1"/>
    <row r="265" ht="19" customHeight="1"/>
    <row r="266" ht="19" customHeight="1"/>
    <row r="267" ht="19" customHeight="1"/>
    <row r="268" ht="19" customHeight="1"/>
    <row r="269" ht="19" customHeight="1"/>
    <row r="270" ht="19" customHeight="1"/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</sheetData>
  <mergeCells count="1039">
    <mergeCell ref="CS45:DH45"/>
    <mergeCell ref="DI45:DX45"/>
    <mergeCell ref="DY45:EN45"/>
    <mergeCell ref="EO45:FD45"/>
    <mergeCell ref="FE45:FT45"/>
    <mergeCell ref="FU45:GJ45"/>
    <mergeCell ref="A45:P45"/>
    <mergeCell ref="Q45:AF45"/>
    <mergeCell ref="AG45:AV45"/>
    <mergeCell ref="AW45:BL45"/>
    <mergeCell ref="BM45:CB45"/>
    <mergeCell ref="CC45:CR45"/>
    <mergeCell ref="A1:P1"/>
    <mergeCell ref="A2:P2"/>
    <mergeCell ref="A3:P3"/>
    <mergeCell ref="A4:P4"/>
    <mergeCell ref="K11:P11"/>
    <mergeCell ref="A44:P44"/>
    <mergeCell ref="NU45:OJ45"/>
    <mergeCell ref="OK45:OZ45"/>
    <mergeCell ref="PA45:PP45"/>
    <mergeCell ref="PQ45:QF45"/>
    <mergeCell ref="QG45:QV45"/>
    <mergeCell ref="QW45:RL45"/>
    <mergeCell ref="KC45:KR45"/>
    <mergeCell ref="KS45:LH45"/>
    <mergeCell ref="LI45:LX45"/>
    <mergeCell ref="LY45:MN45"/>
    <mergeCell ref="MO45:ND45"/>
    <mergeCell ref="NE45:NT45"/>
    <mergeCell ref="GK45:GZ45"/>
    <mergeCell ref="HA45:HP45"/>
    <mergeCell ref="HQ45:IF45"/>
    <mergeCell ref="IG45:IV45"/>
    <mergeCell ref="IW45:JL45"/>
    <mergeCell ref="JM45:KB45"/>
    <mergeCell ref="YW45:ZL45"/>
    <mergeCell ref="ZM45:AAB45"/>
    <mergeCell ref="AAC45:AAR45"/>
    <mergeCell ref="AAS45:ABH45"/>
    <mergeCell ref="ABI45:ABX45"/>
    <mergeCell ref="ABY45:ACN45"/>
    <mergeCell ref="VE45:VT45"/>
    <mergeCell ref="VU45:WJ45"/>
    <mergeCell ref="WK45:WZ45"/>
    <mergeCell ref="XA45:XP45"/>
    <mergeCell ref="XQ45:YF45"/>
    <mergeCell ref="YG45:YV45"/>
    <mergeCell ref="RM45:SB45"/>
    <mergeCell ref="SC45:SR45"/>
    <mergeCell ref="SS45:TH45"/>
    <mergeCell ref="TI45:TX45"/>
    <mergeCell ref="TY45:UN45"/>
    <mergeCell ref="UO45:VD45"/>
    <mergeCell ref="AJY45:AKN45"/>
    <mergeCell ref="AKO45:ALD45"/>
    <mergeCell ref="ALE45:ALT45"/>
    <mergeCell ref="ALU45:AMJ45"/>
    <mergeCell ref="AMK45:AMZ45"/>
    <mergeCell ref="ANA45:ANP45"/>
    <mergeCell ref="AGG45:AGV45"/>
    <mergeCell ref="AGW45:AHL45"/>
    <mergeCell ref="AHM45:AIB45"/>
    <mergeCell ref="AIC45:AIR45"/>
    <mergeCell ref="AIS45:AJH45"/>
    <mergeCell ref="AJI45:AJX45"/>
    <mergeCell ref="ACO45:ADD45"/>
    <mergeCell ref="ADE45:ADT45"/>
    <mergeCell ref="ADU45:AEJ45"/>
    <mergeCell ref="AEK45:AEZ45"/>
    <mergeCell ref="AFA45:AFP45"/>
    <mergeCell ref="AFQ45:AGF45"/>
    <mergeCell ref="AVA45:AVP45"/>
    <mergeCell ref="AVQ45:AWF45"/>
    <mergeCell ref="AWG45:AWV45"/>
    <mergeCell ref="AWW45:AXL45"/>
    <mergeCell ref="AXM45:AYB45"/>
    <mergeCell ref="AYC45:AYR45"/>
    <mergeCell ref="ARI45:ARX45"/>
    <mergeCell ref="ARY45:ASN45"/>
    <mergeCell ref="ASO45:ATD45"/>
    <mergeCell ref="ATE45:ATT45"/>
    <mergeCell ref="ATU45:AUJ45"/>
    <mergeCell ref="AUK45:AUZ45"/>
    <mergeCell ref="ANQ45:AOF45"/>
    <mergeCell ref="AOG45:AOV45"/>
    <mergeCell ref="AOW45:APL45"/>
    <mergeCell ref="APM45:AQB45"/>
    <mergeCell ref="AQC45:AQR45"/>
    <mergeCell ref="AQS45:ARH45"/>
    <mergeCell ref="BGC45:BGR45"/>
    <mergeCell ref="BGS45:BHH45"/>
    <mergeCell ref="BHI45:BHX45"/>
    <mergeCell ref="BHY45:BIN45"/>
    <mergeCell ref="BIO45:BJD45"/>
    <mergeCell ref="BJE45:BJT45"/>
    <mergeCell ref="BCK45:BCZ45"/>
    <mergeCell ref="BDA45:BDP45"/>
    <mergeCell ref="BDQ45:BEF45"/>
    <mergeCell ref="BEG45:BEV45"/>
    <mergeCell ref="BEW45:BFL45"/>
    <mergeCell ref="BFM45:BGB45"/>
    <mergeCell ref="AYS45:AZH45"/>
    <mergeCell ref="AZI45:AZX45"/>
    <mergeCell ref="AZY45:BAN45"/>
    <mergeCell ref="BAO45:BBD45"/>
    <mergeCell ref="BBE45:BBT45"/>
    <mergeCell ref="BBU45:BCJ45"/>
    <mergeCell ref="BRE45:BRT45"/>
    <mergeCell ref="BRU45:BSJ45"/>
    <mergeCell ref="BSK45:BSZ45"/>
    <mergeCell ref="BTA45:BTP45"/>
    <mergeCell ref="BTQ45:BUF45"/>
    <mergeCell ref="BUG45:BUV45"/>
    <mergeCell ref="BNM45:BOB45"/>
    <mergeCell ref="BOC45:BOR45"/>
    <mergeCell ref="BOS45:BPH45"/>
    <mergeCell ref="BPI45:BPX45"/>
    <mergeCell ref="BPY45:BQN45"/>
    <mergeCell ref="BQO45:BRD45"/>
    <mergeCell ref="BJU45:BKJ45"/>
    <mergeCell ref="BKK45:BKZ45"/>
    <mergeCell ref="BLA45:BLP45"/>
    <mergeCell ref="BLQ45:BMF45"/>
    <mergeCell ref="BMG45:BMV45"/>
    <mergeCell ref="BMW45:BNL45"/>
    <mergeCell ref="CCG45:CCV45"/>
    <mergeCell ref="CCW45:CDL45"/>
    <mergeCell ref="CDM45:CEB45"/>
    <mergeCell ref="CEC45:CER45"/>
    <mergeCell ref="CES45:CFH45"/>
    <mergeCell ref="CFI45:CFX45"/>
    <mergeCell ref="BYO45:BZD45"/>
    <mergeCell ref="BZE45:BZT45"/>
    <mergeCell ref="BZU45:CAJ45"/>
    <mergeCell ref="CAK45:CAZ45"/>
    <mergeCell ref="CBA45:CBP45"/>
    <mergeCell ref="CBQ45:CCF45"/>
    <mergeCell ref="BUW45:BVL45"/>
    <mergeCell ref="BVM45:BWB45"/>
    <mergeCell ref="BWC45:BWR45"/>
    <mergeCell ref="BWS45:BXH45"/>
    <mergeCell ref="BXI45:BXX45"/>
    <mergeCell ref="BXY45:BYN45"/>
    <mergeCell ref="CNI45:CNX45"/>
    <mergeCell ref="CNY45:CON45"/>
    <mergeCell ref="COO45:CPD45"/>
    <mergeCell ref="CPE45:CPT45"/>
    <mergeCell ref="CPU45:CQJ45"/>
    <mergeCell ref="CQK45:CQZ45"/>
    <mergeCell ref="CJQ45:CKF45"/>
    <mergeCell ref="CKG45:CKV45"/>
    <mergeCell ref="CKW45:CLL45"/>
    <mergeCell ref="CLM45:CMB45"/>
    <mergeCell ref="CMC45:CMR45"/>
    <mergeCell ref="CMS45:CNH45"/>
    <mergeCell ref="CFY45:CGN45"/>
    <mergeCell ref="CGO45:CHD45"/>
    <mergeCell ref="CHE45:CHT45"/>
    <mergeCell ref="CHU45:CIJ45"/>
    <mergeCell ref="CIK45:CIZ45"/>
    <mergeCell ref="CJA45:CJP45"/>
    <mergeCell ref="CYK45:CYZ45"/>
    <mergeCell ref="CZA45:CZP45"/>
    <mergeCell ref="CZQ45:DAF45"/>
    <mergeCell ref="DAG45:DAV45"/>
    <mergeCell ref="DAW45:DBL45"/>
    <mergeCell ref="DBM45:DCB45"/>
    <mergeCell ref="CUS45:CVH45"/>
    <mergeCell ref="CVI45:CVX45"/>
    <mergeCell ref="CVY45:CWN45"/>
    <mergeCell ref="CWO45:CXD45"/>
    <mergeCell ref="CXE45:CXT45"/>
    <mergeCell ref="CXU45:CYJ45"/>
    <mergeCell ref="CRA45:CRP45"/>
    <mergeCell ref="CRQ45:CSF45"/>
    <mergeCell ref="CSG45:CSV45"/>
    <mergeCell ref="CSW45:CTL45"/>
    <mergeCell ref="CTM45:CUB45"/>
    <mergeCell ref="CUC45:CUR45"/>
    <mergeCell ref="DJM45:DKB45"/>
    <mergeCell ref="DKC45:DKR45"/>
    <mergeCell ref="DKS45:DLH45"/>
    <mergeCell ref="DLI45:DLX45"/>
    <mergeCell ref="DLY45:DMN45"/>
    <mergeCell ref="DMO45:DND45"/>
    <mergeCell ref="DFU45:DGJ45"/>
    <mergeCell ref="DGK45:DGZ45"/>
    <mergeCell ref="DHA45:DHP45"/>
    <mergeCell ref="DHQ45:DIF45"/>
    <mergeCell ref="DIG45:DIV45"/>
    <mergeCell ref="DIW45:DJL45"/>
    <mergeCell ref="DCC45:DCR45"/>
    <mergeCell ref="DCS45:DDH45"/>
    <mergeCell ref="DDI45:DDX45"/>
    <mergeCell ref="DDY45:DEN45"/>
    <mergeCell ref="DEO45:DFD45"/>
    <mergeCell ref="DFE45:DFT45"/>
    <mergeCell ref="DUO45:DVD45"/>
    <mergeCell ref="DVE45:DVT45"/>
    <mergeCell ref="DVU45:DWJ45"/>
    <mergeCell ref="DWK45:DWZ45"/>
    <mergeCell ref="DXA45:DXP45"/>
    <mergeCell ref="DXQ45:DYF45"/>
    <mergeCell ref="DQW45:DRL45"/>
    <mergeCell ref="DRM45:DSB45"/>
    <mergeCell ref="DSC45:DSR45"/>
    <mergeCell ref="DSS45:DTH45"/>
    <mergeCell ref="DTI45:DTX45"/>
    <mergeCell ref="DTY45:DUN45"/>
    <mergeCell ref="DNE45:DNT45"/>
    <mergeCell ref="DNU45:DOJ45"/>
    <mergeCell ref="DOK45:DOZ45"/>
    <mergeCell ref="DPA45:DPP45"/>
    <mergeCell ref="DPQ45:DQF45"/>
    <mergeCell ref="DQG45:DQV45"/>
    <mergeCell ref="EFQ45:EGF45"/>
    <mergeCell ref="EGG45:EGV45"/>
    <mergeCell ref="EGW45:EHL45"/>
    <mergeCell ref="EHM45:EIB45"/>
    <mergeCell ref="EIC45:EIR45"/>
    <mergeCell ref="EIS45:EJH45"/>
    <mergeCell ref="EBY45:ECN45"/>
    <mergeCell ref="ECO45:EDD45"/>
    <mergeCell ref="EDE45:EDT45"/>
    <mergeCell ref="EDU45:EEJ45"/>
    <mergeCell ref="EEK45:EEZ45"/>
    <mergeCell ref="EFA45:EFP45"/>
    <mergeCell ref="DYG45:DYV45"/>
    <mergeCell ref="DYW45:DZL45"/>
    <mergeCell ref="DZM45:EAB45"/>
    <mergeCell ref="EAC45:EAR45"/>
    <mergeCell ref="EAS45:EBH45"/>
    <mergeCell ref="EBI45:EBX45"/>
    <mergeCell ref="EQS45:ERH45"/>
    <mergeCell ref="ERI45:ERX45"/>
    <mergeCell ref="ERY45:ESN45"/>
    <mergeCell ref="ESO45:ETD45"/>
    <mergeCell ref="ETE45:ETT45"/>
    <mergeCell ref="ETU45:EUJ45"/>
    <mergeCell ref="ENA45:ENP45"/>
    <mergeCell ref="ENQ45:EOF45"/>
    <mergeCell ref="EOG45:EOV45"/>
    <mergeCell ref="EOW45:EPL45"/>
    <mergeCell ref="EPM45:EQB45"/>
    <mergeCell ref="EQC45:EQR45"/>
    <mergeCell ref="EJI45:EJX45"/>
    <mergeCell ref="EJY45:EKN45"/>
    <mergeCell ref="EKO45:ELD45"/>
    <mergeCell ref="ELE45:ELT45"/>
    <mergeCell ref="ELU45:EMJ45"/>
    <mergeCell ref="EMK45:EMZ45"/>
    <mergeCell ref="FBU45:FCJ45"/>
    <mergeCell ref="FCK45:FCZ45"/>
    <mergeCell ref="FDA45:FDP45"/>
    <mergeCell ref="FDQ45:FEF45"/>
    <mergeCell ref="FEG45:FEV45"/>
    <mergeCell ref="FEW45:FFL45"/>
    <mergeCell ref="EYC45:EYR45"/>
    <mergeCell ref="EYS45:EZH45"/>
    <mergeCell ref="EZI45:EZX45"/>
    <mergeCell ref="EZY45:FAN45"/>
    <mergeCell ref="FAO45:FBD45"/>
    <mergeCell ref="FBE45:FBT45"/>
    <mergeCell ref="EUK45:EUZ45"/>
    <mergeCell ref="EVA45:EVP45"/>
    <mergeCell ref="EVQ45:EWF45"/>
    <mergeCell ref="EWG45:EWV45"/>
    <mergeCell ref="EWW45:EXL45"/>
    <mergeCell ref="EXM45:EYB45"/>
    <mergeCell ref="FMW45:FNL45"/>
    <mergeCell ref="FNM45:FOB45"/>
    <mergeCell ref="FOC45:FOR45"/>
    <mergeCell ref="FOS45:FPH45"/>
    <mergeCell ref="FPI45:FPX45"/>
    <mergeCell ref="FPY45:FQN45"/>
    <mergeCell ref="FJE45:FJT45"/>
    <mergeCell ref="FJU45:FKJ45"/>
    <mergeCell ref="FKK45:FKZ45"/>
    <mergeCell ref="FLA45:FLP45"/>
    <mergeCell ref="FLQ45:FMF45"/>
    <mergeCell ref="FMG45:FMV45"/>
    <mergeCell ref="FFM45:FGB45"/>
    <mergeCell ref="FGC45:FGR45"/>
    <mergeCell ref="FGS45:FHH45"/>
    <mergeCell ref="FHI45:FHX45"/>
    <mergeCell ref="FHY45:FIN45"/>
    <mergeCell ref="FIO45:FJD45"/>
    <mergeCell ref="FXY45:FYN45"/>
    <mergeCell ref="FYO45:FZD45"/>
    <mergeCell ref="FZE45:FZT45"/>
    <mergeCell ref="FZU45:GAJ45"/>
    <mergeCell ref="GAK45:GAZ45"/>
    <mergeCell ref="GBA45:GBP45"/>
    <mergeCell ref="FUG45:FUV45"/>
    <mergeCell ref="FUW45:FVL45"/>
    <mergeCell ref="FVM45:FWB45"/>
    <mergeCell ref="FWC45:FWR45"/>
    <mergeCell ref="FWS45:FXH45"/>
    <mergeCell ref="FXI45:FXX45"/>
    <mergeCell ref="FQO45:FRD45"/>
    <mergeCell ref="FRE45:FRT45"/>
    <mergeCell ref="FRU45:FSJ45"/>
    <mergeCell ref="FSK45:FSZ45"/>
    <mergeCell ref="FTA45:FTP45"/>
    <mergeCell ref="FTQ45:FUF45"/>
    <mergeCell ref="GJA45:GJP45"/>
    <mergeCell ref="GJQ45:GKF45"/>
    <mergeCell ref="GKG45:GKV45"/>
    <mergeCell ref="GKW45:GLL45"/>
    <mergeCell ref="GLM45:GMB45"/>
    <mergeCell ref="GMC45:GMR45"/>
    <mergeCell ref="GFI45:GFX45"/>
    <mergeCell ref="GFY45:GGN45"/>
    <mergeCell ref="GGO45:GHD45"/>
    <mergeCell ref="GHE45:GHT45"/>
    <mergeCell ref="GHU45:GIJ45"/>
    <mergeCell ref="GIK45:GIZ45"/>
    <mergeCell ref="GBQ45:GCF45"/>
    <mergeCell ref="GCG45:GCV45"/>
    <mergeCell ref="GCW45:GDL45"/>
    <mergeCell ref="GDM45:GEB45"/>
    <mergeCell ref="GEC45:GER45"/>
    <mergeCell ref="GES45:GFH45"/>
    <mergeCell ref="GUC45:GUR45"/>
    <mergeCell ref="GUS45:GVH45"/>
    <mergeCell ref="GVI45:GVX45"/>
    <mergeCell ref="GVY45:GWN45"/>
    <mergeCell ref="GWO45:GXD45"/>
    <mergeCell ref="GXE45:GXT45"/>
    <mergeCell ref="GQK45:GQZ45"/>
    <mergeCell ref="GRA45:GRP45"/>
    <mergeCell ref="GRQ45:GSF45"/>
    <mergeCell ref="GSG45:GSV45"/>
    <mergeCell ref="GSW45:GTL45"/>
    <mergeCell ref="GTM45:GUB45"/>
    <mergeCell ref="GMS45:GNH45"/>
    <mergeCell ref="GNI45:GNX45"/>
    <mergeCell ref="GNY45:GON45"/>
    <mergeCell ref="GOO45:GPD45"/>
    <mergeCell ref="GPE45:GPT45"/>
    <mergeCell ref="GPU45:GQJ45"/>
    <mergeCell ref="HFE45:HFT45"/>
    <mergeCell ref="HFU45:HGJ45"/>
    <mergeCell ref="HGK45:HGZ45"/>
    <mergeCell ref="HHA45:HHP45"/>
    <mergeCell ref="HHQ45:HIF45"/>
    <mergeCell ref="HIG45:HIV45"/>
    <mergeCell ref="HBM45:HCB45"/>
    <mergeCell ref="HCC45:HCR45"/>
    <mergeCell ref="HCS45:HDH45"/>
    <mergeCell ref="HDI45:HDX45"/>
    <mergeCell ref="HDY45:HEN45"/>
    <mergeCell ref="HEO45:HFD45"/>
    <mergeCell ref="GXU45:GYJ45"/>
    <mergeCell ref="GYK45:GYZ45"/>
    <mergeCell ref="GZA45:GZP45"/>
    <mergeCell ref="GZQ45:HAF45"/>
    <mergeCell ref="HAG45:HAV45"/>
    <mergeCell ref="HAW45:HBL45"/>
    <mergeCell ref="HQG45:HQV45"/>
    <mergeCell ref="HQW45:HRL45"/>
    <mergeCell ref="HRM45:HSB45"/>
    <mergeCell ref="HSC45:HSR45"/>
    <mergeCell ref="HSS45:HTH45"/>
    <mergeCell ref="HTI45:HTX45"/>
    <mergeCell ref="HMO45:HND45"/>
    <mergeCell ref="HNE45:HNT45"/>
    <mergeCell ref="HNU45:HOJ45"/>
    <mergeCell ref="HOK45:HOZ45"/>
    <mergeCell ref="HPA45:HPP45"/>
    <mergeCell ref="HPQ45:HQF45"/>
    <mergeCell ref="HIW45:HJL45"/>
    <mergeCell ref="HJM45:HKB45"/>
    <mergeCell ref="HKC45:HKR45"/>
    <mergeCell ref="HKS45:HLH45"/>
    <mergeCell ref="HLI45:HLX45"/>
    <mergeCell ref="HLY45:HMN45"/>
    <mergeCell ref="IBI45:IBX45"/>
    <mergeCell ref="IBY45:ICN45"/>
    <mergeCell ref="ICO45:IDD45"/>
    <mergeCell ref="IDE45:IDT45"/>
    <mergeCell ref="IDU45:IEJ45"/>
    <mergeCell ref="IEK45:IEZ45"/>
    <mergeCell ref="HXQ45:HYF45"/>
    <mergeCell ref="HYG45:HYV45"/>
    <mergeCell ref="HYW45:HZL45"/>
    <mergeCell ref="HZM45:IAB45"/>
    <mergeCell ref="IAC45:IAR45"/>
    <mergeCell ref="IAS45:IBH45"/>
    <mergeCell ref="HTY45:HUN45"/>
    <mergeCell ref="HUO45:HVD45"/>
    <mergeCell ref="HVE45:HVT45"/>
    <mergeCell ref="HVU45:HWJ45"/>
    <mergeCell ref="HWK45:HWZ45"/>
    <mergeCell ref="HXA45:HXP45"/>
    <mergeCell ref="IMK45:IMZ45"/>
    <mergeCell ref="INA45:INP45"/>
    <mergeCell ref="INQ45:IOF45"/>
    <mergeCell ref="IOG45:IOV45"/>
    <mergeCell ref="IOW45:IPL45"/>
    <mergeCell ref="IPM45:IQB45"/>
    <mergeCell ref="IIS45:IJH45"/>
    <mergeCell ref="IJI45:IJX45"/>
    <mergeCell ref="IJY45:IKN45"/>
    <mergeCell ref="IKO45:ILD45"/>
    <mergeCell ref="ILE45:ILT45"/>
    <mergeCell ref="ILU45:IMJ45"/>
    <mergeCell ref="IFA45:IFP45"/>
    <mergeCell ref="IFQ45:IGF45"/>
    <mergeCell ref="IGG45:IGV45"/>
    <mergeCell ref="IGW45:IHL45"/>
    <mergeCell ref="IHM45:IIB45"/>
    <mergeCell ref="IIC45:IIR45"/>
    <mergeCell ref="IXM45:IYB45"/>
    <mergeCell ref="IYC45:IYR45"/>
    <mergeCell ref="IYS45:IZH45"/>
    <mergeCell ref="IZI45:IZX45"/>
    <mergeCell ref="IZY45:JAN45"/>
    <mergeCell ref="JAO45:JBD45"/>
    <mergeCell ref="ITU45:IUJ45"/>
    <mergeCell ref="IUK45:IUZ45"/>
    <mergeCell ref="IVA45:IVP45"/>
    <mergeCell ref="IVQ45:IWF45"/>
    <mergeCell ref="IWG45:IWV45"/>
    <mergeCell ref="IWW45:IXL45"/>
    <mergeCell ref="IQC45:IQR45"/>
    <mergeCell ref="IQS45:IRH45"/>
    <mergeCell ref="IRI45:IRX45"/>
    <mergeCell ref="IRY45:ISN45"/>
    <mergeCell ref="ISO45:ITD45"/>
    <mergeCell ref="ITE45:ITT45"/>
    <mergeCell ref="JIO45:JJD45"/>
    <mergeCell ref="JJE45:JJT45"/>
    <mergeCell ref="JJU45:JKJ45"/>
    <mergeCell ref="JKK45:JKZ45"/>
    <mergeCell ref="JLA45:JLP45"/>
    <mergeCell ref="JLQ45:JMF45"/>
    <mergeCell ref="JEW45:JFL45"/>
    <mergeCell ref="JFM45:JGB45"/>
    <mergeCell ref="JGC45:JGR45"/>
    <mergeCell ref="JGS45:JHH45"/>
    <mergeCell ref="JHI45:JHX45"/>
    <mergeCell ref="JHY45:JIN45"/>
    <mergeCell ref="JBE45:JBT45"/>
    <mergeCell ref="JBU45:JCJ45"/>
    <mergeCell ref="JCK45:JCZ45"/>
    <mergeCell ref="JDA45:JDP45"/>
    <mergeCell ref="JDQ45:JEF45"/>
    <mergeCell ref="JEG45:JEV45"/>
    <mergeCell ref="JTQ45:JUF45"/>
    <mergeCell ref="JUG45:JUV45"/>
    <mergeCell ref="JUW45:JVL45"/>
    <mergeCell ref="JVM45:JWB45"/>
    <mergeCell ref="JWC45:JWR45"/>
    <mergeCell ref="JWS45:JXH45"/>
    <mergeCell ref="JPY45:JQN45"/>
    <mergeCell ref="JQO45:JRD45"/>
    <mergeCell ref="JRE45:JRT45"/>
    <mergeCell ref="JRU45:JSJ45"/>
    <mergeCell ref="JSK45:JSZ45"/>
    <mergeCell ref="JTA45:JTP45"/>
    <mergeCell ref="JMG45:JMV45"/>
    <mergeCell ref="JMW45:JNL45"/>
    <mergeCell ref="JNM45:JOB45"/>
    <mergeCell ref="JOC45:JOR45"/>
    <mergeCell ref="JOS45:JPH45"/>
    <mergeCell ref="JPI45:JPX45"/>
    <mergeCell ref="KES45:KFH45"/>
    <mergeCell ref="KFI45:KFX45"/>
    <mergeCell ref="KFY45:KGN45"/>
    <mergeCell ref="KGO45:KHD45"/>
    <mergeCell ref="KHE45:KHT45"/>
    <mergeCell ref="KHU45:KIJ45"/>
    <mergeCell ref="KBA45:KBP45"/>
    <mergeCell ref="KBQ45:KCF45"/>
    <mergeCell ref="KCG45:KCV45"/>
    <mergeCell ref="KCW45:KDL45"/>
    <mergeCell ref="KDM45:KEB45"/>
    <mergeCell ref="KEC45:KER45"/>
    <mergeCell ref="JXI45:JXX45"/>
    <mergeCell ref="JXY45:JYN45"/>
    <mergeCell ref="JYO45:JZD45"/>
    <mergeCell ref="JZE45:JZT45"/>
    <mergeCell ref="JZU45:KAJ45"/>
    <mergeCell ref="KAK45:KAZ45"/>
    <mergeCell ref="KPU45:KQJ45"/>
    <mergeCell ref="KQK45:KQZ45"/>
    <mergeCell ref="KRA45:KRP45"/>
    <mergeCell ref="KRQ45:KSF45"/>
    <mergeCell ref="KSG45:KSV45"/>
    <mergeCell ref="KSW45:KTL45"/>
    <mergeCell ref="KMC45:KMR45"/>
    <mergeCell ref="KMS45:KNH45"/>
    <mergeCell ref="KNI45:KNX45"/>
    <mergeCell ref="KNY45:KON45"/>
    <mergeCell ref="KOO45:KPD45"/>
    <mergeCell ref="KPE45:KPT45"/>
    <mergeCell ref="KIK45:KIZ45"/>
    <mergeCell ref="KJA45:KJP45"/>
    <mergeCell ref="KJQ45:KKF45"/>
    <mergeCell ref="KKG45:KKV45"/>
    <mergeCell ref="KKW45:KLL45"/>
    <mergeCell ref="KLM45:KMB45"/>
    <mergeCell ref="LAW45:LBL45"/>
    <mergeCell ref="LBM45:LCB45"/>
    <mergeCell ref="LCC45:LCR45"/>
    <mergeCell ref="LCS45:LDH45"/>
    <mergeCell ref="LDI45:LDX45"/>
    <mergeCell ref="LDY45:LEN45"/>
    <mergeCell ref="KXE45:KXT45"/>
    <mergeCell ref="KXU45:KYJ45"/>
    <mergeCell ref="KYK45:KYZ45"/>
    <mergeCell ref="KZA45:KZP45"/>
    <mergeCell ref="KZQ45:LAF45"/>
    <mergeCell ref="LAG45:LAV45"/>
    <mergeCell ref="KTM45:KUB45"/>
    <mergeCell ref="KUC45:KUR45"/>
    <mergeCell ref="KUS45:KVH45"/>
    <mergeCell ref="KVI45:KVX45"/>
    <mergeCell ref="KVY45:KWN45"/>
    <mergeCell ref="KWO45:KXD45"/>
    <mergeCell ref="LLY45:LMN45"/>
    <mergeCell ref="LMO45:LND45"/>
    <mergeCell ref="LNE45:LNT45"/>
    <mergeCell ref="LNU45:LOJ45"/>
    <mergeCell ref="LOK45:LOZ45"/>
    <mergeCell ref="LPA45:LPP45"/>
    <mergeCell ref="LIG45:LIV45"/>
    <mergeCell ref="LIW45:LJL45"/>
    <mergeCell ref="LJM45:LKB45"/>
    <mergeCell ref="LKC45:LKR45"/>
    <mergeCell ref="LKS45:LLH45"/>
    <mergeCell ref="LLI45:LLX45"/>
    <mergeCell ref="LEO45:LFD45"/>
    <mergeCell ref="LFE45:LFT45"/>
    <mergeCell ref="LFU45:LGJ45"/>
    <mergeCell ref="LGK45:LGZ45"/>
    <mergeCell ref="LHA45:LHP45"/>
    <mergeCell ref="LHQ45:LIF45"/>
    <mergeCell ref="LXA45:LXP45"/>
    <mergeCell ref="LXQ45:LYF45"/>
    <mergeCell ref="LYG45:LYV45"/>
    <mergeCell ref="LYW45:LZL45"/>
    <mergeCell ref="LZM45:MAB45"/>
    <mergeCell ref="MAC45:MAR45"/>
    <mergeCell ref="LTI45:LTX45"/>
    <mergeCell ref="LTY45:LUN45"/>
    <mergeCell ref="LUO45:LVD45"/>
    <mergeCell ref="LVE45:LVT45"/>
    <mergeCell ref="LVU45:LWJ45"/>
    <mergeCell ref="LWK45:LWZ45"/>
    <mergeCell ref="LPQ45:LQF45"/>
    <mergeCell ref="LQG45:LQV45"/>
    <mergeCell ref="LQW45:LRL45"/>
    <mergeCell ref="LRM45:LSB45"/>
    <mergeCell ref="LSC45:LSR45"/>
    <mergeCell ref="LSS45:LTH45"/>
    <mergeCell ref="MIC45:MIR45"/>
    <mergeCell ref="MIS45:MJH45"/>
    <mergeCell ref="MJI45:MJX45"/>
    <mergeCell ref="MJY45:MKN45"/>
    <mergeCell ref="MKO45:MLD45"/>
    <mergeCell ref="MLE45:MLT45"/>
    <mergeCell ref="MEK45:MEZ45"/>
    <mergeCell ref="MFA45:MFP45"/>
    <mergeCell ref="MFQ45:MGF45"/>
    <mergeCell ref="MGG45:MGV45"/>
    <mergeCell ref="MGW45:MHL45"/>
    <mergeCell ref="MHM45:MIB45"/>
    <mergeCell ref="MAS45:MBH45"/>
    <mergeCell ref="MBI45:MBX45"/>
    <mergeCell ref="MBY45:MCN45"/>
    <mergeCell ref="MCO45:MDD45"/>
    <mergeCell ref="MDE45:MDT45"/>
    <mergeCell ref="MDU45:MEJ45"/>
    <mergeCell ref="MTE45:MTT45"/>
    <mergeCell ref="MTU45:MUJ45"/>
    <mergeCell ref="MUK45:MUZ45"/>
    <mergeCell ref="MVA45:MVP45"/>
    <mergeCell ref="MVQ45:MWF45"/>
    <mergeCell ref="MWG45:MWV45"/>
    <mergeCell ref="MPM45:MQB45"/>
    <mergeCell ref="MQC45:MQR45"/>
    <mergeCell ref="MQS45:MRH45"/>
    <mergeCell ref="MRI45:MRX45"/>
    <mergeCell ref="MRY45:MSN45"/>
    <mergeCell ref="MSO45:MTD45"/>
    <mergeCell ref="MLU45:MMJ45"/>
    <mergeCell ref="MMK45:MMZ45"/>
    <mergeCell ref="MNA45:MNP45"/>
    <mergeCell ref="MNQ45:MOF45"/>
    <mergeCell ref="MOG45:MOV45"/>
    <mergeCell ref="MOW45:MPL45"/>
    <mergeCell ref="NEG45:NEV45"/>
    <mergeCell ref="NEW45:NFL45"/>
    <mergeCell ref="NFM45:NGB45"/>
    <mergeCell ref="NGC45:NGR45"/>
    <mergeCell ref="NGS45:NHH45"/>
    <mergeCell ref="NHI45:NHX45"/>
    <mergeCell ref="NAO45:NBD45"/>
    <mergeCell ref="NBE45:NBT45"/>
    <mergeCell ref="NBU45:NCJ45"/>
    <mergeCell ref="NCK45:NCZ45"/>
    <mergeCell ref="NDA45:NDP45"/>
    <mergeCell ref="NDQ45:NEF45"/>
    <mergeCell ref="MWW45:MXL45"/>
    <mergeCell ref="MXM45:MYB45"/>
    <mergeCell ref="MYC45:MYR45"/>
    <mergeCell ref="MYS45:MZH45"/>
    <mergeCell ref="MZI45:MZX45"/>
    <mergeCell ref="MZY45:NAN45"/>
    <mergeCell ref="NPI45:NPX45"/>
    <mergeCell ref="NPY45:NQN45"/>
    <mergeCell ref="NQO45:NRD45"/>
    <mergeCell ref="NRE45:NRT45"/>
    <mergeCell ref="NRU45:NSJ45"/>
    <mergeCell ref="NSK45:NSZ45"/>
    <mergeCell ref="NLQ45:NMF45"/>
    <mergeCell ref="NMG45:NMV45"/>
    <mergeCell ref="NMW45:NNL45"/>
    <mergeCell ref="NNM45:NOB45"/>
    <mergeCell ref="NOC45:NOR45"/>
    <mergeCell ref="NOS45:NPH45"/>
    <mergeCell ref="NHY45:NIN45"/>
    <mergeCell ref="NIO45:NJD45"/>
    <mergeCell ref="NJE45:NJT45"/>
    <mergeCell ref="NJU45:NKJ45"/>
    <mergeCell ref="NKK45:NKZ45"/>
    <mergeCell ref="NLA45:NLP45"/>
    <mergeCell ref="OAK45:OAZ45"/>
    <mergeCell ref="OBA45:OBP45"/>
    <mergeCell ref="OBQ45:OCF45"/>
    <mergeCell ref="OCG45:OCV45"/>
    <mergeCell ref="OCW45:ODL45"/>
    <mergeCell ref="ODM45:OEB45"/>
    <mergeCell ref="NWS45:NXH45"/>
    <mergeCell ref="NXI45:NXX45"/>
    <mergeCell ref="NXY45:NYN45"/>
    <mergeCell ref="NYO45:NZD45"/>
    <mergeCell ref="NZE45:NZT45"/>
    <mergeCell ref="NZU45:OAJ45"/>
    <mergeCell ref="NTA45:NTP45"/>
    <mergeCell ref="NTQ45:NUF45"/>
    <mergeCell ref="NUG45:NUV45"/>
    <mergeCell ref="NUW45:NVL45"/>
    <mergeCell ref="NVM45:NWB45"/>
    <mergeCell ref="NWC45:NWR45"/>
    <mergeCell ref="OLM45:OMB45"/>
    <mergeCell ref="OMC45:OMR45"/>
    <mergeCell ref="OMS45:ONH45"/>
    <mergeCell ref="ONI45:ONX45"/>
    <mergeCell ref="ONY45:OON45"/>
    <mergeCell ref="OOO45:OPD45"/>
    <mergeCell ref="OHU45:OIJ45"/>
    <mergeCell ref="OIK45:OIZ45"/>
    <mergeCell ref="OJA45:OJP45"/>
    <mergeCell ref="OJQ45:OKF45"/>
    <mergeCell ref="OKG45:OKV45"/>
    <mergeCell ref="OKW45:OLL45"/>
    <mergeCell ref="OEC45:OER45"/>
    <mergeCell ref="OES45:OFH45"/>
    <mergeCell ref="OFI45:OFX45"/>
    <mergeCell ref="OFY45:OGN45"/>
    <mergeCell ref="OGO45:OHD45"/>
    <mergeCell ref="OHE45:OHT45"/>
    <mergeCell ref="OWO45:OXD45"/>
    <mergeCell ref="OXE45:OXT45"/>
    <mergeCell ref="OXU45:OYJ45"/>
    <mergeCell ref="OYK45:OYZ45"/>
    <mergeCell ref="OZA45:OZP45"/>
    <mergeCell ref="OZQ45:PAF45"/>
    <mergeCell ref="OSW45:OTL45"/>
    <mergeCell ref="OTM45:OUB45"/>
    <mergeCell ref="OUC45:OUR45"/>
    <mergeCell ref="OUS45:OVH45"/>
    <mergeCell ref="OVI45:OVX45"/>
    <mergeCell ref="OVY45:OWN45"/>
    <mergeCell ref="OPE45:OPT45"/>
    <mergeCell ref="OPU45:OQJ45"/>
    <mergeCell ref="OQK45:OQZ45"/>
    <mergeCell ref="ORA45:ORP45"/>
    <mergeCell ref="ORQ45:OSF45"/>
    <mergeCell ref="OSG45:OSV45"/>
    <mergeCell ref="PHQ45:PIF45"/>
    <mergeCell ref="PIG45:PIV45"/>
    <mergeCell ref="PIW45:PJL45"/>
    <mergeCell ref="PJM45:PKB45"/>
    <mergeCell ref="PKC45:PKR45"/>
    <mergeCell ref="PKS45:PLH45"/>
    <mergeCell ref="PDY45:PEN45"/>
    <mergeCell ref="PEO45:PFD45"/>
    <mergeCell ref="PFE45:PFT45"/>
    <mergeCell ref="PFU45:PGJ45"/>
    <mergeCell ref="PGK45:PGZ45"/>
    <mergeCell ref="PHA45:PHP45"/>
    <mergeCell ref="PAG45:PAV45"/>
    <mergeCell ref="PAW45:PBL45"/>
    <mergeCell ref="PBM45:PCB45"/>
    <mergeCell ref="PCC45:PCR45"/>
    <mergeCell ref="PCS45:PDH45"/>
    <mergeCell ref="PDI45:PDX45"/>
    <mergeCell ref="PSS45:PTH45"/>
    <mergeCell ref="PTI45:PTX45"/>
    <mergeCell ref="PTY45:PUN45"/>
    <mergeCell ref="PUO45:PVD45"/>
    <mergeCell ref="PVE45:PVT45"/>
    <mergeCell ref="PVU45:PWJ45"/>
    <mergeCell ref="PPA45:PPP45"/>
    <mergeCell ref="PPQ45:PQF45"/>
    <mergeCell ref="PQG45:PQV45"/>
    <mergeCell ref="PQW45:PRL45"/>
    <mergeCell ref="PRM45:PSB45"/>
    <mergeCell ref="PSC45:PSR45"/>
    <mergeCell ref="PLI45:PLX45"/>
    <mergeCell ref="PLY45:PMN45"/>
    <mergeCell ref="PMO45:PND45"/>
    <mergeCell ref="PNE45:PNT45"/>
    <mergeCell ref="PNU45:POJ45"/>
    <mergeCell ref="POK45:POZ45"/>
    <mergeCell ref="QDU45:QEJ45"/>
    <mergeCell ref="QEK45:QEZ45"/>
    <mergeCell ref="QFA45:QFP45"/>
    <mergeCell ref="QFQ45:QGF45"/>
    <mergeCell ref="QGG45:QGV45"/>
    <mergeCell ref="QGW45:QHL45"/>
    <mergeCell ref="QAC45:QAR45"/>
    <mergeCell ref="QAS45:QBH45"/>
    <mergeCell ref="QBI45:QBX45"/>
    <mergeCell ref="QBY45:QCN45"/>
    <mergeCell ref="QCO45:QDD45"/>
    <mergeCell ref="QDE45:QDT45"/>
    <mergeCell ref="PWK45:PWZ45"/>
    <mergeCell ref="PXA45:PXP45"/>
    <mergeCell ref="PXQ45:PYF45"/>
    <mergeCell ref="PYG45:PYV45"/>
    <mergeCell ref="PYW45:PZL45"/>
    <mergeCell ref="PZM45:QAB45"/>
    <mergeCell ref="QOW45:QPL45"/>
    <mergeCell ref="QPM45:QQB45"/>
    <mergeCell ref="QQC45:QQR45"/>
    <mergeCell ref="QQS45:QRH45"/>
    <mergeCell ref="QRI45:QRX45"/>
    <mergeCell ref="QRY45:QSN45"/>
    <mergeCell ref="QLE45:QLT45"/>
    <mergeCell ref="QLU45:QMJ45"/>
    <mergeCell ref="QMK45:QMZ45"/>
    <mergeCell ref="QNA45:QNP45"/>
    <mergeCell ref="QNQ45:QOF45"/>
    <mergeCell ref="QOG45:QOV45"/>
    <mergeCell ref="QHM45:QIB45"/>
    <mergeCell ref="QIC45:QIR45"/>
    <mergeCell ref="QIS45:QJH45"/>
    <mergeCell ref="QJI45:QJX45"/>
    <mergeCell ref="QJY45:QKN45"/>
    <mergeCell ref="QKO45:QLD45"/>
    <mergeCell ref="QZY45:RAN45"/>
    <mergeCell ref="RAO45:RBD45"/>
    <mergeCell ref="RBE45:RBT45"/>
    <mergeCell ref="RBU45:RCJ45"/>
    <mergeCell ref="RCK45:RCZ45"/>
    <mergeCell ref="RDA45:RDP45"/>
    <mergeCell ref="QWG45:QWV45"/>
    <mergeCell ref="QWW45:QXL45"/>
    <mergeCell ref="QXM45:QYB45"/>
    <mergeCell ref="QYC45:QYR45"/>
    <mergeCell ref="QYS45:QZH45"/>
    <mergeCell ref="QZI45:QZX45"/>
    <mergeCell ref="QSO45:QTD45"/>
    <mergeCell ref="QTE45:QTT45"/>
    <mergeCell ref="QTU45:QUJ45"/>
    <mergeCell ref="QUK45:QUZ45"/>
    <mergeCell ref="QVA45:QVP45"/>
    <mergeCell ref="QVQ45:QWF45"/>
    <mergeCell ref="RLA45:RLP45"/>
    <mergeCell ref="RLQ45:RMF45"/>
    <mergeCell ref="RMG45:RMV45"/>
    <mergeCell ref="RMW45:RNL45"/>
    <mergeCell ref="RNM45:ROB45"/>
    <mergeCell ref="ROC45:ROR45"/>
    <mergeCell ref="RHI45:RHX45"/>
    <mergeCell ref="RHY45:RIN45"/>
    <mergeCell ref="RIO45:RJD45"/>
    <mergeCell ref="RJE45:RJT45"/>
    <mergeCell ref="RJU45:RKJ45"/>
    <mergeCell ref="RKK45:RKZ45"/>
    <mergeCell ref="RDQ45:REF45"/>
    <mergeCell ref="REG45:REV45"/>
    <mergeCell ref="REW45:RFL45"/>
    <mergeCell ref="RFM45:RGB45"/>
    <mergeCell ref="RGC45:RGR45"/>
    <mergeCell ref="RGS45:RHH45"/>
    <mergeCell ref="RWC45:RWR45"/>
    <mergeCell ref="RWS45:RXH45"/>
    <mergeCell ref="RXI45:RXX45"/>
    <mergeCell ref="RXY45:RYN45"/>
    <mergeCell ref="RYO45:RZD45"/>
    <mergeCell ref="RZE45:RZT45"/>
    <mergeCell ref="RSK45:RSZ45"/>
    <mergeCell ref="RTA45:RTP45"/>
    <mergeCell ref="RTQ45:RUF45"/>
    <mergeCell ref="RUG45:RUV45"/>
    <mergeCell ref="RUW45:RVL45"/>
    <mergeCell ref="RVM45:RWB45"/>
    <mergeCell ref="ROS45:RPH45"/>
    <mergeCell ref="RPI45:RPX45"/>
    <mergeCell ref="RPY45:RQN45"/>
    <mergeCell ref="RQO45:RRD45"/>
    <mergeCell ref="RRE45:RRT45"/>
    <mergeCell ref="RRU45:RSJ45"/>
    <mergeCell ref="SHE45:SHT45"/>
    <mergeCell ref="SHU45:SIJ45"/>
    <mergeCell ref="SIK45:SIZ45"/>
    <mergeCell ref="SJA45:SJP45"/>
    <mergeCell ref="SJQ45:SKF45"/>
    <mergeCell ref="SKG45:SKV45"/>
    <mergeCell ref="SDM45:SEB45"/>
    <mergeCell ref="SEC45:SER45"/>
    <mergeCell ref="SES45:SFH45"/>
    <mergeCell ref="SFI45:SFX45"/>
    <mergeCell ref="SFY45:SGN45"/>
    <mergeCell ref="SGO45:SHD45"/>
    <mergeCell ref="RZU45:SAJ45"/>
    <mergeCell ref="SAK45:SAZ45"/>
    <mergeCell ref="SBA45:SBP45"/>
    <mergeCell ref="SBQ45:SCF45"/>
    <mergeCell ref="SCG45:SCV45"/>
    <mergeCell ref="SCW45:SDL45"/>
    <mergeCell ref="SSG45:SSV45"/>
    <mergeCell ref="SSW45:STL45"/>
    <mergeCell ref="STM45:SUB45"/>
    <mergeCell ref="SUC45:SUR45"/>
    <mergeCell ref="SUS45:SVH45"/>
    <mergeCell ref="SVI45:SVX45"/>
    <mergeCell ref="SOO45:SPD45"/>
    <mergeCell ref="SPE45:SPT45"/>
    <mergeCell ref="SPU45:SQJ45"/>
    <mergeCell ref="SQK45:SQZ45"/>
    <mergeCell ref="SRA45:SRP45"/>
    <mergeCell ref="SRQ45:SSF45"/>
    <mergeCell ref="SKW45:SLL45"/>
    <mergeCell ref="SLM45:SMB45"/>
    <mergeCell ref="SMC45:SMR45"/>
    <mergeCell ref="SMS45:SNH45"/>
    <mergeCell ref="SNI45:SNX45"/>
    <mergeCell ref="SNY45:SON45"/>
    <mergeCell ref="TDI45:TDX45"/>
    <mergeCell ref="TDY45:TEN45"/>
    <mergeCell ref="TEO45:TFD45"/>
    <mergeCell ref="TFE45:TFT45"/>
    <mergeCell ref="TFU45:TGJ45"/>
    <mergeCell ref="TGK45:TGZ45"/>
    <mergeCell ref="SZQ45:TAF45"/>
    <mergeCell ref="TAG45:TAV45"/>
    <mergeCell ref="TAW45:TBL45"/>
    <mergeCell ref="TBM45:TCB45"/>
    <mergeCell ref="TCC45:TCR45"/>
    <mergeCell ref="TCS45:TDH45"/>
    <mergeCell ref="SVY45:SWN45"/>
    <mergeCell ref="SWO45:SXD45"/>
    <mergeCell ref="SXE45:SXT45"/>
    <mergeCell ref="SXU45:SYJ45"/>
    <mergeCell ref="SYK45:SYZ45"/>
    <mergeCell ref="SZA45:SZP45"/>
    <mergeCell ref="TOK45:TOZ45"/>
    <mergeCell ref="TPA45:TPP45"/>
    <mergeCell ref="TPQ45:TQF45"/>
    <mergeCell ref="TQG45:TQV45"/>
    <mergeCell ref="TQW45:TRL45"/>
    <mergeCell ref="TRM45:TSB45"/>
    <mergeCell ref="TKS45:TLH45"/>
    <mergeCell ref="TLI45:TLX45"/>
    <mergeCell ref="TLY45:TMN45"/>
    <mergeCell ref="TMO45:TND45"/>
    <mergeCell ref="TNE45:TNT45"/>
    <mergeCell ref="TNU45:TOJ45"/>
    <mergeCell ref="THA45:THP45"/>
    <mergeCell ref="THQ45:TIF45"/>
    <mergeCell ref="TIG45:TIV45"/>
    <mergeCell ref="TIW45:TJL45"/>
    <mergeCell ref="TJM45:TKB45"/>
    <mergeCell ref="TKC45:TKR45"/>
    <mergeCell ref="TZM45:UAB45"/>
    <mergeCell ref="UAC45:UAR45"/>
    <mergeCell ref="UAS45:UBH45"/>
    <mergeCell ref="UBI45:UBX45"/>
    <mergeCell ref="UBY45:UCN45"/>
    <mergeCell ref="UCO45:UDD45"/>
    <mergeCell ref="TVU45:TWJ45"/>
    <mergeCell ref="TWK45:TWZ45"/>
    <mergeCell ref="TXA45:TXP45"/>
    <mergeCell ref="TXQ45:TYF45"/>
    <mergeCell ref="TYG45:TYV45"/>
    <mergeCell ref="TYW45:TZL45"/>
    <mergeCell ref="TSC45:TSR45"/>
    <mergeCell ref="TSS45:TTH45"/>
    <mergeCell ref="TTI45:TTX45"/>
    <mergeCell ref="TTY45:TUN45"/>
    <mergeCell ref="TUO45:TVD45"/>
    <mergeCell ref="TVE45:TVT45"/>
    <mergeCell ref="UKO45:ULD45"/>
    <mergeCell ref="ULE45:ULT45"/>
    <mergeCell ref="ULU45:UMJ45"/>
    <mergeCell ref="UMK45:UMZ45"/>
    <mergeCell ref="UNA45:UNP45"/>
    <mergeCell ref="UNQ45:UOF45"/>
    <mergeCell ref="UGW45:UHL45"/>
    <mergeCell ref="UHM45:UIB45"/>
    <mergeCell ref="UIC45:UIR45"/>
    <mergeCell ref="UIS45:UJH45"/>
    <mergeCell ref="UJI45:UJX45"/>
    <mergeCell ref="UJY45:UKN45"/>
    <mergeCell ref="UDE45:UDT45"/>
    <mergeCell ref="UDU45:UEJ45"/>
    <mergeCell ref="UEK45:UEZ45"/>
    <mergeCell ref="UFA45:UFP45"/>
    <mergeCell ref="UFQ45:UGF45"/>
    <mergeCell ref="UGG45:UGV45"/>
    <mergeCell ref="UVQ45:UWF45"/>
    <mergeCell ref="UWG45:UWV45"/>
    <mergeCell ref="UWW45:UXL45"/>
    <mergeCell ref="UXM45:UYB45"/>
    <mergeCell ref="UYC45:UYR45"/>
    <mergeCell ref="UYS45:UZH45"/>
    <mergeCell ref="URY45:USN45"/>
    <mergeCell ref="USO45:UTD45"/>
    <mergeCell ref="UTE45:UTT45"/>
    <mergeCell ref="UTU45:UUJ45"/>
    <mergeCell ref="UUK45:UUZ45"/>
    <mergeCell ref="UVA45:UVP45"/>
    <mergeCell ref="UOG45:UOV45"/>
    <mergeCell ref="UOW45:UPL45"/>
    <mergeCell ref="UPM45:UQB45"/>
    <mergeCell ref="UQC45:UQR45"/>
    <mergeCell ref="UQS45:URH45"/>
    <mergeCell ref="URI45:URX45"/>
    <mergeCell ref="VGS45:VHH45"/>
    <mergeCell ref="VHI45:VHX45"/>
    <mergeCell ref="VHY45:VIN45"/>
    <mergeCell ref="VIO45:VJD45"/>
    <mergeCell ref="VJE45:VJT45"/>
    <mergeCell ref="VJU45:VKJ45"/>
    <mergeCell ref="VDA45:VDP45"/>
    <mergeCell ref="VDQ45:VEF45"/>
    <mergeCell ref="VEG45:VEV45"/>
    <mergeCell ref="VEW45:VFL45"/>
    <mergeCell ref="VFM45:VGB45"/>
    <mergeCell ref="VGC45:VGR45"/>
    <mergeCell ref="UZI45:UZX45"/>
    <mergeCell ref="UZY45:VAN45"/>
    <mergeCell ref="VAO45:VBD45"/>
    <mergeCell ref="VBE45:VBT45"/>
    <mergeCell ref="VBU45:VCJ45"/>
    <mergeCell ref="VCK45:VCZ45"/>
    <mergeCell ref="VRU45:VSJ45"/>
    <mergeCell ref="VSK45:VSZ45"/>
    <mergeCell ref="VTA45:VTP45"/>
    <mergeCell ref="VTQ45:VUF45"/>
    <mergeCell ref="VUG45:VUV45"/>
    <mergeCell ref="VUW45:VVL45"/>
    <mergeCell ref="VOC45:VOR45"/>
    <mergeCell ref="VOS45:VPH45"/>
    <mergeCell ref="VPI45:VPX45"/>
    <mergeCell ref="VPY45:VQN45"/>
    <mergeCell ref="VQO45:VRD45"/>
    <mergeCell ref="VRE45:VRT45"/>
    <mergeCell ref="VKK45:VKZ45"/>
    <mergeCell ref="VLA45:VLP45"/>
    <mergeCell ref="VLQ45:VMF45"/>
    <mergeCell ref="VMG45:VMV45"/>
    <mergeCell ref="VMW45:VNL45"/>
    <mergeCell ref="VNM45:VOB45"/>
    <mergeCell ref="WCW45:WDL45"/>
    <mergeCell ref="WDM45:WEB45"/>
    <mergeCell ref="WEC45:WER45"/>
    <mergeCell ref="WES45:WFH45"/>
    <mergeCell ref="WFI45:WFX45"/>
    <mergeCell ref="WFY45:WGN45"/>
    <mergeCell ref="VZE45:VZT45"/>
    <mergeCell ref="VZU45:WAJ45"/>
    <mergeCell ref="WAK45:WAZ45"/>
    <mergeCell ref="WBA45:WBP45"/>
    <mergeCell ref="WBQ45:WCF45"/>
    <mergeCell ref="WCG45:WCV45"/>
    <mergeCell ref="VVM45:VWB45"/>
    <mergeCell ref="VWC45:VWR45"/>
    <mergeCell ref="VWS45:VXH45"/>
    <mergeCell ref="VXI45:VXX45"/>
    <mergeCell ref="VXY45:VYN45"/>
    <mergeCell ref="VYO45:VZD45"/>
    <mergeCell ref="WOO45:WPD45"/>
    <mergeCell ref="WPE45:WPT45"/>
    <mergeCell ref="WPU45:WQJ45"/>
    <mergeCell ref="WQK45:WQZ45"/>
    <mergeCell ref="WRA45:WRP45"/>
    <mergeCell ref="WKG45:WKV45"/>
    <mergeCell ref="WKW45:WLL45"/>
    <mergeCell ref="WLM45:WMB45"/>
    <mergeCell ref="WMC45:WMR45"/>
    <mergeCell ref="WMS45:WNH45"/>
    <mergeCell ref="WNI45:WNX45"/>
    <mergeCell ref="WGO45:WHD45"/>
    <mergeCell ref="WHE45:WHT45"/>
    <mergeCell ref="WHU45:WIJ45"/>
    <mergeCell ref="WIK45:WIZ45"/>
    <mergeCell ref="WJA45:WJP45"/>
    <mergeCell ref="WJQ45:WKF45"/>
    <mergeCell ref="K98:P98"/>
    <mergeCell ref="K54:P54"/>
    <mergeCell ref="A87:P87"/>
    <mergeCell ref="A88:P88"/>
    <mergeCell ref="A89:P89"/>
    <mergeCell ref="A90:P90"/>
    <mergeCell ref="A91:P91"/>
    <mergeCell ref="XCS45:XDH45"/>
    <mergeCell ref="XDI45:XDX45"/>
    <mergeCell ref="XDY45:XEN45"/>
    <mergeCell ref="XEO45:XFD45"/>
    <mergeCell ref="A46:P46"/>
    <mergeCell ref="A47:P47"/>
    <mergeCell ref="WZA45:WZP45"/>
    <mergeCell ref="WZQ45:XAF45"/>
    <mergeCell ref="XAG45:XAV45"/>
    <mergeCell ref="XAW45:XBL45"/>
    <mergeCell ref="XBM45:XCB45"/>
    <mergeCell ref="XCC45:XCR45"/>
    <mergeCell ref="WVI45:WVX45"/>
    <mergeCell ref="WVY45:WWN45"/>
    <mergeCell ref="WWO45:WXD45"/>
    <mergeCell ref="WXE45:WXT45"/>
    <mergeCell ref="WXU45:WYJ45"/>
    <mergeCell ref="WYK45:WYZ45"/>
    <mergeCell ref="WRQ45:WSF45"/>
    <mergeCell ref="WSG45:WSV45"/>
    <mergeCell ref="WSW45:WTL45"/>
    <mergeCell ref="WTM45:WUB45"/>
    <mergeCell ref="WUC45:WUR45"/>
    <mergeCell ref="WUS45:WVH45"/>
    <mergeCell ref="WNY45:WON45"/>
  </mergeCells>
  <phoneticPr fontId="158" type="noConversion"/>
  <pageMargins left="0.25" right="0.25" top="0.75" bottom="0.75" header="0.3" footer="0.3"/>
  <pageSetup scale="45" fitToHeight="0" orientation="landscape"/>
  <headerFooter>
    <oddHeader>&amp;R&amp;"Times New Roman,Regular"&amp;14&amp;K000000Exhibit No. ___(RAB-8)_x000D_Page 2 of 2</oddHeader>
  </headerFooter>
  <rowBreaks count="2" manualBreakCount="2">
    <brk id="43" max="16383" man="1"/>
    <brk id="8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"/>
  <sheetViews>
    <sheetView workbookViewId="0">
      <selection activeCell="J40" sqref="J40"/>
    </sheetView>
  </sheetViews>
  <sheetFormatPr baseColWidth="10" defaultColWidth="8.83203125" defaultRowHeight="14" x14ac:dyDescent="0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27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8.83203125" defaultRowHeight="14" x14ac:dyDescent="0"/>
  <cols>
    <col min="1" max="1" width="57.83203125" style="71" customWidth="1"/>
    <col min="2" max="33" width="10.6640625" style="69" customWidth="1"/>
    <col min="34" max="16384" width="8.83203125" style="69"/>
  </cols>
  <sheetData>
    <row r="1" spans="1:33" s="158" customFormat="1" ht="18">
      <c r="A1" s="157"/>
    </row>
    <row r="2" spans="1:33" s="68" customFormat="1" ht="42">
      <c r="A2" s="75" t="s">
        <v>182</v>
      </c>
      <c r="B2" s="73" t="s">
        <v>151</v>
      </c>
      <c r="C2" s="73" t="s">
        <v>152</v>
      </c>
      <c r="D2" s="73" t="s">
        <v>153</v>
      </c>
      <c r="E2" s="73" t="s">
        <v>154</v>
      </c>
      <c r="F2" s="73" t="s">
        <v>155</v>
      </c>
      <c r="G2" s="73" t="s">
        <v>156</v>
      </c>
      <c r="H2" s="73" t="s">
        <v>157</v>
      </c>
      <c r="I2" s="73" t="s">
        <v>158</v>
      </c>
      <c r="J2" s="73" t="s">
        <v>159</v>
      </c>
      <c r="K2" s="73" t="s">
        <v>160</v>
      </c>
      <c r="L2" s="73" t="s">
        <v>161</v>
      </c>
      <c r="M2" s="73" t="s">
        <v>162</v>
      </c>
      <c r="N2" s="73" t="s">
        <v>163</v>
      </c>
      <c r="O2" s="73" t="s">
        <v>164</v>
      </c>
      <c r="P2" s="72" t="s">
        <v>364</v>
      </c>
      <c r="Q2" s="73" t="s">
        <v>165</v>
      </c>
      <c r="R2" s="73" t="s">
        <v>166</v>
      </c>
      <c r="S2" s="73" t="s">
        <v>167</v>
      </c>
      <c r="T2" s="73" t="s">
        <v>168</v>
      </c>
      <c r="U2" s="73" t="s">
        <v>169</v>
      </c>
      <c r="V2" s="73" t="s">
        <v>170</v>
      </c>
      <c r="W2" s="73" t="s">
        <v>171</v>
      </c>
      <c r="X2" s="73" t="s">
        <v>172</v>
      </c>
      <c r="Y2" s="73" t="s">
        <v>173</v>
      </c>
      <c r="Z2" s="73" t="s">
        <v>174</v>
      </c>
      <c r="AA2" s="73" t="s">
        <v>175</v>
      </c>
      <c r="AB2" s="73" t="s">
        <v>176</v>
      </c>
      <c r="AC2" s="73" t="s">
        <v>177</v>
      </c>
      <c r="AD2" s="73" t="s">
        <v>178</v>
      </c>
      <c r="AE2" s="73" t="s">
        <v>179</v>
      </c>
      <c r="AF2" s="73" t="s">
        <v>180</v>
      </c>
      <c r="AG2" s="72" t="s">
        <v>365</v>
      </c>
    </row>
    <row r="3" spans="1:33" s="68" customFormat="1">
      <c r="A3" s="74" t="s">
        <v>181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3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3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3">
      <c r="A6" s="75" t="s">
        <v>183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3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3">
      <c r="A8" s="75" t="s">
        <v>184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0"/>
    </row>
    <row r="9" spans="1:33">
      <c r="A9" s="77" t="s">
        <v>185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0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0"/>
    </row>
    <row r="10" spans="1:33">
      <c r="A10" s="77" t="s">
        <v>186</v>
      </c>
      <c r="B10" s="76">
        <v>6719674.1259300001</v>
      </c>
      <c r="C10" s="76">
        <v>6728000.1157499999</v>
      </c>
      <c r="D10" s="76">
        <v>6733720.8180099996</v>
      </c>
      <c r="E10" s="76">
        <v>6759163.0127900001</v>
      </c>
      <c r="F10" s="76">
        <v>6770178.7354599899</v>
      </c>
      <c r="G10" s="76">
        <v>6793283.2333499901</v>
      </c>
      <c r="H10" s="76">
        <v>6804495.6894499902</v>
      </c>
      <c r="I10" s="76">
        <v>6936884.88729</v>
      </c>
      <c r="J10" s="76">
        <v>7259489.9279300002</v>
      </c>
      <c r="K10" s="76">
        <v>7274063.7308499999</v>
      </c>
      <c r="L10" s="76">
        <v>7287988.6769000003</v>
      </c>
      <c r="M10" s="76">
        <v>7473493.1290600002</v>
      </c>
      <c r="N10" s="76">
        <v>7485436.8343200004</v>
      </c>
      <c r="O10" s="76">
        <v>7496078.2795900004</v>
      </c>
      <c r="P10" s="69">
        <f>SUM(C10:O10)/13</f>
        <v>7061713.6208269196</v>
      </c>
      <c r="Q10" s="76">
        <v>7514205.3883600002</v>
      </c>
      <c r="R10" s="76">
        <v>7706706.7816700004</v>
      </c>
      <c r="S10" s="76">
        <v>8134299.4107978502</v>
      </c>
      <c r="T10" s="76">
        <v>8158394.5754278498</v>
      </c>
      <c r="U10" s="76">
        <v>8167790.9793578498</v>
      </c>
      <c r="V10" s="76">
        <v>8176180.5235078502</v>
      </c>
      <c r="W10" s="76">
        <v>8205631.6269078497</v>
      </c>
      <c r="X10" s="76">
        <v>8216641.06786785</v>
      </c>
      <c r="Y10" s="76">
        <v>8460358.0569778495</v>
      </c>
      <c r="Z10" s="76">
        <v>8651762.7272878494</v>
      </c>
      <c r="AA10" s="76">
        <v>8659914.4959378503</v>
      </c>
      <c r="AB10" s="76">
        <v>8667262.1421978492</v>
      </c>
      <c r="AC10" s="76">
        <v>8678481.1327778492</v>
      </c>
      <c r="AD10" s="76">
        <v>8628697.7281478494</v>
      </c>
      <c r="AE10" s="76">
        <v>8642715.1218178496</v>
      </c>
      <c r="AF10" s="76">
        <v>8655706.4865778498</v>
      </c>
      <c r="AG10" s="69">
        <f>SUM(T10:AF10)/13</f>
        <v>8459195.1280609258</v>
      </c>
    </row>
    <row r="11" spans="1:33">
      <c r="A11" s="77" t="s">
        <v>187</v>
      </c>
      <c r="B11" s="76">
        <v>32497.273459999898</v>
      </c>
      <c r="C11" s="76">
        <v>32497.273459999898</v>
      </c>
      <c r="D11" s="76">
        <v>32497.273459999898</v>
      </c>
      <c r="E11" s="76">
        <v>32497.273459999898</v>
      </c>
      <c r="F11" s="76">
        <v>32497.273459999898</v>
      </c>
      <c r="G11" s="76">
        <v>32497.273459999898</v>
      </c>
      <c r="H11" s="76">
        <v>32497.273459999898</v>
      </c>
      <c r="I11" s="76">
        <v>32788.845809999999</v>
      </c>
      <c r="J11" s="76">
        <v>32788.845809999999</v>
      </c>
      <c r="K11" s="76">
        <v>32788.845809999999</v>
      </c>
      <c r="L11" s="76">
        <v>32788.845809999999</v>
      </c>
      <c r="M11" s="76">
        <v>32788.845809999999</v>
      </c>
      <c r="N11" s="76">
        <v>32788.845809999999</v>
      </c>
      <c r="O11" s="76">
        <v>32788.845809999999</v>
      </c>
      <c r="P11" s="69">
        <f t="shared" ref="P11:P74" si="0">SUM(C11:O11)/13</f>
        <v>32654.273956153793</v>
      </c>
      <c r="Q11" s="76">
        <v>32788.845809999999</v>
      </c>
      <c r="R11" s="76">
        <v>32788.845809999999</v>
      </c>
      <c r="S11" s="76">
        <v>32788.845809999999</v>
      </c>
      <c r="T11" s="76">
        <v>32788.845809999999</v>
      </c>
      <c r="U11" s="76">
        <v>32788.845809999999</v>
      </c>
      <c r="V11" s="76">
        <v>32788.845809999999</v>
      </c>
      <c r="W11" s="76">
        <v>32788.845809999999</v>
      </c>
      <c r="X11" s="76">
        <v>32788.845809999999</v>
      </c>
      <c r="Y11" s="76">
        <v>32788.845809999999</v>
      </c>
      <c r="Z11" s="76">
        <v>32788.845809999999</v>
      </c>
      <c r="AA11" s="76">
        <v>32788.845809999999</v>
      </c>
      <c r="AB11" s="76">
        <v>32788.845809999999</v>
      </c>
      <c r="AC11" s="76">
        <v>32788.845809999999</v>
      </c>
      <c r="AD11" s="76">
        <v>32788.845809999999</v>
      </c>
      <c r="AE11" s="76">
        <v>32788.845809999999</v>
      </c>
      <c r="AF11" s="76">
        <v>32788.845809999999</v>
      </c>
      <c r="AG11" s="69">
        <f t="shared" ref="AG11:AG74" si="1">SUM(T11:AF11)/13</f>
        <v>32788.845809999984</v>
      </c>
    </row>
    <row r="12" spans="1:33">
      <c r="A12" s="77" t="s">
        <v>188</v>
      </c>
      <c r="B12" s="76">
        <v>324.08784000000003</v>
      </c>
      <c r="C12" s="76">
        <v>324.08784000000003</v>
      </c>
      <c r="D12" s="76">
        <v>324.08784000000003</v>
      </c>
      <c r="E12" s="76">
        <v>324.08784000000003</v>
      </c>
      <c r="F12" s="76">
        <v>324.08784000000003</v>
      </c>
      <c r="G12" s="76">
        <v>324.08784000000003</v>
      </c>
      <c r="H12" s="76">
        <v>324.08784000000003</v>
      </c>
      <c r="I12" s="76">
        <v>324.08784000000003</v>
      </c>
      <c r="J12" s="76">
        <v>324.08784000000003</v>
      </c>
      <c r="K12" s="76">
        <v>324.08784000000003</v>
      </c>
      <c r="L12" s="76">
        <v>324.08784000000003</v>
      </c>
      <c r="M12" s="76">
        <v>324.08784000000003</v>
      </c>
      <c r="N12" s="76">
        <v>324.08784000000003</v>
      </c>
      <c r="O12" s="76">
        <v>324.08784000000003</v>
      </c>
      <c r="P12" s="69">
        <f t="shared" si="0"/>
        <v>324.08784000000009</v>
      </c>
      <c r="Q12" s="76">
        <v>324.08784000000003</v>
      </c>
      <c r="R12" s="76">
        <v>324.08784000000003</v>
      </c>
      <c r="S12" s="76">
        <v>324.08784000000003</v>
      </c>
      <c r="T12" s="76">
        <v>324.08784000000003</v>
      </c>
      <c r="U12" s="76">
        <v>324.08784000000003</v>
      </c>
      <c r="V12" s="76">
        <v>324.08784000000003</v>
      </c>
      <c r="W12" s="76">
        <v>324.08784000000003</v>
      </c>
      <c r="X12" s="76">
        <v>324.08784000000003</v>
      </c>
      <c r="Y12" s="76">
        <v>324.08784000000003</v>
      </c>
      <c r="Z12" s="76">
        <v>324.08784000000003</v>
      </c>
      <c r="AA12" s="76">
        <v>324.08784000000003</v>
      </c>
      <c r="AB12" s="76">
        <v>324.08784000000003</v>
      </c>
      <c r="AC12" s="76">
        <v>324.08784000000003</v>
      </c>
      <c r="AD12" s="76">
        <v>324.08784000000003</v>
      </c>
      <c r="AE12" s="76">
        <v>324.08784000000003</v>
      </c>
      <c r="AF12" s="76">
        <v>324.08784000000003</v>
      </c>
      <c r="AG12" s="69">
        <f t="shared" si="1"/>
        <v>324.08784000000009</v>
      </c>
    </row>
    <row r="13" spans="1:33">
      <c r="A13" s="77" t="s">
        <v>189</v>
      </c>
      <c r="B13" s="76">
        <v>255064.99343</v>
      </c>
      <c r="C13" s="76">
        <v>250195.70598</v>
      </c>
      <c r="D13" s="76">
        <v>265288.56877000001</v>
      </c>
      <c r="E13" s="76">
        <v>267803.09842999902</v>
      </c>
      <c r="F13" s="76">
        <v>262743.51811</v>
      </c>
      <c r="G13" s="76">
        <v>463576.10579</v>
      </c>
      <c r="H13" s="76">
        <v>465552.13944999903</v>
      </c>
      <c r="I13" s="76">
        <v>376215.90211000002</v>
      </c>
      <c r="J13" s="76">
        <v>376215.90211000002</v>
      </c>
      <c r="K13" s="76">
        <v>376215.90211000002</v>
      </c>
      <c r="L13" s="76">
        <v>376215.90211000002</v>
      </c>
      <c r="M13" s="76">
        <v>376215.90211000002</v>
      </c>
      <c r="N13" s="76">
        <v>376215.90211000002</v>
      </c>
      <c r="O13" s="76">
        <v>376215.90211000002</v>
      </c>
      <c r="P13" s="69">
        <f t="shared" si="0"/>
        <v>354513.11163846147</v>
      </c>
      <c r="Q13" s="76">
        <v>376215.90211000002</v>
      </c>
      <c r="R13" s="76">
        <v>376215.90211000002</v>
      </c>
      <c r="S13" s="76">
        <v>376215.90211000002</v>
      </c>
      <c r="T13" s="76">
        <v>376215.90211000002</v>
      </c>
      <c r="U13" s="76">
        <v>376215.90211000002</v>
      </c>
      <c r="V13" s="76">
        <v>376215.90211000002</v>
      </c>
      <c r="W13" s="76">
        <v>376215.90211000002</v>
      </c>
      <c r="X13" s="76">
        <v>376215.90211000002</v>
      </c>
      <c r="Y13" s="76">
        <v>376215.90211000002</v>
      </c>
      <c r="Z13" s="76">
        <v>376215.90211000002</v>
      </c>
      <c r="AA13" s="76">
        <v>376215.90211000002</v>
      </c>
      <c r="AB13" s="76">
        <v>376215.90211000002</v>
      </c>
      <c r="AC13" s="76">
        <v>376215.90211000002</v>
      </c>
      <c r="AD13" s="76">
        <v>376215.90211000002</v>
      </c>
      <c r="AE13" s="76">
        <v>376215.90211000002</v>
      </c>
      <c r="AF13" s="76">
        <v>376215.90211000002</v>
      </c>
      <c r="AG13" s="69">
        <f t="shared" si="1"/>
        <v>376215.90211000008</v>
      </c>
    </row>
    <row r="14" spans="1:33">
      <c r="A14" s="77" t="s">
        <v>190</v>
      </c>
      <c r="B14" s="76">
        <v>0</v>
      </c>
      <c r="C14" s="76">
        <v>0</v>
      </c>
      <c r="D14" s="76">
        <v>0</v>
      </c>
      <c r="E14" s="76">
        <v>0</v>
      </c>
      <c r="F14" s="76">
        <v>291.57234999999997</v>
      </c>
      <c r="G14" s="76">
        <v>291.57234999999997</v>
      </c>
      <c r="H14" s="76">
        <v>291.57234999999997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69">
        <f t="shared" si="0"/>
        <v>67.285926923076914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69">
        <f t="shared" si="1"/>
        <v>0</v>
      </c>
    </row>
    <row r="15" spans="1:33">
      <c r="A15" s="77" t="s">
        <v>191</v>
      </c>
      <c r="B15" s="76">
        <v>1140713.1345500001</v>
      </c>
      <c r="C15" s="76">
        <v>1160692.0967399999</v>
      </c>
      <c r="D15" s="76">
        <v>1184598.0146300001</v>
      </c>
      <c r="E15" s="76">
        <v>1204319.2516300001</v>
      </c>
      <c r="F15" s="76">
        <v>1249890.25401</v>
      </c>
      <c r="G15" s="76">
        <v>1055232.70951</v>
      </c>
      <c r="H15" s="76">
        <v>1085024.07776</v>
      </c>
      <c r="I15" s="76">
        <v>1095969.0896600001</v>
      </c>
      <c r="J15" s="76">
        <v>841852.84447208</v>
      </c>
      <c r="K15" s="76">
        <v>895392.505968243</v>
      </c>
      <c r="L15" s="76">
        <v>944840.181645812</v>
      </c>
      <c r="M15" s="76">
        <v>807908.49879872403</v>
      </c>
      <c r="N15" s="76">
        <v>838508.03868509305</v>
      </c>
      <c r="O15" s="76">
        <v>877437.28150642</v>
      </c>
      <c r="P15" s="69">
        <f t="shared" si="0"/>
        <v>1018589.6034627978</v>
      </c>
      <c r="Q15" s="76">
        <v>907506.66422857298</v>
      </c>
      <c r="R15" s="76">
        <v>768694.16129712097</v>
      </c>
      <c r="S15" s="76">
        <v>361518.60635000002</v>
      </c>
      <c r="T15" s="76">
        <v>367927.12328</v>
      </c>
      <c r="U15" s="76">
        <v>408631.23229999997</v>
      </c>
      <c r="V15" s="76">
        <v>436122.37949000002</v>
      </c>
      <c r="W15" s="76">
        <v>447817.01928000001</v>
      </c>
      <c r="X15" s="76">
        <v>470052.63209000003</v>
      </c>
      <c r="Y15" s="76">
        <v>252506.75997000001</v>
      </c>
      <c r="Z15" s="76">
        <v>82667.335779999994</v>
      </c>
      <c r="AA15" s="76">
        <v>90329.572109999994</v>
      </c>
      <c r="AB15" s="76">
        <v>99174.054170000003</v>
      </c>
      <c r="AC15" s="76">
        <v>113150.91920999999</v>
      </c>
      <c r="AD15" s="76">
        <v>132368.63837999999</v>
      </c>
      <c r="AE15" s="76">
        <v>154715.70183999999</v>
      </c>
      <c r="AF15" s="76">
        <v>173150.57879</v>
      </c>
      <c r="AG15" s="69">
        <f t="shared" si="1"/>
        <v>248354.91897615386</v>
      </c>
    </row>
    <row r="16" spans="1:33">
      <c r="A16" s="77" t="s">
        <v>192</v>
      </c>
      <c r="B16" s="76">
        <v>8148273.6152100004</v>
      </c>
      <c r="C16" s="76">
        <v>8171709.2797699999</v>
      </c>
      <c r="D16" s="76">
        <v>8216428.7627099901</v>
      </c>
      <c r="E16" s="76">
        <v>8264106.7241500001</v>
      </c>
      <c r="F16" s="76">
        <v>8315925.4412299898</v>
      </c>
      <c r="G16" s="76">
        <v>8345204.9823000003</v>
      </c>
      <c r="H16" s="76">
        <v>8388184.8403099896</v>
      </c>
      <c r="I16" s="76">
        <v>8442182.8127100002</v>
      </c>
      <c r="J16" s="76">
        <v>8510671.6081620809</v>
      </c>
      <c r="K16" s="76">
        <v>8578785.0725782402</v>
      </c>
      <c r="L16" s="76">
        <v>8642157.6943058092</v>
      </c>
      <c r="M16" s="76">
        <v>8690730.46361872</v>
      </c>
      <c r="N16" s="76">
        <v>8733273.7087650895</v>
      </c>
      <c r="O16" s="76">
        <v>8782844.3968564197</v>
      </c>
      <c r="P16" s="69">
        <f t="shared" si="0"/>
        <v>8467861.9836512581</v>
      </c>
      <c r="Q16" s="76">
        <v>8831040.8883485701</v>
      </c>
      <c r="R16" s="76">
        <v>8884729.7787271198</v>
      </c>
      <c r="S16" s="76">
        <v>8905146.8529078495</v>
      </c>
      <c r="T16" s="76">
        <v>8935650.5344678499</v>
      </c>
      <c r="U16" s="76">
        <v>8985751.0474178493</v>
      </c>
      <c r="V16" s="76">
        <v>9021631.7387578506</v>
      </c>
      <c r="W16" s="76">
        <v>9062777.4819478504</v>
      </c>
      <c r="X16" s="76">
        <v>9096022.5357178506</v>
      </c>
      <c r="Y16" s="76">
        <v>9122193.6527078506</v>
      </c>
      <c r="Z16" s="76">
        <v>9143758.8988278508</v>
      </c>
      <c r="AA16" s="76">
        <v>9159572.9038078506</v>
      </c>
      <c r="AB16" s="76">
        <v>9175765.0321278498</v>
      </c>
      <c r="AC16" s="76">
        <v>9200960.8877478503</v>
      </c>
      <c r="AD16" s="76">
        <v>9170395.2022878509</v>
      </c>
      <c r="AE16" s="76">
        <v>9206759.6594178509</v>
      </c>
      <c r="AF16" s="76">
        <v>9238185.9011278506</v>
      </c>
      <c r="AG16" s="69">
        <f t="shared" si="1"/>
        <v>9116878.882797081</v>
      </c>
    </row>
    <row r="17" spans="1:33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69">
        <f t="shared" si="0"/>
        <v>0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69">
        <f t="shared" si="1"/>
        <v>0</v>
      </c>
    </row>
    <row r="18" spans="1:33">
      <c r="A18" s="77" t="s">
        <v>193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9">
        <f t="shared" si="0"/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69">
        <f t="shared" si="1"/>
        <v>0</v>
      </c>
    </row>
    <row r="19" spans="1:33">
      <c r="A19" s="77" t="s">
        <v>194</v>
      </c>
      <c r="B19" s="76">
        <v>-2225791.6593599999</v>
      </c>
      <c r="C19" s="76">
        <v>-2232182.358</v>
      </c>
      <c r="D19" s="76">
        <v>-2246024.8089399999</v>
      </c>
      <c r="E19" s="76">
        <v>-2258295.7224499998</v>
      </c>
      <c r="F19" s="76">
        <v>-2269632.02972</v>
      </c>
      <c r="G19" s="76">
        <v>-2279022.9806499998</v>
      </c>
      <c r="H19" s="76">
        <v>-2292915.16995</v>
      </c>
      <c r="I19" s="76">
        <v>-2300203.3688099999</v>
      </c>
      <c r="J19" s="76">
        <v>-2316010.68024666</v>
      </c>
      <c r="K19" s="76">
        <v>-2332114.1082833302</v>
      </c>
      <c r="L19" s="76">
        <v>-2348242.0975499898</v>
      </c>
      <c r="M19" s="76">
        <v>-2346917.9571666601</v>
      </c>
      <c r="N19" s="76">
        <v>-2363483.1946933302</v>
      </c>
      <c r="O19" s="76">
        <v>-2380068.9622799898</v>
      </c>
      <c r="P19" s="69">
        <f t="shared" si="0"/>
        <v>-2305008.7260569204</v>
      </c>
      <c r="Q19" s="76">
        <v>-2396680.1724266601</v>
      </c>
      <c r="R19" s="76">
        <v>-2413504.0588233299</v>
      </c>
      <c r="S19" s="76">
        <v>-2413344.7859318499</v>
      </c>
      <c r="T19" s="76">
        <v>-2431403.9672922301</v>
      </c>
      <c r="U19" s="76">
        <v>-2449493.6329426002</v>
      </c>
      <c r="V19" s="76">
        <v>-2467599.4629329802</v>
      </c>
      <c r="W19" s="76">
        <v>-2485743.5185633502</v>
      </c>
      <c r="X19" s="76">
        <v>-2503931.52050373</v>
      </c>
      <c r="Y19" s="76">
        <v>-2522312.7961741001</v>
      </c>
      <c r="Z19" s="76">
        <v>-2533265.16168448</v>
      </c>
      <c r="AA19" s="76">
        <v>-2552281.7378948601</v>
      </c>
      <c r="AB19" s="76">
        <v>-2571312.2669552299</v>
      </c>
      <c r="AC19" s="76">
        <v>-2590358.0091656102</v>
      </c>
      <c r="AD19" s="76">
        <v>-2549777.7182259802</v>
      </c>
      <c r="AE19" s="76">
        <v>-2568600.6382363602</v>
      </c>
      <c r="AF19" s="76">
        <v>-2587448.8600067399</v>
      </c>
      <c r="AG19" s="69">
        <f t="shared" si="1"/>
        <v>-2524117.6377367885</v>
      </c>
    </row>
    <row r="20" spans="1:33">
      <c r="A20" s="77" t="s">
        <v>195</v>
      </c>
      <c r="B20" s="76">
        <v>-19034.409950000001</v>
      </c>
      <c r="C20" s="76">
        <v>-19059.13581</v>
      </c>
      <c r="D20" s="76">
        <v>-19083.861669999998</v>
      </c>
      <c r="E20" s="76">
        <v>-19108.587530000001</v>
      </c>
      <c r="F20" s="76">
        <v>-19133.43002</v>
      </c>
      <c r="G20" s="76">
        <v>-19158.389139999999</v>
      </c>
      <c r="H20" s="76">
        <v>-19183.348259999999</v>
      </c>
      <c r="I20" s="76">
        <v>-19208.307379999998</v>
      </c>
      <c r="J20" s="76">
        <v>-19208.307379999998</v>
      </c>
      <c r="K20" s="76">
        <v>-19208.307379999998</v>
      </c>
      <c r="L20" s="76">
        <v>-19208.307379999998</v>
      </c>
      <c r="M20" s="76">
        <v>-19208.307379999998</v>
      </c>
      <c r="N20" s="76">
        <v>-19208.307379999998</v>
      </c>
      <c r="O20" s="76">
        <v>-19208.307379999998</v>
      </c>
      <c r="P20" s="69">
        <f t="shared" si="0"/>
        <v>-19168.06954538462</v>
      </c>
      <c r="Q20" s="76">
        <v>-19208.307379999998</v>
      </c>
      <c r="R20" s="76">
        <v>-19208.307379999998</v>
      </c>
      <c r="S20" s="76">
        <v>-19208.307379999998</v>
      </c>
      <c r="T20" s="76">
        <v>-19208.307379999998</v>
      </c>
      <c r="U20" s="76">
        <v>-19208.307379999998</v>
      </c>
      <c r="V20" s="76">
        <v>-19208.307379999998</v>
      </c>
      <c r="W20" s="76">
        <v>-19208.307379999998</v>
      </c>
      <c r="X20" s="76">
        <v>-19208.307379999998</v>
      </c>
      <c r="Y20" s="76">
        <v>-19208.307379999998</v>
      </c>
      <c r="Z20" s="76">
        <v>-19208.307379999998</v>
      </c>
      <c r="AA20" s="76">
        <v>-19208.307379999998</v>
      </c>
      <c r="AB20" s="76">
        <v>-19208.307379999998</v>
      </c>
      <c r="AC20" s="76">
        <v>-19208.307379999998</v>
      </c>
      <c r="AD20" s="76">
        <v>-19208.307379999998</v>
      </c>
      <c r="AE20" s="76">
        <v>-19208.307379999998</v>
      </c>
      <c r="AF20" s="76">
        <v>-19208.307379999998</v>
      </c>
      <c r="AG20" s="69">
        <f t="shared" si="1"/>
        <v>-19208.307380000006</v>
      </c>
    </row>
    <row r="21" spans="1:33">
      <c r="A21" s="77" t="s">
        <v>196</v>
      </c>
      <c r="B21" s="76">
        <v>667.38214000000005</v>
      </c>
      <c r="C21" s="76">
        <v>638.79593999999997</v>
      </c>
      <c r="D21" s="76">
        <v>639.37428999999997</v>
      </c>
      <c r="E21" s="76">
        <v>674.72274000000004</v>
      </c>
      <c r="F21" s="76">
        <v>732.91610000000003</v>
      </c>
      <c r="G21" s="76">
        <v>713.65048999999999</v>
      </c>
      <c r="H21" s="76">
        <v>715.66353000000004</v>
      </c>
      <c r="I21" s="76">
        <v>298.41145</v>
      </c>
      <c r="J21" s="76">
        <v>298.41145</v>
      </c>
      <c r="K21" s="76">
        <v>298.41145</v>
      </c>
      <c r="L21" s="76">
        <v>298.41145</v>
      </c>
      <c r="M21" s="76">
        <v>298.41145</v>
      </c>
      <c r="N21" s="76">
        <v>298.41145</v>
      </c>
      <c r="O21" s="76">
        <v>298.41145</v>
      </c>
      <c r="P21" s="69">
        <f t="shared" si="0"/>
        <v>477.23101846153827</v>
      </c>
      <c r="Q21" s="76">
        <v>298.41145</v>
      </c>
      <c r="R21" s="76">
        <v>298.41145</v>
      </c>
      <c r="S21" s="76">
        <v>298.41145</v>
      </c>
      <c r="T21" s="76">
        <v>298.41145</v>
      </c>
      <c r="U21" s="76">
        <v>298.41145</v>
      </c>
      <c r="V21" s="76">
        <v>298.41145</v>
      </c>
      <c r="W21" s="76">
        <v>298.41145</v>
      </c>
      <c r="X21" s="76">
        <v>298.41145</v>
      </c>
      <c r="Y21" s="76">
        <v>298.41145</v>
      </c>
      <c r="Z21" s="76">
        <v>298.41145</v>
      </c>
      <c r="AA21" s="76">
        <v>298.41145</v>
      </c>
      <c r="AB21" s="76">
        <v>298.41145</v>
      </c>
      <c r="AC21" s="76">
        <v>298.41145</v>
      </c>
      <c r="AD21" s="76">
        <v>298.41145</v>
      </c>
      <c r="AE21" s="76">
        <v>298.41145</v>
      </c>
      <c r="AF21" s="76">
        <v>298.41145</v>
      </c>
      <c r="AG21" s="69">
        <f t="shared" si="1"/>
        <v>298.41145</v>
      </c>
    </row>
    <row r="22" spans="1:33">
      <c r="A22" s="77" t="s">
        <v>197</v>
      </c>
      <c r="B22" s="76">
        <v>-28334.144520000002</v>
      </c>
      <c r="C22" s="76">
        <v>-29067.573939999998</v>
      </c>
      <c r="D22" s="76">
        <v>-29793.90093</v>
      </c>
      <c r="E22" s="76">
        <v>-30029.572690000001</v>
      </c>
      <c r="F22" s="76">
        <v>-30764.680390000001</v>
      </c>
      <c r="G22" s="76">
        <v>-31478.06408</v>
      </c>
      <c r="H22" s="76">
        <v>-32209.73101</v>
      </c>
      <c r="I22" s="76">
        <v>-33034.621079999997</v>
      </c>
      <c r="J22" s="76">
        <v>-33871.400149999899</v>
      </c>
      <c r="K22" s="76">
        <v>-34711.958329999899</v>
      </c>
      <c r="L22" s="76">
        <v>-35552.781919999899</v>
      </c>
      <c r="M22" s="76">
        <v>-36440.617029999899</v>
      </c>
      <c r="N22" s="76">
        <v>-37375.770779999897</v>
      </c>
      <c r="O22" s="76">
        <v>-38310.924529999902</v>
      </c>
      <c r="P22" s="69">
        <f t="shared" si="0"/>
        <v>-33280.122835384573</v>
      </c>
      <c r="Q22" s="76">
        <v>-39246.0782799999</v>
      </c>
      <c r="R22" s="76">
        <v>-40181.232029999897</v>
      </c>
      <c r="S22" s="76">
        <v>-41117.452489999901</v>
      </c>
      <c r="T22" s="76">
        <v>-42064.3295699999</v>
      </c>
      <c r="U22" s="76">
        <v>-43021.784579999898</v>
      </c>
      <c r="V22" s="76">
        <v>-43981.072389999899</v>
      </c>
      <c r="W22" s="76">
        <v>-44825.598619999902</v>
      </c>
      <c r="X22" s="76">
        <v>-45784.922799999898</v>
      </c>
      <c r="Y22" s="76">
        <v>-46744.6142599999</v>
      </c>
      <c r="Z22" s="76">
        <v>-47764.912839999903</v>
      </c>
      <c r="AA22" s="76">
        <v>-48845.818549999902</v>
      </c>
      <c r="AB22" s="76">
        <v>-49926.724259999901</v>
      </c>
      <c r="AC22" s="76">
        <v>-51007.709549999898</v>
      </c>
      <c r="AD22" s="76">
        <v>-52088.800949999903</v>
      </c>
      <c r="AE22" s="76">
        <v>-53169.945409999898</v>
      </c>
      <c r="AF22" s="76">
        <v>-54252.169549999897</v>
      </c>
      <c r="AG22" s="69">
        <f t="shared" si="1"/>
        <v>-47959.877179230665</v>
      </c>
    </row>
    <row r="23" spans="1:33">
      <c r="A23" s="77" t="s">
        <v>198</v>
      </c>
      <c r="B23" s="76">
        <v>-32.450240000000001</v>
      </c>
      <c r="C23" s="76">
        <v>-33.325369999999999</v>
      </c>
      <c r="D23" s="76">
        <v>-34.200499999999998</v>
      </c>
      <c r="E23" s="76">
        <v>-35.075629999999997</v>
      </c>
      <c r="F23" s="76">
        <v>-35.950760000000002</v>
      </c>
      <c r="G23" s="76">
        <v>-36.825890000000001</v>
      </c>
      <c r="H23" s="76">
        <v>-37.70102</v>
      </c>
      <c r="I23" s="76">
        <v>-38.576149999999998</v>
      </c>
      <c r="J23" s="76">
        <v>-39.451279999999997</v>
      </c>
      <c r="K23" s="76">
        <v>-40.326410000000003</v>
      </c>
      <c r="L23" s="76">
        <v>-41.201540000000001</v>
      </c>
      <c r="M23" s="76">
        <v>-42.07667</v>
      </c>
      <c r="N23" s="76">
        <v>-42.951799999999999</v>
      </c>
      <c r="O23" s="76">
        <v>-43.826929999999997</v>
      </c>
      <c r="P23" s="69">
        <f t="shared" si="0"/>
        <v>-38.576149999999998</v>
      </c>
      <c r="Q23" s="76">
        <v>-44.702059999999904</v>
      </c>
      <c r="R23" s="76">
        <v>-45.577189999999902</v>
      </c>
      <c r="S23" s="76">
        <v>-46.452319999999901</v>
      </c>
      <c r="T23" s="76">
        <v>-47.327449999999899</v>
      </c>
      <c r="U23" s="76">
        <v>-48.202579999999898</v>
      </c>
      <c r="V23" s="76">
        <v>-49.077709999999897</v>
      </c>
      <c r="W23" s="76">
        <v>-49.952839999999902</v>
      </c>
      <c r="X23" s="76">
        <v>-50.827969999999901</v>
      </c>
      <c r="Y23" s="76">
        <v>-51.7030999999999</v>
      </c>
      <c r="Z23" s="76">
        <v>-52.578229999999898</v>
      </c>
      <c r="AA23" s="76">
        <v>-53.453359999999897</v>
      </c>
      <c r="AB23" s="76">
        <v>-54.328489999999903</v>
      </c>
      <c r="AC23" s="76">
        <v>-55.203619999999901</v>
      </c>
      <c r="AD23" s="76">
        <v>-56.0787499999999</v>
      </c>
      <c r="AE23" s="76">
        <v>-56.953879999999899</v>
      </c>
      <c r="AF23" s="76">
        <v>-57.829009999999897</v>
      </c>
      <c r="AG23" s="69">
        <f t="shared" si="1"/>
        <v>-52.578229999999898</v>
      </c>
    </row>
    <row r="24" spans="1:33">
      <c r="A24" s="77" t="s">
        <v>199</v>
      </c>
      <c r="B24" s="76">
        <v>103852.26824999999</v>
      </c>
      <c r="C24" s="76">
        <v>104007.302019999</v>
      </c>
      <c r="D24" s="76">
        <v>104231.436999999</v>
      </c>
      <c r="E24" s="76">
        <v>104494.33951999999</v>
      </c>
      <c r="F24" s="76">
        <v>104587.20824999901</v>
      </c>
      <c r="G24" s="76">
        <v>104501.512099999</v>
      </c>
      <c r="H24" s="76">
        <v>104749.10447999999</v>
      </c>
      <c r="I24" s="76">
        <v>104808.783239999</v>
      </c>
      <c r="J24" s="76">
        <v>105091.880729999</v>
      </c>
      <c r="K24" s="76">
        <v>105381.00096999999</v>
      </c>
      <c r="L24" s="76">
        <v>105670.844069999</v>
      </c>
      <c r="M24" s="76">
        <v>105964.113149999</v>
      </c>
      <c r="N24" s="76">
        <v>106260.687799999</v>
      </c>
      <c r="O24" s="76">
        <v>106557.744629999</v>
      </c>
      <c r="P24" s="69">
        <f t="shared" si="0"/>
        <v>105100.4583046146</v>
      </c>
      <c r="Q24" s="76">
        <v>106855.42562999899</v>
      </c>
      <c r="R24" s="76">
        <v>107157.53372999901</v>
      </c>
      <c r="S24" s="76">
        <v>107463.58449999899</v>
      </c>
      <c r="T24" s="76">
        <v>107769.899819999</v>
      </c>
      <c r="U24" s="76">
        <v>108076.772049999</v>
      </c>
      <c r="V24" s="76">
        <v>108384.03445999901</v>
      </c>
      <c r="W24" s="76">
        <v>108691.939449999</v>
      </c>
      <c r="X24" s="76">
        <v>109000.515409999</v>
      </c>
      <c r="Y24" s="76">
        <v>109313.242399999</v>
      </c>
      <c r="Z24" s="76">
        <v>109633.34141999899</v>
      </c>
      <c r="AA24" s="76">
        <v>109957.07039999899</v>
      </c>
      <c r="AB24" s="76">
        <v>110281.16925999901</v>
      </c>
      <c r="AC24" s="76">
        <v>110605.70571999899</v>
      </c>
      <c r="AD24" s="76">
        <v>110928.408839999</v>
      </c>
      <c r="AE24" s="76">
        <v>111249.40743999901</v>
      </c>
      <c r="AF24" s="76">
        <v>111571.113139999</v>
      </c>
      <c r="AG24" s="69">
        <f t="shared" si="1"/>
        <v>109650.97075461441</v>
      </c>
    </row>
    <row r="25" spans="1:33">
      <c r="A25" s="77" t="s">
        <v>200</v>
      </c>
      <c r="B25" s="76">
        <v>17446.159239999899</v>
      </c>
      <c r="C25" s="76">
        <v>16357.94952</v>
      </c>
      <c r="D25" s="76">
        <v>16796.07936</v>
      </c>
      <c r="E25" s="76">
        <v>19033.63854</v>
      </c>
      <c r="F25" s="76">
        <v>19096.49913</v>
      </c>
      <c r="G25" s="76">
        <v>18727.47566</v>
      </c>
      <c r="H25" s="76">
        <v>18862.543699999998</v>
      </c>
      <c r="I25" s="76">
        <v>16746.04133</v>
      </c>
      <c r="J25" s="76">
        <v>3208.5625799999998</v>
      </c>
      <c r="K25" s="76">
        <v>4390.6632766666598</v>
      </c>
      <c r="L25" s="76">
        <v>4899.9436733333296</v>
      </c>
      <c r="M25" s="76">
        <v>2094.8193999999899</v>
      </c>
      <c r="N25" s="76">
        <v>3132.61050999999</v>
      </c>
      <c r="O25" s="76">
        <v>4211.9894199999899</v>
      </c>
      <c r="P25" s="69">
        <f t="shared" si="0"/>
        <v>11350.678161538457</v>
      </c>
      <c r="Q25" s="76">
        <v>4675.4559099999897</v>
      </c>
      <c r="R25" s="76">
        <v>5258.4300499999899</v>
      </c>
      <c r="S25" s="76">
        <v>5324.02116999999</v>
      </c>
      <c r="T25" s="76">
        <v>5610.4021999999904</v>
      </c>
      <c r="U25" s="76">
        <v>6126.0072599999903</v>
      </c>
      <c r="V25" s="76">
        <v>6599.44541999999</v>
      </c>
      <c r="W25" s="76">
        <v>7196.4986599999902</v>
      </c>
      <c r="X25" s="76">
        <v>7943.6889599999904</v>
      </c>
      <c r="Y25" s="76">
        <v>6677.3010999999897</v>
      </c>
      <c r="Z25" s="76">
        <v>5195.0779399999901</v>
      </c>
      <c r="AA25" s="76">
        <v>8111.4834499999897</v>
      </c>
      <c r="AB25" s="76">
        <v>11062.0043999999</v>
      </c>
      <c r="AC25" s="76">
        <v>14407.036169999899</v>
      </c>
      <c r="AD25" s="76">
        <v>20866.2602999999</v>
      </c>
      <c r="AE25" s="76">
        <v>27482.024749999899</v>
      </c>
      <c r="AF25" s="76">
        <v>34224.545989999999</v>
      </c>
      <c r="AG25" s="69">
        <f t="shared" si="1"/>
        <v>12423.213584615347</v>
      </c>
    </row>
    <row r="26" spans="1:33" ht="15" thickBot="1">
      <c r="A26" s="77" t="s">
        <v>201</v>
      </c>
      <c r="B26" s="79">
        <v>-511320.59912000003</v>
      </c>
      <c r="C26" s="79">
        <v>-511144.83486</v>
      </c>
      <c r="D26" s="79">
        <v>-512372.50407000002</v>
      </c>
      <c r="E26" s="79">
        <v>-513402.06560999999</v>
      </c>
      <c r="F26" s="79">
        <v>-513973.89909999998</v>
      </c>
      <c r="G26" s="79">
        <v>-513933.07983</v>
      </c>
      <c r="H26" s="79">
        <v>-515032.80890999897</v>
      </c>
      <c r="I26" s="79">
        <v>-512644.90023999999</v>
      </c>
      <c r="J26" s="79">
        <v>-500132.4178</v>
      </c>
      <c r="K26" s="79">
        <v>-501248.272</v>
      </c>
      <c r="L26" s="79">
        <v>-502676.60382999998</v>
      </c>
      <c r="M26" s="79">
        <v>-501494.56692000001</v>
      </c>
      <c r="N26" s="79">
        <v>-503063.34265000001</v>
      </c>
      <c r="O26" s="79">
        <v>-504695.51178</v>
      </c>
      <c r="P26" s="69">
        <f t="shared" si="0"/>
        <v>-508139.60058461537</v>
      </c>
      <c r="Q26" s="79">
        <v>-506109.52188999997</v>
      </c>
      <c r="R26" s="79">
        <v>-506593.79310999898</v>
      </c>
      <c r="S26" s="79">
        <v>-507613.88617999997</v>
      </c>
      <c r="T26" s="79">
        <v>-508789.59733999998</v>
      </c>
      <c r="U26" s="79">
        <v>-510201.34138</v>
      </c>
      <c r="V26" s="79">
        <v>-511656.92358</v>
      </c>
      <c r="W26" s="79">
        <v>-513234.79521000001</v>
      </c>
      <c r="X26" s="79">
        <v>-514810.90791000001</v>
      </c>
      <c r="Y26" s="79">
        <v>-514783.35615000001</v>
      </c>
      <c r="Z26" s="79">
        <v>-514639.34961999999</v>
      </c>
      <c r="AA26" s="79">
        <v>-516356.55053000001</v>
      </c>
      <c r="AB26" s="79">
        <v>-518110.14237999998</v>
      </c>
      <c r="AC26" s="79">
        <v>-519786.52146000002</v>
      </c>
      <c r="AD26" s="79">
        <v>-521430.35895000002</v>
      </c>
      <c r="AE26" s="79">
        <v>-522933.32984999998</v>
      </c>
      <c r="AF26" s="79">
        <v>-524279.66346000001</v>
      </c>
      <c r="AG26" s="69">
        <f t="shared" si="1"/>
        <v>-516231.75675538467</v>
      </c>
    </row>
    <row r="27" spans="1:33">
      <c r="A27" s="77" t="s">
        <v>202</v>
      </c>
      <c r="B27" s="76">
        <v>-2662547.4535599998</v>
      </c>
      <c r="C27" s="76">
        <v>-2670483.1804999998</v>
      </c>
      <c r="D27" s="76">
        <v>-2685642.38546</v>
      </c>
      <c r="E27" s="76">
        <v>-2696668.32310999</v>
      </c>
      <c r="F27" s="76">
        <v>-2709123.3665099898</v>
      </c>
      <c r="G27" s="76">
        <v>-2719686.7013400001</v>
      </c>
      <c r="H27" s="76">
        <v>-2735051.4474399998</v>
      </c>
      <c r="I27" s="76">
        <v>-2743276.5376400002</v>
      </c>
      <c r="J27" s="76">
        <v>-2760663.4020966599</v>
      </c>
      <c r="K27" s="76">
        <v>-2777252.8967066598</v>
      </c>
      <c r="L27" s="76">
        <v>-2794851.7930266601</v>
      </c>
      <c r="M27" s="76">
        <v>-2795746.18116666</v>
      </c>
      <c r="N27" s="76">
        <v>-2813481.8575433302</v>
      </c>
      <c r="O27" s="76">
        <v>-2831259.3873999901</v>
      </c>
      <c r="P27" s="69">
        <f t="shared" si="0"/>
        <v>-2748706.7276876876</v>
      </c>
      <c r="Q27" s="76">
        <v>-2849459.4890466598</v>
      </c>
      <c r="R27" s="76">
        <v>-2866818.5933033298</v>
      </c>
      <c r="S27" s="76">
        <v>-2868244.8671818501</v>
      </c>
      <c r="T27" s="76">
        <v>-2887834.8155622301</v>
      </c>
      <c r="U27" s="76">
        <v>-2907472.0781025998</v>
      </c>
      <c r="V27" s="76">
        <v>-2927212.9526629802</v>
      </c>
      <c r="W27" s="76">
        <v>-2946875.3230533502</v>
      </c>
      <c r="X27" s="76">
        <v>-2966543.8707437301</v>
      </c>
      <c r="Y27" s="76">
        <v>-2986811.8221141002</v>
      </c>
      <c r="Z27" s="76">
        <v>-2999803.47894448</v>
      </c>
      <c r="AA27" s="76">
        <v>-3018378.9024148602</v>
      </c>
      <c r="AB27" s="76">
        <v>-3036970.1843552301</v>
      </c>
      <c r="AC27" s="76">
        <v>-3055104.5978356102</v>
      </c>
      <c r="AD27" s="76">
        <v>-3010468.1836659801</v>
      </c>
      <c r="AE27" s="76">
        <v>-3024939.3311163601</v>
      </c>
      <c r="AF27" s="76">
        <v>-3039152.7588267298</v>
      </c>
      <c r="AG27" s="69">
        <f t="shared" si="1"/>
        <v>-2985197.5614921725</v>
      </c>
    </row>
    <row r="28" spans="1:33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9">
        <f t="shared" si="0"/>
        <v>0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9">
        <f t="shared" si="1"/>
        <v>0</v>
      </c>
    </row>
    <row r="29" spans="1:33" ht="15" thickBot="1">
      <c r="A29" s="75" t="s">
        <v>203</v>
      </c>
      <c r="B29" s="80">
        <v>5485726.1616500001</v>
      </c>
      <c r="C29" s="80">
        <v>5501226.0992699899</v>
      </c>
      <c r="D29" s="80">
        <v>5530786.3772499897</v>
      </c>
      <c r="E29" s="80">
        <v>5567438.4010399999</v>
      </c>
      <c r="F29" s="80">
        <v>5606802.0747199897</v>
      </c>
      <c r="G29" s="80">
        <v>5625518.2809599899</v>
      </c>
      <c r="H29" s="80">
        <v>5653133.3928699903</v>
      </c>
      <c r="I29" s="80">
        <v>5698906.2750700004</v>
      </c>
      <c r="J29" s="80">
        <v>5750008.2060654098</v>
      </c>
      <c r="K29" s="80">
        <v>5801532.1758715697</v>
      </c>
      <c r="L29" s="80">
        <v>5847305.9012791403</v>
      </c>
      <c r="M29" s="80">
        <v>5894984.2824520599</v>
      </c>
      <c r="N29" s="80">
        <v>5919791.8512217598</v>
      </c>
      <c r="O29" s="80">
        <v>5951585.0094564203</v>
      </c>
      <c r="P29" s="69">
        <f t="shared" si="0"/>
        <v>5719155.255963563</v>
      </c>
      <c r="Q29" s="80">
        <v>5981581.3993018996</v>
      </c>
      <c r="R29" s="80">
        <v>6017911.1854237895</v>
      </c>
      <c r="S29" s="80">
        <v>6036901.9857259998</v>
      </c>
      <c r="T29" s="80">
        <v>6047815.7189056203</v>
      </c>
      <c r="U29" s="80">
        <v>6078278.9693152402</v>
      </c>
      <c r="V29" s="80">
        <v>6094418.7860948704</v>
      </c>
      <c r="W29" s="80">
        <v>6115902.1588944905</v>
      </c>
      <c r="X29" s="80">
        <v>6129478.6649741204</v>
      </c>
      <c r="Y29" s="80">
        <v>6135381.8305937396</v>
      </c>
      <c r="Z29" s="80">
        <v>6143955.4198833704</v>
      </c>
      <c r="AA29" s="80">
        <v>6141194.0013929904</v>
      </c>
      <c r="AB29" s="80">
        <v>6138794.8477726104</v>
      </c>
      <c r="AC29" s="80">
        <v>6145856.2899122396</v>
      </c>
      <c r="AD29" s="80">
        <v>6159927.0186218601</v>
      </c>
      <c r="AE29" s="80">
        <v>6181820.3283014903</v>
      </c>
      <c r="AF29" s="80">
        <v>6199033.1423011096</v>
      </c>
      <c r="AG29" s="69">
        <f t="shared" si="1"/>
        <v>6131681.3213049043</v>
      </c>
    </row>
    <row r="30" spans="1:33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9">
        <f t="shared" si="0"/>
        <v>0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69">
        <f t="shared" si="1"/>
        <v>0</v>
      </c>
    </row>
    <row r="31" spans="1:33">
      <c r="A31" s="75" t="s">
        <v>204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69">
        <f t="shared" si="0"/>
        <v>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69">
        <f t="shared" si="1"/>
        <v>0</v>
      </c>
    </row>
    <row r="32" spans="1:33">
      <c r="A32" s="77" t="s">
        <v>205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69">
        <f t="shared" si="0"/>
        <v>0</v>
      </c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69">
        <f t="shared" si="1"/>
        <v>0</v>
      </c>
    </row>
    <row r="33" spans="1:33">
      <c r="A33" s="77" t="s">
        <v>206</v>
      </c>
      <c r="B33" s="76">
        <v>250</v>
      </c>
      <c r="C33" s="76">
        <v>250</v>
      </c>
      <c r="D33" s="76">
        <v>250</v>
      </c>
      <c r="E33" s="76">
        <v>250</v>
      </c>
      <c r="F33" s="76">
        <v>250</v>
      </c>
      <c r="G33" s="76">
        <v>250</v>
      </c>
      <c r="H33" s="76">
        <v>250</v>
      </c>
      <c r="I33" s="76">
        <v>250</v>
      </c>
      <c r="J33" s="76">
        <v>250</v>
      </c>
      <c r="K33" s="76">
        <v>250</v>
      </c>
      <c r="L33" s="76">
        <v>250</v>
      </c>
      <c r="M33" s="76">
        <v>250</v>
      </c>
      <c r="N33" s="76">
        <v>250</v>
      </c>
      <c r="O33" s="76">
        <v>250</v>
      </c>
      <c r="P33" s="69">
        <f t="shared" si="0"/>
        <v>250</v>
      </c>
      <c r="Q33" s="76">
        <v>250</v>
      </c>
      <c r="R33" s="76">
        <v>250</v>
      </c>
      <c r="S33" s="76">
        <v>250</v>
      </c>
      <c r="T33" s="76">
        <v>250</v>
      </c>
      <c r="U33" s="76">
        <v>250</v>
      </c>
      <c r="V33" s="76">
        <v>250</v>
      </c>
      <c r="W33" s="76">
        <v>250</v>
      </c>
      <c r="X33" s="76">
        <v>250</v>
      </c>
      <c r="Y33" s="76">
        <v>250</v>
      </c>
      <c r="Z33" s="76">
        <v>250</v>
      </c>
      <c r="AA33" s="76">
        <v>250</v>
      </c>
      <c r="AB33" s="76">
        <v>250</v>
      </c>
      <c r="AC33" s="76">
        <v>250</v>
      </c>
      <c r="AD33" s="76">
        <v>250</v>
      </c>
      <c r="AE33" s="76">
        <v>250</v>
      </c>
      <c r="AF33" s="76">
        <v>250</v>
      </c>
      <c r="AG33" s="69">
        <f t="shared" si="1"/>
        <v>250</v>
      </c>
    </row>
    <row r="34" spans="1:33">
      <c r="A34" s="77" t="s">
        <v>207</v>
      </c>
      <c r="B34" s="76">
        <v>250</v>
      </c>
      <c r="C34" s="76">
        <v>250</v>
      </c>
      <c r="D34" s="76">
        <v>250</v>
      </c>
      <c r="E34" s="76">
        <v>250</v>
      </c>
      <c r="F34" s="76">
        <v>250</v>
      </c>
      <c r="G34" s="76">
        <v>250</v>
      </c>
      <c r="H34" s="76">
        <v>250</v>
      </c>
      <c r="I34" s="76">
        <v>250</v>
      </c>
      <c r="J34" s="76">
        <v>250</v>
      </c>
      <c r="K34" s="76">
        <v>250</v>
      </c>
      <c r="L34" s="76">
        <v>250</v>
      </c>
      <c r="M34" s="76">
        <v>250</v>
      </c>
      <c r="N34" s="76">
        <v>250</v>
      </c>
      <c r="O34" s="76">
        <v>250</v>
      </c>
      <c r="P34" s="69">
        <f t="shared" si="0"/>
        <v>250</v>
      </c>
      <c r="Q34" s="76">
        <v>250</v>
      </c>
      <c r="R34" s="76">
        <v>250</v>
      </c>
      <c r="S34" s="76">
        <v>250</v>
      </c>
      <c r="T34" s="76">
        <v>250</v>
      </c>
      <c r="U34" s="76">
        <v>250</v>
      </c>
      <c r="V34" s="76">
        <v>250</v>
      </c>
      <c r="W34" s="76">
        <v>250</v>
      </c>
      <c r="X34" s="76">
        <v>250</v>
      </c>
      <c r="Y34" s="76">
        <v>250</v>
      </c>
      <c r="Z34" s="76">
        <v>250</v>
      </c>
      <c r="AA34" s="76">
        <v>250</v>
      </c>
      <c r="AB34" s="76">
        <v>250</v>
      </c>
      <c r="AC34" s="76">
        <v>250</v>
      </c>
      <c r="AD34" s="76">
        <v>250</v>
      </c>
      <c r="AE34" s="76">
        <v>250</v>
      </c>
      <c r="AF34" s="76">
        <v>250</v>
      </c>
      <c r="AG34" s="69">
        <f t="shared" si="1"/>
        <v>250</v>
      </c>
    </row>
    <row r="35" spans="1:33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9">
        <f t="shared" si="0"/>
        <v>0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69">
        <f t="shared" si="1"/>
        <v>0</v>
      </c>
    </row>
    <row r="36" spans="1:33">
      <c r="A36" s="77" t="s">
        <v>208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69">
        <f t="shared" si="0"/>
        <v>0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69">
        <f t="shared" si="1"/>
        <v>0</v>
      </c>
    </row>
    <row r="37" spans="1:33">
      <c r="A37" s="77" t="s">
        <v>209</v>
      </c>
      <c r="B37" s="76">
        <v>971.72014999999999</v>
      </c>
      <c r="C37" s="76">
        <v>971.72014999999999</v>
      </c>
      <c r="D37" s="76">
        <v>971.72014999999999</v>
      </c>
      <c r="E37" s="76">
        <v>971.72014999999999</v>
      </c>
      <c r="F37" s="76">
        <v>971.72014999999999</v>
      </c>
      <c r="G37" s="76">
        <v>971.72014999999999</v>
      </c>
      <c r="H37" s="76">
        <v>971.72014999999999</v>
      </c>
      <c r="I37" s="76">
        <v>971.72014999999999</v>
      </c>
      <c r="J37" s="76">
        <v>971.72014999999999</v>
      </c>
      <c r="K37" s="76">
        <v>971.72014999999999</v>
      </c>
      <c r="L37" s="76">
        <v>971.72014999999999</v>
      </c>
      <c r="M37" s="76">
        <v>971.72014999999999</v>
      </c>
      <c r="N37" s="76">
        <v>971.72014999999999</v>
      </c>
      <c r="O37" s="76">
        <v>971.72014999999999</v>
      </c>
      <c r="P37" s="69">
        <f t="shared" si="0"/>
        <v>971.72014999999976</v>
      </c>
      <c r="Q37" s="76">
        <v>971.72014999999999</v>
      </c>
      <c r="R37" s="76">
        <v>971.72014999999999</v>
      </c>
      <c r="S37" s="76">
        <v>971.72014999999999</v>
      </c>
      <c r="T37" s="76">
        <v>971.72014999999999</v>
      </c>
      <c r="U37" s="76">
        <v>971.72014999999999</v>
      </c>
      <c r="V37" s="76">
        <v>971.72014999999999</v>
      </c>
      <c r="W37" s="76">
        <v>971.72014999999999</v>
      </c>
      <c r="X37" s="76">
        <v>971.72014999999999</v>
      </c>
      <c r="Y37" s="76">
        <v>971.72014999999999</v>
      </c>
      <c r="Z37" s="76">
        <v>971.72014999999999</v>
      </c>
      <c r="AA37" s="76">
        <v>971.72014999999999</v>
      </c>
      <c r="AB37" s="76">
        <v>971.72014999999999</v>
      </c>
      <c r="AC37" s="76">
        <v>971.72014999999999</v>
      </c>
      <c r="AD37" s="76">
        <v>971.72014999999999</v>
      </c>
      <c r="AE37" s="76">
        <v>971.72014999999999</v>
      </c>
      <c r="AF37" s="76">
        <v>971.72014999999999</v>
      </c>
      <c r="AG37" s="69">
        <f t="shared" si="1"/>
        <v>971.72014999999976</v>
      </c>
    </row>
    <row r="38" spans="1:33">
      <c r="A38" s="77" t="s">
        <v>210</v>
      </c>
      <c r="B38" s="76">
        <v>971.72014999999999</v>
      </c>
      <c r="C38" s="76">
        <v>971.72014999999999</v>
      </c>
      <c r="D38" s="76">
        <v>971.72014999999999</v>
      </c>
      <c r="E38" s="76">
        <v>971.72014999999999</v>
      </c>
      <c r="F38" s="76">
        <v>971.72014999999999</v>
      </c>
      <c r="G38" s="76">
        <v>971.72014999999999</v>
      </c>
      <c r="H38" s="76">
        <v>971.72014999999999</v>
      </c>
      <c r="I38" s="76">
        <v>971.72014999999999</v>
      </c>
      <c r="J38" s="76">
        <v>971.72014999999999</v>
      </c>
      <c r="K38" s="76">
        <v>971.72014999999999</v>
      </c>
      <c r="L38" s="76">
        <v>971.72014999999999</v>
      </c>
      <c r="M38" s="76">
        <v>971.72014999999999</v>
      </c>
      <c r="N38" s="76">
        <v>971.72014999999999</v>
      </c>
      <c r="O38" s="76">
        <v>971.72014999999999</v>
      </c>
      <c r="P38" s="69">
        <f t="shared" si="0"/>
        <v>971.72014999999976</v>
      </c>
      <c r="Q38" s="76">
        <v>971.72014999999999</v>
      </c>
      <c r="R38" s="76">
        <v>971.72014999999999</v>
      </c>
      <c r="S38" s="76">
        <v>971.72014999999999</v>
      </c>
      <c r="T38" s="76">
        <v>971.72014999999999</v>
      </c>
      <c r="U38" s="76">
        <v>971.72014999999999</v>
      </c>
      <c r="V38" s="76">
        <v>971.72014999999999</v>
      </c>
      <c r="W38" s="76">
        <v>971.72014999999999</v>
      </c>
      <c r="X38" s="76">
        <v>971.72014999999999</v>
      </c>
      <c r="Y38" s="76">
        <v>971.72014999999999</v>
      </c>
      <c r="Z38" s="76">
        <v>971.72014999999999</v>
      </c>
      <c r="AA38" s="76">
        <v>971.72014999999999</v>
      </c>
      <c r="AB38" s="76">
        <v>971.72014999999999</v>
      </c>
      <c r="AC38" s="76">
        <v>971.72014999999999</v>
      </c>
      <c r="AD38" s="76">
        <v>971.72014999999999</v>
      </c>
      <c r="AE38" s="76">
        <v>971.72014999999999</v>
      </c>
      <c r="AF38" s="76">
        <v>971.72014999999999</v>
      </c>
      <c r="AG38" s="69">
        <f t="shared" si="1"/>
        <v>971.72014999999976</v>
      </c>
    </row>
    <row r="39" spans="1:3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9">
        <f t="shared" si="0"/>
        <v>0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69">
        <f t="shared" si="1"/>
        <v>0</v>
      </c>
    </row>
    <row r="40" spans="1:33">
      <c r="A40" s="77" t="s">
        <v>211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9">
        <f t="shared" si="0"/>
        <v>0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69">
        <f t="shared" si="1"/>
        <v>0</v>
      </c>
    </row>
    <row r="41" spans="1:33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9">
        <f t="shared" si="0"/>
        <v>0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69">
        <f t="shared" si="1"/>
        <v>0</v>
      </c>
    </row>
    <row r="42" spans="1:33" ht="15" thickBot="1">
      <c r="A42" s="75" t="s">
        <v>212</v>
      </c>
      <c r="B42" s="80">
        <v>1221.7201500000001</v>
      </c>
      <c r="C42" s="80">
        <v>1221.7201500000001</v>
      </c>
      <c r="D42" s="80">
        <v>1221.7201500000001</v>
      </c>
      <c r="E42" s="80">
        <v>1221.7201500000001</v>
      </c>
      <c r="F42" s="80">
        <v>1221.7201500000001</v>
      </c>
      <c r="G42" s="80">
        <v>1221.7201500000001</v>
      </c>
      <c r="H42" s="80">
        <v>1221.7201500000001</v>
      </c>
      <c r="I42" s="80">
        <v>1221.7201500000001</v>
      </c>
      <c r="J42" s="80">
        <v>1221.7201500000001</v>
      </c>
      <c r="K42" s="80">
        <v>1221.7201500000001</v>
      </c>
      <c r="L42" s="80">
        <v>1221.7201500000001</v>
      </c>
      <c r="M42" s="80">
        <v>1221.7201500000001</v>
      </c>
      <c r="N42" s="80">
        <v>1221.7201500000001</v>
      </c>
      <c r="O42" s="80">
        <v>1221.7201500000001</v>
      </c>
      <c r="P42" s="69">
        <f t="shared" si="0"/>
        <v>1221.7201500000006</v>
      </c>
      <c r="Q42" s="80">
        <v>1221.7201500000001</v>
      </c>
      <c r="R42" s="80">
        <v>1221.7201500000001</v>
      </c>
      <c r="S42" s="80">
        <v>1221.7201500000001</v>
      </c>
      <c r="T42" s="80">
        <v>1221.7201500000001</v>
      </c>
      <c r="U42" s="80">
        <v>1221.7201500000001</v>
      </c>
      <c r="V42" s="80">
        <v>1221.7201500000001</v>
      </c>
      <c r="W42" s="80">
        <v>1221.7201500000001</v>
      </c>
      <c r="X42" s="80">
        <v>1221.7201500000001</v>
      </c>
      <c r="Y42" s="80">
        <v>1221.7201500000001</v>
      </c>
      <c r="Z42" s="80">
        <v>1221.7201500000001</v>
      </c>
      <c r="AA42" s="80">
        <v>1221.7201500000001</v>
      </c>
      <c r="AB42" s="80">
        <v>1221.7201500000001</v>
      </c>
      <c r="AC42" s="80">
        <v>1221.7201500000001</v>
      </c>
      <c r="AD42" s="80">
        <v>1221.7201500000001</v>
      </c>
      <c r="AE42" s="80">
        <v>1221.7201500000001</v>
      </c>
      <c r="AF42" s="80">
        <v>1221.7201500000001</v>
      </c>
      <c r="AG42" s="69">
        <f t="shared" si="1"/>
        <v>1221.7201500000006</v>
      </c>
    </row>
    <row r="43" spans="1:33">
      <c r="A43" s="7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9">
        <f t="shared" si="0"/>
        <v>0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69">
        <f t="shared" si="1"/>
        <v>0</v>
      </c>
    </row>
    <row r="44" spans="1:33">
      <c r="A44" s="75" t="s">
        <v>213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9">
        <f t="shared" si="0"/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69">
        <f t="shared" si="1"/>
        <v>0</v>
      </c>
    </row>
    <row r="45" spans="1:33">
      <c r="A45" s="77" t="s">
        <v>214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69">
        <f t="shared" si="0"/>
        <v>0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69">
        <f t="shared" si="1"/>
        <v>0</v>
      </c>
    </row>
    <row r="46" spans="1:33">
      <c r="A46" s="77" t="s">
        <v>215</v>
      </c>
      <c r="B46" s="76">
        <v>4124.2233399999895</v>
      </c>
      <c r="C46" s="76">
        <v>5654.8054099999899</v>
      </c>
      <c r="D46" s="76">
        <v>13949.66358</v>
      </c>
      <c r="E46" s="76">
        <v>6437.7349399999903</v>
      </c>
      <c r="F46" s="76">
        <v>3891.2329199999899</v>
      </c>
      <c r="G46" s="76">
        <v>7279.4108399999996</v>
      </c>
      <c r="H46" s="76">
        <v>4102.55026</v>
      </c>
      <c r="I46" s="76">
        <v>6516.0609999999997</v>
      </c>
      <c r="J46" s="76">
        <v>5000</v>
      </c>
      <c r="K46" s="76">
        <v>5000</v>
      </c>
      <c r="L46" s="76">
        <v>5000</v>
      </c>
      <c r="M46" s="76">
        <v>5000</v>
      </c>
      <c r="N46" s="76">
        <v>5000</v>
      </c>
      <c r="O46" s="76">
        <v>5000</v>
      </c>
      <c r="P46" s="69">
        <f t="shared" si="0"/>
        <v>5987.0353038461517</v>
      </c>
      <c r="Q46" s="76">
        <v>5000</v>
      </c>
      <c r="R46" s="76">
        <v>5000</v>
      </c>
      <c r="S46" s="76">
        <v>5000</v>
      </c>
      <c r="T46" s="76">
        <v>5000</v>
      </c>
      <c r="U46" s="76">
        <v>5000</v>
      </c>
      <c r="V46" s="76">
        <v>5000</v>
      </c>
      <c r="W46" s="76">
        <v>5000</v>
      </c>
      <c r="X46" s="76">
        <v>5000</v>
      </c>
      <c r="Y46" s="76">
        <v>5000</v>
      </c>
      <c r="Z46" s="76">
        <v>5000</v>
      </c>
      <c r="AA46" s="76">
        <v>5000</v>
      </c>
      <c r="AB46" s="76">
        <v>5000</v>
      </c>
      <c r="AC46" s="76">
        <v>5000</v>
      </c>
      <c r="AD46" s="76">
        <v>5000</v>
      </c>
      <c r="AE46" s="76">
        <v>5000</v>
      </c>
      <c r="AF46" s="76">
        <v>5000</v>
      </c>
      <c r="AG46" s="69">
        <f t="shared" si="1"/>
        <v>5000</v>
      </c>
    </row>
    <row r="47" spans="1:33">
      <c r="A47" s="77" t="s">
        <v>214</v>
      </c>
      <c r="B47" s="76">
        <v>4124.2233399999895</v>
      </c>
      <c r="C47" s="76">
        <v>5654.8054099999899</v>
      </c>
      <c r="D47" s="76">
        <v>13949.66358</v>
      </c>
      <c r="E47" s="76">
        <v>6437.7349399999903</v>
      </c>
      <c r="F47" s="76">
        <v>3891.2329199999899</v>
      </c>
      <c r="G47" s="76">
        <v>7279.4108399999996</v>
      </c>
      <c r="H47" s="76">
        <v>4102.55026</v>
      </c>
      <c r="I47" s="76">
        <v>6516.0609999999997</v>
      </c>
      <c r="J47" s="76">
        <v>5000</v>
      </c>
      <c r="K47" s="76">
        <v>5000</v>
      </c>
      <c r="L47" s="76">
        <v>5000</v>
      </c>
      <c r="M47" s="76">
        <v>5000</v>
      </c>
      <c r="N47" s="76">
        <v>5000</v>
      </c>
      <c r="O47" s="76">
        <v>5000</v>
      </c>
      <c r="P47" s="69">
        <f t="shared" si="0"/>
        <v>5987.0353038461517</v>
      </c>
      <c r="Q47" s="76">
        <v>5000</v>
      </c>
      <c r="R47" s="76">
        <v>5000</v>
      </c>
      <c r="S47" s="76">
        <v>5000</v>
      </c>
      <c r="T47" s="76">
        <v>5000</v>
      </c>
      <c r="U47" s="76">
        <v>5000</v>
      </c>
      <c r="V47" s="76">
        <v>5000</v>
      </c>
      <c r="W47" s="76">
        <v>5000</v>
      </c>
      <c r="X47" s="76">
        <v>5000</v>
      </c>
      <c r="Y47" s="76">
        <v>5000</v>
      </c>
      <c r="Z47" s="76">
        <v>5000</v>
      </c>
      <c r="AA47" s="76">
        <v>5000</v>
      </c>
      <c r="AB47" s="76">
        <v>5000</v>
      </c>
      <c r="AC47" s="76">
        <v>5000</v>
      </c>
      <c r="AD47" s="76">
        <v>5000</v>
      </c>
      <c r="AE47" s="76">
        <v>5000</v>
      </c>
      <c r="AF47" s="76">
        <v>5000</v>
      </c>
      <c r="AG47" s="69">
        <f t="shared" si="1"/>
        <v>5000</v>
      </c>
    </row>
    <row r="48" spans="1:33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69">
        <f t="shared" si="0"/>
        <v>0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69">
        <f t="shared" si="1"/>
        <v>0</v>
      </c>
    </row>
    <row r="49" spans="1:33">
      <c r="A49" s="77" t="s">
        <v>216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9">
        <f t="shared" si="0"/>
        <v>0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69">
        <f t="shared" si="1"/>
        <v>0</v>
      </c>
    </row>
    <row r="50" spans="1:33" ht="15" thickBot="1">
      <c r="A50" s="77" t="s">
        <v>217</v>
      </c>
      <c r="B50" s="79">
        <v>3973.9121300000002</v>
      </c>
      <c r="C50" s="79">
        <v>3836.2743300000002</v>
      </c>
      <c r="D50" s="79">
        <v>6526.7625900000003</v>
      </c>
      <c r="E50" s="79">
        <v>3800.1690100000001</v>
      </c>
      <c r="F50" s="79">
        <v>247.47237000000001</v>
      </c>
      <c r="G50" s="79">
        <v>10620.74876</v>
      </c>
      <c r="H50" s="79">
        <v>4727.1019799999904</v>
      </c>
      <c r="I50" s="79">
        <v>20113.465970000001</v>
      </c>
      <c r="J50" s="79">
        <v>9.3496055342257002E-10</v>
      </c>
      <c r="K50" s="79">
        <v>-1.6751771170220301E-7</v>
      </c>
      <c r="L50" s="79">
        <v>4.8369898308919801E-8</v>
      </c>
      <c r="M50" s="79">
        <v>4.48907925942876E-7</v>
      </c>
      <c r="N50" s="79">
        <v>1.1969626498853299E-6</v>
      </c>
      <c r="O50" s="79">
        <v>2.14556179400915E-6</v>
      </c>
      <c r="P50" s="69">
        <f t="shared" si="0"/>
        <v>3836.3073087440935</v>
      </c>
      <c r="Q50" s="79">
        <v>3.84502565253797E-6</v>
      </c>
      <c r="R50" s="79">
        <v>6.0903977825432699E-6</v>
      </c>
      <c r="S50" s="79">
        <v>4.4706462105637002E-6</v>
      </c>
      <c r="T50" s="79">
        <v>1.51647955064504E-5</v>
      </c>
      <c r="U50" s="79">
        <v>1.5984992153050798E-5</v>
      </c>
      <c r="V50" s="79">
        <v>3.4158303598985599E-5</v>
      </c>
      <c r="W50" s="79">
        <v>5.93447966750204E-5</v>
      </c>
      <c r="X50" s="79">
        <v>175726.43125803501</v>
      </c>
      <c r="Y50" s="79">
        <v>7.0469599450007E-5</v>
      </c>
      <c r="Z50" s="79">
        <v>9.2189806018438904E-5</v>
      </c>
      <c r="AA50" s="79">
        <v>1.07150125010946E-4</v>
      </c>
      <c r="AB50" s="79">
        <v>1.4105282837561999E-4</v>
      </c>
      <c r="AC50" s="79">
        <v>1.8819905711353599E-4</v>
      </c>
      <c r="AD50" s="79">
        <v>2.0595327077188499E-4</v>
      </c>
      <c r="AE50" s="79">
        <v>2.3778332052159999E-4</v>
      </c>
      <c r="AF50" s="79">
        <v>3.4626664909609401E-4</v>
      </c>
      <c r="AG50" s="69">
        <f t="shared" si="1"/>
        <v>13517.417905519425</v>
      </c>
    </row>
    <row r="51" spans="1:33">
      <c r="A51" s="77" t="s">
        <v>216</v>
      </c>
      <c r="B51" s="76">
        <v>3973.9121300000002</v>
      </c>
      <c r="C51" s="76">
        <v>3836.2743300000002</v>
      </c>
      <c r="D51" s="76">
        <v>6526.7625900000003</v>
      </c>
      <c r="E51" s="76">
        <v>3800.1690100000001</v>
      </c>
      <c r="F51" s="76">
        <v>247.47237000000001</v>
      </c>
      <c r="G51" s="76">
        <v>10620.74876</v>
      </c>
      <c r="H51" s="76">
        <v>4727.1019799999904</v>
      </c>
      <c r="I51" s="76">
        <v>20113.465970000001</v>
      </c>
      <c r="J51" s="76">
        <v>9.3496055342257002E-10</v>
      </c>
      <c r="K51" s="76">
        <v>-1.6751771170220301E-7</v>
      </c>
      <c r="L51" s="76">
        <v>4.8369898308919801E-8</v>
      </c>
      <c r="M51" s="76">
        <v>4.48907925942876E-7</v>
      </c>
      <c r="N51" s="76">
        <v>1.1969626498853299E-6</v>
      </c>
      <c r="O51" s="76">
        <v>2.14556179400915E-6</v>
      </c>
      <c r="P51" s="69">
        <f t="shared" si="0"/>
        <v>3836.3073087440935</v>
      </c>
      <c r="Q51" s="76">
        <v>3.84502565253797E-6</v>
      </c>
      <c r="R51" s="76">
        <v>6.0903977825432699E-6</v>
      </c>
      <c r="S51" s="76">
        <v>4.4706462105637002E-6</v>
      </c>
      <c r="T51" s="76">
        <v>1.51647955064504E-5</v>
      </c>
      <c r="U51" s="76">
        <v>1.5984992153050798E-5</v>
      </c>
      <c r="V51" s="76">
        <v>3.4158303598985599E-5</v>
      </c>
      <c r="W51" s="76">
        <v>5.93447966750204E-5</v>
      </c>
      <c r="X51" s="76">
        <v>175726.43125803501</v>
      </c>
      <c r="Y51" s="76">
        <v>7.0469599450007E-5</v>
      </c>
      <c r="Z51" s="76">
        <v>9.2189806018438904E-5</v>
      </c>
      <c r="AA51" s="76">
        <v>1.07150125010946E-4</v>
      </c>
      <c r="AB51" s="76">
        <v>1.4105282837561999E-4</v>
      </c>
      <c r="AC51" s="76">
        <v>1.8819905711353599E-4</v>
      </c>
      <c r="AD51" s="76">
        <v>2.0595327077188499E-4</v>
      </c>
      <c r="AE51" s="76">
        <v>2.3778332052159999E-4</v>
      </c>
      <c r="AF51" s="76">
        <v>3.4626664909609401E-4</v>
      </c>
      <c r="AG51" s="69">
        <f t="shared" si="1"/>
        <v>13517.417905519425</v>
      </c>
    </row>
    <row r="52" spans="1:33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9">
        <f t="shared" si="0"/>
        <v>0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69">
        <f t="shared" si="1"/>
        <v>0</v>
      </c>
    </row>
    <row r="53" spans="1:33">
      <c r="A53" s="77" t="s">
        <v>218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9">
        <f t="shared" si="0"/>
        <v>0</v>
      </c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69">
        <f t="shared" si="1"/>
        <v>0</v>
      </c>
    </row>
    <row r="54" spans="1:33">
      <c r="A54" s="77" t="s">
        <v>219</v>
      </c>
      <c r="B54" s="76">
        <v>38.53</v>
      </c>
      <c r="C54" s="76">
        <v>38.53</v>
      </c>
      <c r="D54" s="76">
        <v>38.53</v>
      </c>
      <c r="E54" s="76">
        <v>38.53</v>
      </c>
      <c r="F54" s="76">
        <v>38.53</v>
      </c>
      <c r="G54" s="76">
        <v>38.53</v>
      </c>
      <c r="H54" s="76">
        <v>40.53</v>
      </c>
      <c r="I54" s="76">
        <v>40.53</v>
      </c>
      <c r="J54" s="76">
        <v>40.53</v>
      </c>
      <c r="K54" s="76">
        <v>40.53</v>
      </c>
      <c r="L54" s="76">
        <v>40.53</v>
      </c>
      <c r="M54" s="76">
        <v>40.53</v>
      </c>
      <c r="N54" s="76">
        <v>40.53</v>
      </c>
      <c r="O54" s="76">
        <v>40.53</v>
      </c>
      <c r="P54" s="69">
        <f t="shared" si="0"/>
        <v>39.76076923076922</v>
      </c>
      <c r="Q54" s="76">
        <v>40.53</v>
      </c>
      <c r="R54" s="76">
        <v>40.53</v>
      </c>
      <c r="S54" s="76">
        <v>40.53</v>
      </c>
      <c r="T54" s="76">
        <v>40.53</v>
      </c>
      <c r="U54" s="76">
        <v>40.53</v>
      </c>
      <c r="V54" s="76">
        <v>40.53</v>
      </c>
      <c r="W54" s="76">
        <v>40.53</v>
      </c>
      <c r="X54" s="76">
        <v>40.53</v>
      </c>
      <c r="Y54" s="76">
        <v>40.53</v>
      </c>
      <c r="Z54" s="76">
        <v>40.53</v>
      </c>
      <c r="AA54" s="76">
        <v>40.53</v>
      </c>
      <c r="AB54" s="76">
        <v>40.53</v>
      </c>
      <c r="AC54" s="76">
        <v>40.53</v>
      </c>
      <c r="AD54" s="76">
        <v>40.53</v>
      </c>
      <c r="AE54" s="76">
        <v>40.53</v>
      </c>
      <c r="AF54" s="76">
        <v>40.53</v>
      </c>
      <c r="AG54" s="69">
        <f t="shared" si="1"/>
        <v>40.529999999999987</v>
      </c>
    </row>
    <row r="55" spans="1:33">
      <c r="A55" s="77" t="s">
        <v>220</v>
      </c>
      <c r="B55" s="76">
        <v>145800.59539999999</v>
      </c>
      <c r="C55" s="76">
        <v>168025.10724000001</v>
      </c>
      <c r="D55" s="76">
        <v>149089.95496999999</v>
      </c>
      <c r="E55" s="76">
        <v>135727.01806999999</v>
      </c>
      <c r="F55" s="76">
        <v>127380.77423</v>
      </c>
      <c r="G55" s="76">
        <v>138040.33126000001</v>
      </c>
      <c r="H55" s="76">
        <v>141082.06680999999</v>
      </c>
      <c r="I55" s="76">
        <v>123280.864869999</v>
      </c>
      <c r="J55" s="76">
        <v>126175.29189007101</v>
      </c>
      <c r="K55" s="76">
        <v>116984.32180021799</v>
      </c>
      <c r="L55" s="76">
        <v>118236.18043486599</v>
      </c>
      <c r="M55" s="76">
        <v>124467.76576819801</v>
      </c>
      <c r="N55" s="76">
        <v>135518.67691555401</v>
      </c>
      <c r="O55" s="76">
        <v>125150.856280718</v>
      </c>
      <c r="P55" s="69">
        <f t="shared" si="0"/>
        <v>133012.24696458646</v>
      </c>
      <c r="Q55" s="76">
        <v>127459.56235853799</v>
      </c>
      <c r="R55" s="76">
        <v>113660.29070603701</v>
      </c>
      <c r="S55" s="76">
        <v>121521.783219477</v>
      </c>
      <c r="T55" s="76">
        <v>131262.999382801</v>
      </c>
      <c r="U55" s="76">
        <v>132933.96834655499</v>
      </c>
      <c r="V55" s="76">
        <v>136318.91719924501</v>
      </c>
      <c r="W55" s="76">
        <v>126777.11143211499</v>
      </c>
      <c r="X55" s="76">
        <v>117335.668095798</v>
      </c>
      <c r="Y55" s="76">
        <v>118047.043426381</v>
      </c>
      <c r="Z55" s="76">
        <v>124637.101183188</v>
      </c>
      <c r="AA55" s="76">
        <v>136060.10621710599</v>
      </c>
      <c r="AB55" s="76">
        <v>125443.075531631</v>
      </c>
      <c r="AC55" s="76">
        <v>127899.01508895301</v>
      </c>
      <c r="AD55" s="76">
        <v>113848.56826719901</v>
      </c>
      <c r="AE55" s="76">
        <v>121686.42228975</v>
      </c>
      <c r="AF55" s="76">
        <v>131145.22107242799</v>
      </c>
      <c r="AG55" s="69">
        <f t="shared" si="1"/>
        <v>126415.01673331924</v>
      </c>
    </row>
    <row r="56" spans="1:33">
      <c r="A56" s="77" t="s">
        <v>221</v>
      </c>
      <c r="B56" s="76">
        <v>9698.9022999999997</v>
      </c>
      <c r="C56" s="76">
        <v>7547.38292</v>
      </c>
      <c r="D56" s="76">
        <v>7316.9873500000003</v>
      </c>
      <c r="E56" s="76">
        <v>7380.1974899999996</v>
      </c>
      <c r="F56" s="76">
        <v>6602.2869099999998</v>
      </c>
      <c r="G56" s="76">
        <v>9693.1877600000007</v>
      </c>
      <c r="H56" s="76">
        <v>8226.9384699999991</v>
      </c>
      <c r="I56" s="76">
        <v>8876.5816099999993</v>
      </c>
      <c r="J56" s="76">
        <v>8876.5816099999993</v>
      </c>
      <c r="K56" s="76">
        <v>8876.5816099999993</v>
      </c>
      <c r="L56" s="76">
        <v>8876.5816099999993</v>
      </c>
      <c r="M56" s="76">
        <v>8876.5816099999993</v>
      </c>
      <c r="N56" s="76">
        <v>8876.5816099999993</v>
      </c>
      <c r="O56" s="76">
        <v>8876.5816099999993</v>
      </c>
      <c r="P56" s="69">
        <f t="shared" si="0"/>
        <v>8377.1578592307669</v>
      </c>
      <c r="Q56" s="76">
        <v>8876.5816099999993</v>
      </c>
      <c r="R56" s="76">
        <v>8876.5816099999993</v>
      </c>
      <c r="S56" s="76">
        <v>8876.5816099999993</v>
      </c>
      <c r="T56" s="76">
        <v>8876.5816099999993</v>
      </c>
      <c r="U56" s="76">
        <v>8876.5816099999993</v>
      </c>
      <c r="V56" s="76">
        <v>8876.5816099999993</v>
      </c>
      <c r="W56" s="76">
        <v>8876.5816099999993</v>
      </c>
      <c r="X56" s="76">
        <v>8876.5816099999993</v>
      </c>
      <c r="Y56" s="76">
        <v>8876.5816099999993</v>
      </c>
      <c r="Z56" s="76">
        <v>8876.5816099999993</v>
      </c>
      <c r="AA56" s="76">
        <v>8876.5816099999993</v>
      </c>
      <c r="AB56" s="76">
        <v>8876.5816099999993</v>
      </c>
      <c r="AC56" s="76">
        <v>8876.5816099999993</v>
      </c>
      <c r="AD56" s="76">
        <v>8876.5816099999993</v>
      </c>
      <c r="AE56" s="76">
        <v>8876.5816099999993</v>
      </c>
      <c r="AF56" s="76">
        <v>8876.5816099999993</v>
      </c>
      <c r="AG56" s="69">
        <f t="shared" si="1"/>
        <v>8876.5816099999975</v>
      </c>
    </row>
    <row r="57" spans="1:33">
      <c r="A57" s="77" t="s">
        <v>222</v>
      </c>
      <c r="B57" s="76">
        <v>1469.03025</v>
      </c>
      <c r="C57" s="76">
        <v>1193.38869</v>
      </c>
      <c r="D57" s="76">
        <v>1254.8396599999901</v>
      </c>
      <c r="E57" s="76">
        <v>1171.5213999999901</v>
      </c>
      <c r="F57" s="76">
        <v>1185.11358</v>
      </c>
      <c r="G57" s="76">
        <v>1469.2916399999999</v>
      </c>
      <c r="H57" s="76">
        <v>891.50289999999995</v>
      </c>
      <c r="I57" s="76">
        <v>817.62585999999999</v>
      </c>
      <c r="J57" s="76">
        <v>817.62585999999999</v>
      </c>
      <c r="K57" s="76">
        <v>817.62585999999999</v>
      </c>
      <c r="L57" s="76">
        <v>817.62585999999999</v>
      </c>
      <c r="M57" s="76">
        <v>817.62585999999999</v>
      </c>
      <c r="N57" s="76">
        <v>817.62585999999999</v>
      </c>
      <c r="O57" s="76">
        <v>817.62585999999999</v>
      </c>
      <c r="P57" s="69">
        <f t="shared" si="0"/>
        <v>991.46452999999849</v>
      </c>
      <c r="Q57" s="76">
        <v>817.62585999999999</v>
      </c>
      <c r="R57" s="76">
        <v>817.62585999999999</v>
      </c>
      <c r="S57" s="76">
        <v>817.62585999999999</v>
      </c>
      <c r="T57" s="76">
        <v>817.62585999999999</v>
      </c>
      <c r="U57" s="76">
        <v>817.62585999999999</v>
      </c>
      <c r="V57" s="76">
        <v>817.62585999999999</v>
      </c>
      <c r="W57" s="76">
        <v>817.62585999999999</v>
      </c>
      <c r="X57" s="76">
        <v>817.62585999999999</v>
      </c>
      <c r="Y57" s="76">
        <v>817.62585999999999</v>
      </c>
      <c r="Z57" s="76">
        <v>817.62585999999999</v>
      </c>
      <c r="AA57" s="76">
        <v>817.62585999999999</v>
      </c>
      <c r="AB57" s="76">
        <v>817.62585999999999</v>
      </c>
      <c r="AC57" s="76">
        <v>817.62585999999999</v>
      </c>
      <c r="AD57" s="76">
        <v>817.62585999999999</v>
      </c>
      <c r="AE57" s="76">
        <v>817.62585999999999</v>
      </c>
      <c r="AF57" s="76">
        <v>817.62585999999999</v>
      </c>
      <c r="AG57" s="69">
        <f t="shared" si="1"/>
        <v>817.62585999999999</v>
      </c>
    </row>
    <row r="58" spans="1:33">
      <c r="A58" s="77" t="s">
        <v>223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69">
        <f t="shared" si="0"/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69">
        <f t="shared" si="1"/>
        <v>0</v>
      </c>
    </row>
    <row r="59" spans="1:33">
      <c r="A59" s="77" t="s">
        <v>224</v>
      </c>
      <c r="B59" s="76">
        <v>-1382.1926699999999</v>
      </c>
      <c r="C59" s="76">
        <v>-1636.4336699999999</v>
      </c>
      <c r="D59" s="76">
        <v>-1726.25982</v>
      </c>
      <c r="E59" s="76">
        <v>-1743.2848200000001</v>
      </c>
      <c r="F59" s="76">
        <v>-1726.28782</v>
      </c>
      <c r="G59" s="76">
        <v>-1660.2742000000001</v>
      </c>
      <c r="H59" s="76">
        <v>-1688.9431999999899</v>
      </c>
      <c r="I59" s="76">
        <v>-1805.4222</v>
      </c>
      <c r="J59" s="76">
        <v>-1805.4222</v>
      </c>
      <c r="K59" s="76">
        <v>-1805.4222</v>
      </c>
      <c r="L59" s="76">
        <v>-1805.4222</v>
      </c>
      <c r="M59" s="76">
        <v>-1805.4222</v>
      </c>
      <c r="N59" s="76">
        <v>-1805.4222</v>
      </c>
      <c r="O59" s="76">
        <v>-1805.4222</v>
      </c>
      <c r="P59" s="69">
        <f t="shared" si="0"/>
        <v>-1755.3414561538459</v>
      </c>
      <c r="Q59" s="76">
        <v>-1805.4222</v>
      </c>
      <c r="R59" s="76">
        <v>-1805.4222</v>
      </c>
      <c r="S59" s="76">
        <v>-1805.4222</v>
      </c>
      <c r="T59" s="76">
        <v>-1805.4222</v>
      </c>
      <c r="U59" s="76">
        <v>-1805.4222</v>
      </c>
      <c r="V59" s="76">
        <v>-1805.4222</v>
      </c>
      <c r="W59" s="76">
        <v>-1805.4222</v>
      </c>
      <c r="X59" s="76">
        <v>-1805.4222</v>
      </c>
      <c r="Y59" s="76">
        <v>-1805.4222</v>
      </c>
      <c r="Z59" s="76">
        <v>-1805.4222</v>
      </c>
      <c r="AA59" s="76">
        <v>-1805.4222</v>
      </c>
      <c r="AB59" s="76">
        <v>-1805.4222</v>
      </c>
      <c r="AC59" s="76">
        <v>-1805.4222</v>
      </c>
      <c r="AD59" s="76">
        <v>-1805.4222</v>
      </c>
      <c r="AE59" s="76">
        <v>-1805.4222</v>
      </c>
      <c r="AF59" s="76">
        <v>-1805.4222</v>
      </c>
      <c r="AG59" s="69">
        <f t="shared" si="1"/>
        <v>-1805.4222000000007</v>
      </c>
    </row>
    <row r="60" spans="1:33">
      <c r="A60" s="77" t="s">
        <v>225</v>
      </c>
      <c r="B60" s="76">
        <v>-3174.1035899999902</v>
      </c>
      <c r="C60" s="76">
        <v>-3174.1035899999902</v>
      </c>
      <c r="D60" s="76">
        <v>-2740.9810199999902</v>
      </c>
      <c r="E60" s="76">
        <v>-2768.4514399999998</v>
      </c>
      <c r="F60" s="76">
        <v>-2768.4514399999998</v>
      </c>
      <c r="G60" s="76">
        <v>-2692.1082999999999</v>
      </c>
      <c r="H60" s="76">
        <v>-2692.1082999999999</v>
      </c>
      <c r="I60" s="76">
        <v>-2692.1082999999999</v>
      </c>
      <c r="J60" s="76">
        <v>-2692.1082999999999</v>
      </c>
      <c r="K60" s="76">
        <v>-2692.1082999999999</v>
      </c>
      <c r="L60" s="76">
        <v>-2692.1082999999999</v>
      </c>
      <c r="M60" s="76">
        <v>-2692.1082999999999</v>
      </c>
      <c r="N60" s="76">
        <v>-2692.1082999999999</v>
      </c>
      <c r="O60" s="76">
        <v>-2692.1082999999999</v>
      </c>
      <c r="P60" s="69">
        <f t="shared" si="0"/>
        <v>-2744.6893992307678</v>
      </c>
      <c r="Q60" s="76">
        <v>-2692.1082999999999</v>
      </c>
      <c r="R60" s="76">
        <v>-2692.1082999999999</v>
      </c>
      <c r="S60" s="76">
        <v>-2692.1082999999999</v>
      </c>
      <c r="T60" s="76">
        <v>-2692.1082999999999</v>
      </c>
      <c r="U60" s="76">
        <v>-2692.1082999999999</v>
      </c>
      <c r="V60" s="76">
        <v>-2692.1082999999999</v>
      </c>
      <c r="W60" s="76">
        <v>-2692.1082999999999</v>
      </c>
      <c r="X60" s="76">
        <v>-2692.1082999999999</v>
      </c>
      <c r="Y60" s="76">
        <v>-2692.1082999999999</v>
      </c>
      <c r="Z60" s="76">
        <v>-2692.1082999999999</v>
      </c>
      <c r="AA60" s="76">
        <v>-2692.1082999999999</v>
      </c>
      <c r="AB60" s="76">
        <v>-2692.1082999999999</v>
      </c>
      <c r="AC60" s="76">
        <v>-2692.1082999999999</v>
      </c>
      <c r="AD60" s="76">
        <v>-2692.1082999999999</v>
      </c>
      <c r="AE60" s="76">
        <v>-2692.1082999999999</v>
      </c>
      <c r="AF60" s="76">
        <v>-2692.1082999999999</v>
      </c>
      <c r="AG60" s="69">
        <f t="shared" si="1"/>
        <v>-2692.1082999999999</v>
      </c>
    </row>
    <row r="61" spans="1:33">
      <c r="A61" s="77" t="s">
        <v>226</v>
      </c>
      <c r="B61" s="76">
        <v>16.216200000000001</v>
      </c>
      <c r="C61" s="76">
        <v>2.4948100000000002</v>
      </c>
      <c r="D61" s="76">
        <v>3.74221</v>
      </c>
      <c r="E61" s="76">
        <v>4.9896099999999999</v>
      </c>
      <c r="F61" s="76">
        <v>6.2370099999999997</v>
      </c>
      <c r="G61" s="76">
        <v>7.4844099999999996</v>
      </c>
      <c r="H61" s="76">
        <v>8.7318199999999901</v>
      </c>
      <c r="I61" s="76">
        <v>9.9792299999999994</v>
      </c>
      <c r="J61" s="76">
        <v>9.9792299999999994</v>
      </c>
      <c r="K61" s="76">
        <v>9.9792299999999994</v>
      </c>
      <c r="L61" s="76">
        <v>9.9792299999999994</v>
      </c>
      <c r="M61" s="76">
        <v>9.9792299999999994</v>
      </c>
      <c r="N61" s="76">
        <v>9.9792299999999994</v>
      </c>
      <c r="O61" s="76">
        <v>9.9792299999999994</v>
      </c>
      <c r="P61" s="69">
        <f t="shared" si="0"/>
        <v>7.9641907692307683</v>
      </c>
      <c r="Q61" s="76">
        <v>9.9792299999999994</v>
      </c>
      <c r="R61" s="76">
        <v>9.9792299999999994</v>
      </c>
      <c r="S61" s="76">
        <v>9.9792299999999994</v>
      </c>
      <c r="T61" s="76">
        <v>9.9792299999999994</v>
      </c>
      <c r="U61" s="76">
        <v>9.9792299999999994</v>
      </c>
      <c r="V61" s="76">
        <v>9.9792299999999994</v>
      </c>
      <c r="W61" s="76">
        <v>9.9792299999999994</v>
      </c>
      <c r="X61" s="76">
        <v>9.9792299999999994</v>
      </c>
      <c r="Y61" s="76">
        <v>9.9792299999999994</v>
      </c>
      <c r="Z61" s="76">
        <v>9.9792299999999994</v>
      </c>
      <c r="AA61" s="76">
        <v>9.9792299999999994</v>
      </c>
      <c r="AB61" s="76">
        <v>9.9792299999999994</v>
      </c>
      <c r="AC61" s="76">
        <v>9.9792299999999994</v>
      </c>
      <c r="AD61" s="76">
        <v>9.9792299999999994</v>
      </c>
      <c r="AE61" s="76">
        <v>9.9792299999999994</v>
      </c>
      <c r="AF61" s="76">
        <v>9.9792299999999994</v>
      </c>
      <c r="AG61" s="69">
        <f t="shared" si="1"/>
        <v>9.9792299999999994</v>
      </c>
    </row>
    <row r="62" spans="1:33">
      <c r="A62" s="77" t="s">
        <v>227</v>
      </c>
      <c r="B62" s="76">
        <v>1047.79258</v>
      </c>
      <c r="C62" s="76">
        <v>1194.6373899999901</v>
      </c>
      <c r="D62" s="76">
        <v>811.75552000000005</v>
      </c>
      <c r="E62" s="76">
        <v>887.34284000000002</v>
      </c>
      <c r="F62" s="76">
        <v>947.53484000000003</v>
      </c>
      <c r="G62" s="76">
        <v>1103.5186200000001</v>
      </c>
      <c r="H62" s="76">
        <v>1172.646</v>
      </c>
      <c r="I62" s="76">
        <v>1312.4615799999999</v>
      </c>
      <c r="J62" s="76">
        <v>1312.4615799999999</v>
      </c>
      <c r="K62" s="76">
        <v>1312.4615799999999</v>
      </c>
      <c r="L62" s="76">
        <v>1312.4615799999999</v>
      </c>
      <c r="M62" s="76">
        <v>1312.4615799999999</v>
      </c>
      <c r="N62" s="76">
        <v>1312.4615799999999</v>
      </c>
      <c r="O62" s="76">
        <v>1312.4615799999999</v>
      </c>
      <c r="P62" s="69">
        <f t="shared" si="0"/>
        <v>1177.2820207692296</v>
      </c>
      <c r="Q62" s="76">
        <v>1312.4615799999999</v>
      </c>
      <c r="R62" s="76">
        <v>1312.4615799999999</v>
      </c>
      <c r="S62" s="76">
        <v>1312.4615799999999</v>
      </c>
      <c r="T62" s="76">
        <v>1312.4615799999999</v>
      </c>
      <c r="U62" s="76">
        <v>1312.4615799999999</v>
      </c>
      <c r="V62" s="76">
        <v>1312.4615799999999</v>
      </c>
      <c r="W62" s="76">
        <v>1312.4615799999999</v>
      </c>
      <c r="X62" s="76">
        <v>1312.4615799999999</v>
      </c>
      <c r="Y62" s="76">
        <v>1312.4615799999999</v>
      </c>
      <c r="Z62" s="76">
        <v>1312.4615799999999</v>
      </c>
      <c r="AA62" s="76">
        <v>1312.4615799999999</v>
      </c>
      <c r="AB62" s="76">
        <v>1312.4615799999999</v>
      </c>
      <c r="AC62" s="76">
        <v>1312.4615799999999</v>
      </c>
      <c r="AD62" s="76">
        <v>1312.4615799999999</v>
      </c>
      <c r="AE62" s="76">
        <v>1312.4615799999999</v>
      </c>
      <c r="AF62" s="76">
        <v>1312.4615799999999</v>
      </c>
      <c r="AG62" s="69">
        <f t="shared" si="1"/>
        <v>1312.4615799999997</v>
      </c>
    </row>
    <row r="63" spans="1:33" ht="15" thickBot="1">
      <c r="A63" s="77" t="s">
        <v>228</v>
      </c>
      <c r="B63" s="79">
        <v>112479.45031</v>
      </c>
      <c r="C63" s="79">
        <v>90169.426089999994</v>
      </c>
      <c r="D63" s="79">
        <v>80604.377540000001</v>
      </c>
      <c r="E63" s="79">
        <v>73072.154110000003</v>
      </c>
      <c r="F63" s="79">
        <v>82534.849549999999</v>
      </c>
      <c r="G63" s="79">
        <v>86608.310440000001</v>
      </c>
      <c r="H63" s="79">
        <v>77747.710980000003</v>
      </c>
      <c r="I63" s="79">
        <v>91102.198629999999</v>
      </c>
      <c r="J63" s="79">
        <v>91102.198629999999</v>
      </c>
      <c r="K63" s="79">
        <v>91102.198629999999</v>
      </c>
      <c r="L63" s="79">
        <v>91102.198629999999</v>
      </c>
      <c r="M63" s="79">
        <v>91102.198629999999</v>
      </c>
      <c r="N63" s="79">
        <v>91102.198629999999</v>
      </c>
      <c r="O63" s="79">
        <v>91102.198629999999</v>
      </c>
      <c r="P63" s="69">
        <f t="shared" si="0"/>
        <v>86804.016855384616</v>
      </c>
      <c r="Q63" s="79">
        <v>91102.198629999999</v>
      </c>
      <c r="R63" s="79">
        <v>91102.198629999999</v>
      </c>
      <c r="S63" s="79">
        <v>91102.198629999999</v>
      </c>
      <c r="T63" s="79">
        <v>91102.198629999999</v>
      </c>
      <c r="U63" s="79">
        <v>91102.198629999999</v>
      </c>
      <c r="V63" s="79">
        <v>91102.198629999999</v>
      </c>
      <c r="W63" s="79">
        <v>91102.198629999999</v>
      </c>
      <c r="X63" s="79">
        <v>91102.198629999999</v>
      </c>
      <c r="Y63" s="79">
        <v>91102.198629999999</v>
      </c>
      <c r="Z63" s="79">
        <v>91102.198629999999</v>
      </c>
      <c r="AA63" s="79">
        <v>91102.198629999999</v>
      </c>
      <c r="AB63" s="79">
        <v>91102.198629999999</v>
      </c>
      <c r="AC63" s="79">
        <v>91102.198629999999</v>
      </c>
      <c r="AD63" s="79">
        <v>91102.198629999999</v>
      </c>
      <c r="AE63" s="79">
        <v>91102.198629999999</v>
      </c>
      <c r="AF63" s="79">
        <v>91102.198629999999</v>
      </c>
      <c r="AG63" s="69">
        <f t="shared" si="1"/>
        <v>91102.198629999999</v>
      </c>
    </row>
    <row r="64" spans="1:33">
      <c r="A64" s="77" t="s">
        <v>218</v>
      </c>
      <c r="B64" s="76">
        <v>265994.22077999997</v>
      </c>
      <c r="C64" s="76">
        <v>263360.42988000001</v>
      </c>
      <c r="D64" s="76">
        <v>234652.94640999899</v>
      </c>
      <c r="E64" s="76">
        <v>213770.017259999</v>
      </c>
      <c r="F64" s="76">
        <v>214200.58685999899</v>
      </c>
      <c r="G64" s="76">
        <v>232608.27163</v>
      </c>
      <c r="H64" s="76">
        <v>224789.07548</v>
      </c>
      <c r="I64" s="76">
        <v>220942.71127999999</v>
      </c>
      <c r="J64" s="76">
        <v>223837.138300071</v>
      </c>
      <c r="K64" s="76">
        <v>214646.16821021799</v>
      </c>
      <c r="L64" s="76">
        <v>215898.02684486599</v>
      </c>
      <c r="M64" s="76">
        <v>222129.612178198</v>
      </c>
      <c r="N64" s="76">
        <v>233180.52332555401</v>
      </c>
      <c r="O64" s="76">
        <v>222812.702690718</v>
      </c>
      <c r="P64" s="69">
        <f t="shared" si="0"/>
        <v>225909.86233458633</v>
      </c>
      <c r="Q64" s="76">
        <v>225121.40876853801</v>
      </c>
      <c r="R64" s="76">
        <v>211322.13711603699</v>
      </c>
      <c r="S64" s="76">
        <v>219183.62962947701</v>
      </c>
      <c r="T64" s="76">
        <v>228924.845792801</v>
      </c>
      <c r="U64" s="76">
        <v>230595.81475655499</v>
      </c>
      <c r="V64" s="76">
        <v>233980.76360924501</v>
      </c>
      <c r="W64" s="76">
        <v>224438.95784211499</v>
      </c>
      <c r="X64" s="76">
        <v>214997.51450579899</v>
      </c>
      <c r="Y64" s="76">
        <v>215708.88983638099</v>
      </c>
      <c r="Z64" s="76">
        <v>222298.947593188</v>
      </c>
      <c r="AA64" s="76">
        <v>233721.95262710599</v>
      </c>
      <c r="AB64" s="76">
        <v>223104.92194163101</v>
      </c>
      <c r="AC64" s="76">
        <v>225560.86149895299</v>
      </c>
      <c r="AD64" s="76">
        <v>211510.41467719901</v>
      </c>
      <c r="AE64" s="76">
        <v>219348.26869975001</v>
      </c>
      <c r="AF64" s="76">
        <v>228807.06748242801</v>
      </c>
      <c r="AG64" s="69">
        <f t="shared" si="1"/>
        <v>224076.86314331929</v>
      </c>
    </row>
    <row r="65" spans="1:33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9">
        <f t="shared" si="0"/>
        <v>0</v>
      </c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69">
        <f t="shared" si="1"/>
        <v>0</v>
      </c>
    </row>
    <row r="66" spans="1:33">
      <c r="A66" s="77" t="s">
        <v>229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69">
        <f t="shared" si="0"/>
        <v>0</v>
      </c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69">
        <f t="shared" si="1"/>
        <v>0</v>
      </c>
    </row>
    <row r="67" spans="1:33" ht="15" thickBot="1">
      <c r="A67" s="77" t="s">
        <v>230</v>
      </c>
      <c r="B67" s="79">
        <v>47.634569999999997</v>
      </c>
      <c r="C67" s="79">
        <v>4.4518599999999999</v>
      </c>
      <c r="D67" s="79">
        <v>11.74919</v>
      </c>
      <c r="E67" s="79">
        <v>0</v>
      </c>
      <c r="F67" s="79">
        <v>0</v>
      </c>
      <c r="G67" s="79">
        <v>56.194139999999997</v>
      </c>
      <c r="H67" s="79">
        <v>3.3052100000000002</v>
      </c>
      <c r="I67" s="79">
        <v>4.6556099999999896</v>
      </c>
      <c r="J67" s="79">
        <v>1030.5622900000001</v>
      </c>
      <c r="K67" s="79">
        <v>1682.7502899999999</v>
      </c>
      <c r="L67" s="79">
        <v>1008.33809</v>
      </c>
      <c r="M67" s="79">
        <v>1730.5330899999999</v>
      </c>
      <c r="N67" s="79">
        <v>2858.1300899999901</v>
      </c>
      <c r="O67" s="79">
        <v>4401.4219899999998</v>
      </c>
      <c r="P67" s="69">
        <f t="shared" si="0"/>
        <v>984.00706538461463</v>
      </c>
      <c r="Q67" s="79">
        <v>4853.96569</v>
      </c>
      <c r="R67" s="79">
        <v>5225.0031900000004</v>
      </c>
      <c r="S67" s="79">
        <v>6898.6511899999996</v>
      </c>
      <c r="T67" s="79">
        <v>6960.91129</v>
      </c>
      <c r="U67" s="79">
        <v>8209.0474900000008</v>
      </c>
      <c r="V67" s="79">
        <v>7958.80609</v>
      </c>
      <c r="W67" s="79">
        <v>7320.0830900000001</v>
      </c>
      <c r="X67" s="79">
        <v>5714.6514900000002</v>
      </c>
      <c r="Y67" s="79">
        <v>6024.0051899999999</v>
      </c>
      <c r="Z67" s="79">
        <v>7512.1550900000002</v>
      </c>
      <c r="AA67" s="79">
        <v>9096.5149899999997</v>
      </c>
      <c r="AB67" s="79">
        <v>12627.38839</v>
      </c>
      <c r="AC67" s="79">
        <v>14538.134190000001</v>
      </c>
      <c r="AD67" s="79">
        <v>14155.43079</v>
      </c>
      <c r="AE67" s="79">
        <v>15832.00489</v>
      </c>
      <c r="AF67" s="79">
        <v>16161.24159</v>
      </c>
      <c r="AG67" s="69">
        <f t="shared" si="1"/>
        <v>10162.336505384614</v>
      </c>
    </row>
    <row r="68" spans="1:33">
      <c r="A68" s="77" t="s">
        <v>231</v>
      </c>
      <c r="B68" s="76">
        <v>0</v>
      </c>
      <c r="C68" s="76">
        <v>92.274429999999995</v>
      </c>
      <c r="D68" s="76">
        <v>92.274429999999995</v>
      </c>
      <c r="E68" s="76">
        <v>0</v>
      </c>
      <c r="F68" s="76">
        <v>0</v>
      </c>
      <c r="G68" s="76">
        <v>9.3957599999999992</v>
      </c>
      <c r="H68" s="76">
        <v>33.686410000000002</v>
      </c>
      <c r="I68" s="76">
        <v>33.803220000000003</v>
      </c>
      <c r="J68" s="76">
        <v>33.803220000000003</v>
      </c>
      <c r="K68" s="76">
        <v>33.803220000000003</v>
      </c>
      <c r="L68" s="76">
        <v>33.803220000000003</v>
      </c>
      <c r="M68" s="76">
        <v>33.803220000000003</v>
      </c>
      <c r="N68" s="76">
        <v>33.803220000000003</v>
      </c>
      <c r="O68" s="76">
        <v>33.803220000000003</v>
      </c>
      <c r="P68" s="69">
        <f t="shared" si="0"/>
        <v>35.711813076923079</v>
      </c>
      <c r="Q68" s="76">
        <v>33.803220000000003</v>
      </c>
      <c r="R68" s="76">
        <v>33.803220000000003</v>
      </c>
      <c r="S68" s="76">
        <v>33.803220000000003</v>
      </c>
      <c r="T68" s="76">
        <v>33.803220000000003</v>
      </c>
      <c r="U68" s="76">
        <v>33.803220000000003</v>
      </c>
      <c r="V68" s="76">
        <v>33.803220000000003</v>
      </c>
      <c r="W68" s="76">
        <v>33.803220000000003</v>
      </c>
      <c r="X68" s="76">
        <v>33.803220000000003</v>
      </c>
      <c r="Y68" s="76">
        <v>33.803220000000003</v>
      </c>
      <c r="Z68" s="76">
        <v>33.803220000000003</v>
      </c>
      <c r="AA68" s="76">
        <v>33.803220000000003</v>
      </c>
      <c r="AB68" s="76">
        <v>33.803220000000003</v>
      </c>
      <c r="AC68" s="76">
        <v>33.803220000000003</v>
      </c>
      <c r="AD68" s="76">
        <v>33.803220000000003</v>
      </c>
      <c r="AE68" s="76">
        <v>33.803220000000003</v>
      </c>
      <c r="AF68" s="76">
        <v>33.803220000000003</v>
      </c>
      <c r="AG68" s="69">
        <f t="shared" si="1"/>
        <v>33.803220000000003</v>
      </c>
    </row>
    <row r="69" spans="1:33">
      <c r="A69" s="77" t="s">
        <v>232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24360.099119999999</v>
      </c>
      <c r="H69" s="76">
        <v>14459.7821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69">
        <f t="shared" si="0"/>
        <v>2986.144709230769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69">
        <f t="shared" si="1"/>
        <v>0</v>
      </c>
    </row>
    <row r="70" spans="1:33">
      <c r="A70" s="77" t="s">
        <v>229</v>
      </c>
      <c r="B70" s="76">
        <v>47.634569999999997</v>
      </c>
      <c r="C70" s="76">
        <v>96.726289999999906</v>
      </c>
      <c r="D70" s="76">
        <v>104.02361999999999</v>
      </c>
      <c r="E70" s="76">
        <v>0</v>
      </c>
      <c r="F70" s="76">
        <v>0</v>
      </c>
      <c r="G70" s="76">
        <v>24425.689020000002</v>
      </c>
      <c r="H70" s="76">
        <v>14496.773719999999</v>
      </c>
      <c r="I70" s="76">
        <v>38.458829999999999</v>
      </c>
      <c r="J70" s="76">
        <v>1064.3655100000001</v>
      </c>
      <c r="K70" s="76">
        <v>1716.55351</v>
      </c>
      <c r="L70" s="76">
        <v>1042.14131</v>
      </c>
      <c r="M70" s="76">
        <v>1764.3363099999999</v>
      </c>
      <c r="N70" s="76">
        <v>2891.9333099999899</v>
      </c>
      <c r="O70" s="76">
        <v>4435.2252099999996</v>
      </c>
      <c r="P70" s="69">
        <f t="shared" si="0"/>
        <v>4005.8635876923072</v>
      </c>
      <c r="Q70" s="76">
        <v>4887.7689099999998</v>
      </c>
      <c r="R70" s="76">
        <v>5258.8064100000001</v>
      </c>
      <c r="S70" s="76">
        <v>6932.4544100000003</v>
      </c>
      <c r="T70" s="76">
        <v>6994.7145099999998</v>
      </c>
      <c r="U70" s="76">
        <v>8242.8507100000006</v>
      </c>
      <c r="V70" s="76">
        <v>7992.6093099999998</v>
      </c>
      <c r="W70" s="76">
        <v>7353.8863099999999</v>
      </c>
      <c r="X70" s="76">
        <v>5748.45471</v>
      </c>
      <c r="Y70" s="76">
        <v>6057.8084099999996</v>
      </c>
      <c r="Z70" s="76">
        <v>7545.95831</v>
      </c>
      <c r="AA70" s="76">
        <v>9130.3182099999995</v>
      </c>
      <c r="AB70" s="76">
        <v>12661.19161</v>
      </c>
      <c r="AC70" s="76">
        <v>14571.93741</v>
      </c>
      <c r="AD70" s="76">
        <v>14189.23401</v>
      </c>
      <c r="AE70" s="76">
        <v>15865.80811</v>
      </c>
      <c r="AF70" s="76">
        <v>16195.044809999999</v>
      </c>
      <c r="AG70" s="69">
        <f t="shared" si="1"/>
        <v>10196.139725384613</v>
      </c>
    </row>
    <row r="71" spans="1:33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69">
        <f t="shared" si="0"/>
        <v>0</v>
      </c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69">
        <f t="shared" si="1"/>
        <v>0</v>
      </c>
    </row>
    <row r="72" spans="1:33">
      <c r="A72" s="77" t="s">
        <v>233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69">
        <f t="shared" si="0"/>
        <v>0</v>
      </c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69">
        <f t="shared" si="1"/>
        <v>0</v>
      </c>
    </row>
    <row r="73" spans="1:33">
      <c r="A73" s="77" t="s">
        <v>234</v>
      </c>
      <c r="B73" s="76">
        <v>65918.660829999993</v>
      </c>
      <c r="C73" s="76">
        <v>61587.064679999901</v>
      </c>
      <c r="D73" s="76">
        <v>68042.015029999995</v>
      </c>
      <c r="E73" s="76">
        <v>82546.525129999995</v>
      </c>
      <c r="F73" s="76">
        <v>84536.42684</v>
      </c>
      <c r="G73" s="76">
        <v>77378.356669999994</v>
      </c>
      <c r="H73" s="76">
        <v>76966.456940000004</v>
      </c>
      <c r="I73" s="76">
        <v>76223.169459999903</v>
      </c>
      <c r="J73" s="76">
        <v>76854.084118484199</v>
      </c>
      <c r="K73" s="76">
        <v>92291.407699595104</v>
      </c>
      <c r="L73" s="76">
        <v>106058.820379089</v>
      </c>
      <c r="M73" s="76">
        <v>109077.456285694</v>
      </c>
      <c r="N73" s="76">
        <v>102937.46959391799</v>
      </c>
      <c r="O73" s="76">
        <v>102996.68530114699</v>
      </c>
      <c r="P73" s="69">
        <f t="shared" si="0"/>
        <v>85961.226009840539</v>
      </c>
      <c r="Q73" s="76">
        <v>101787.833311016</v>
      </c>
      <c r="R73" s="76">
        <v>104973.024042744</v>
      </c>
      <c r="S73" s="76">
        <v>104189.182714304</v>
      </c>
      <c r="T73" s="76">
        <v>101345.595095475</v>
      </c>
      <c r="U73" s="76">
        <v>93737.365621581703</v>
      </c>
      <c r="V73" s="76">
        <v>86639.372339267793</v>
      </c>
      <c r="W73" s="76">
        <v>81546.794090346404</v>
      </c>
      <c r="X73" s="76">
        <v>93352.797150295199</v>
      </c>
      <c r="Y73" s="76">
        <v>103773.262868879</v>
      </c>
      <c r="Z73" s="76">
        <v>101694.52348581101</v>
      </c>
      <c r="AA73" s="76">
        <v>100310.246043085</v>
      </c>
      <c r="AB73" s="76">
        <v>99088.219558928904</v>
      </c>
      <c r="AC73" s="76">
        <v>100388.267142207</v>
      </c>
      <c r="AD73" s="76">
        <v>104051.536800063</v>
      </c>
      <c r="AE73" s="76">
        <v>103003.85661119899</v>
      </c>
      <c r="AF73" s="76">
        <v>102019.27874545701</v>
      </c>
      <c r="AG73" s="69">
        <f t="shared" si="1"/>
        <v>97765.470427122767</v>
      </c>
    </row>
    <row r="74" spans="1:33">
      <c r="A74" s="77" t="s">
        <v>235</v>
      </c>
      <c r="B74" s="76">
        <v>36295.82518</v>
      </c>
      <c r="C74" s="76">
        <v>36297.178899999999</v>
      </c>
      <c r="D74" s="76">
        <v>36520.773359999999</v>
      </c>
      <c r="E74" s="76">
        <v>36018.416949999999</v>
      </c>
      <c r="F74" s="76">
        <v>36188.397989999998</v>
      </c>
      <c r="G74" s="76">
        <v>36900.69973</v>
      </c>
      <c r="H74" s="76">
        <v>37081.21415</v>
      </c>
      <c r="I74" s="76">
        <v>37605.424830000004</v>
      </c>
      <c r="J74" s="76">
        <v>37392.924830000004</v>
      </c>
      <c r="K74" s="76">
        <v>36726.257830000002</v>
      </c>
      <c r="L74" s="76">
        <v>35859.590830000001</v>
      </c>
      <c r="M74" s="76">
        <v>35192.92383</v>
      </c>
      <c r="N74" s="76">
        <v>35192.92383</v>
      </c>
      <c r="O74" s="76">
        <v>35182.92383</v>
      </c>
      <c r="P74" s="69">
        <f t="shared" si="0"/>
        <v>36319.973145384618</v>
      </c>
      <c r="Q74" s="76">
        <v>35170.17383</v>
      </c>
      <c r="R74" s="76">
        <v>35170.17383</v>
      </c>
      <c r="S74" s="76">
        <v>35130.17383</v>
      </c>
      <c r="T74" s="76">
        <v>35074.201829999998</v>
      </c>
      <c r="U74" s="76">
        <v>35074.201829999998</v>
      </c>
      <c r="V74" s="76">
        <v>35074.201829999998</v>
      </c>
      <c r="W74" s="76">
        <v>35041.450830000002</v>
      </c>
      <c r="X74" s="76">
        <v>35041.450830000002</v>
      </c>
      <c r="Y74" s="76">
        <v>35001.450830000002</v>
      </c>
      <c r="Z74" s="76">
        <v>34988.700830000002</v>
      </c>
      <c r="AA74" s="76">
        <v>34988.700830000002</v>
      </c>
      <c r="AB74" s="76">
        <v>34978.700830000002</v>
      </c>
      <c r="AC74" s="76">
        <v>34978.700830000002</v>
      </c>
      <c r="AD74" s="76">
        <v>34958.699829999998</v>
      </c>
      <c r="AE74" s="76">
        <v>34758.699829999998</v>
      </c>
      <c r="AF74" s="76">
        <v>34514.612829999998</v>
      </c>
      <c r="AG74" s="69">
        <f t="shared" si="1"/>
        <v>34959.521060769221</v>
      </c>
    </row>
    <row r="75" spans="1:33">
      <c r="A75" s="77" t="s">
        <v>236</v>
      </c>
      <c r="B75" s="76">
        <v>281.87135000000001</v>
      </c>
      <c r="C75" s="76">
        <v>270.76152999999999</v>
      </c>
      <c r="D75" s="76">
        <v>257.62950999999998</v>
      </c>
      <c r="E75" s="76">
        <v>246.79175000000001</v>
      </c>
      <c r="F75" s="76">
        <v>234.78503999999899</v>
      </c>
      <c r="G75" s="76">
        <v>222.85218</v>
      </c>
      <c r="H75" s="76">
        <v>211.10534999999999</v>
      </c>
      <c r="I75" s="76">
        <v>199.12588</v>
      </c>
      <c r="J75" s="76">
        <v>199.12588</v>
      </c>
      <c r="K75" s="76">
        <v>199.12588</v>
      </c>
      <c r="L75" s="76">
        <v>199.12588</v>
      </c>
      <c r="M75" s="76">
        <v>199.12588</v>
      </c>
      <c r="N75" s="76">
        <v>199.12588</v>
      </c>
      <c r="O75" s="76">
        <v>199.12588</v>
      </c>
      <c r="P75" s="69">
        <f t="shared" ref="P75:P138" si="2">SUM(C75:O75)/13</f>
        <v>218.29280923076917</v>
      </c>
      <c r="Q75" s="76">
        <v>199.12588</v>
      </c>
      <c r="R75" s="76">
        <v>199.12588</v>
      </c>
      <c r="S75" s="76">
        <v>199.12588</v>
      </c>
      <c r="T75" s="76">
        <v>199.12588</v>
      </c>
      <c r="U75" s="76">
        <v>199.12588</v>
      </c>
      <c r="V75" s="76">
        <v>199.12588</v>
      </c>
      <c r="W75" s="76">
        <v>199.12588</v>
      </c>
      <c r="X75" s="76">
        <v>199.12588</v>
      </c>
      <c r="Y75" s="76">
        <v>199.12588</v>
      </c>
      <c r="Z75" s="76">
        <v>199.12588</v>
      </c>
      <c r="AA75" s="76">
        <v>199.12588</v>
      </c>
      <c r="AB75" s="76">
        <v>199.12588</v>
      </c>
      <c r="AC75" s="76">
        <v>199.12588</v>
      </c>
      <c r="AD75" s="76">
        <v>199.12588</v>
      </c>
      <c r="AE75" s="76">
        <v>199.12588</v>
      </c>
      <c r="AF75" s="76">
        <v>199.12588</v>
      </c>
      <c r="AG75" s="69">
        <f t="shared" ref="AG75:AG138" si="3">SUM(T75:AF75)/13</f>
        <v>199.12588000000002</v>
      </c>
    </row>
    <row r="76" spans="1:33">
      <c r="A76" s="77" t="s">
        <v>237</v>
      </c>
      <c r="B76" s="76">
        <v>10251.642900000001</v>
      </c>
      <c r="C76" s="76">
        <v>10377.547849999901</v>
      </c>
      <c r="D76" s="76">
        <v>10412.17427</v>
      </c>
      <c r="E76" s="76">
        <v>10419.460209999999</v>
      </c>
      <c r="F76" s="76">
        <v>10415.302750000001</v>
      </c>
      <c r="G76" s="76">
        <v>10517.5762499999</v>
      </c>
      <c r="H76" s="76">
        <v>10429.471449999999</v>
      </c>
      <c r="I76" s="76">
        <v>10521.210999999999</v>
      </c>
      <c r="J76" s="76">
        <v>10521.210999999999</v>
      </c>
      <c r="K76" s="76">
        <v>10521.210999999999</v>
      </c>
      <c r="L76" s="76">
        <v>10521.210999999999</v>
      </c>
      <c r="M76" s="76">
        <v>10521.210999999999</v>
      </c>
      <c r="N76" s="76">
        <v>10521.210999999999</v>
      </c>
      <c r="O76" s="76">
        <v>10521.210999999999</v>
      </c>
      <c r="P76" s="69">
        <f t="shared" si="2"/>
        <v>10478.462290769214</v>
      </c>
      <c r="Q76" s="76">
        <v>10521.210999999999</v>
      </c>
      <c r="R76" s="76">
        <v>10521.210999999999</v>
      </c>
      <c r="S76" s="76">
        <v>10521.210999999999</v>
      </c>
      <c r="T76" s="76">
        <v>10521.210999999999</v>
      </c>
      <c r="U76" s="76">
        <v>10521.210999999999</v>
      </c>
      <c r="V76" s="76">
        <v>10521.210999999999</v>
      </c>
      <c r="W76" s="76">
        <v>10521.210999999999</v>
      </c>
      <c r="X76" s="76">
        <v>10521.210999999999</v>
      </c>
      <c r="Y76" s="76">
        <v>10521.210999999999</v>
      </c>
      <c r="Z76" s="76">
        <v>10521.210999999999</v>
      </c>
      <c r="AA76" s="76">
        <v>10521.210999999999</v>
      </c>
      <c r="AB76" s="76">
        <v>10521.210999999999</v>
      </c>
      <c r="AC76" s="76">
        <v>10521.210999999999</v>
      </c>
      <c r="AD76" s="76">
        <v>10521.210999999999</v>
      </c>
      <c r="AE76" s="76">
        <v>10521.210999999999</v>
      </c>
      <c r="AF76" s="76">
        <v>10521.210999999999</v>
      </c>
      <c r="AG76" s="69">
        <f t="shared" si="3"/>
        <v>10521.210999999998</v>
      </c>
    </row>
    <row r="77" spans="1:33">
      <c r="A77" s="77" t="s">
        <v>233</v>
      </c>
      <c r="B77" s="76">
        <v>112748.00026</v>
      </c>
      <c r="C77" s="76">
        <v>108532.55296</v>
      </c>
      <c r="D77" s="76">
        <v>115232.59217</v>
      </c>
      <c r="E77" s="76">
        <v>129231.19404</v>
      </c>
      <c r="F77" s="76">
        <v>131374.91261999999</v>
      </c>
      <c r="G77" s="76">
        <v>125019.48483</v>
      </c>
      <c r="H77" s="76">
        <v>124688.24789</v>
      </c>
      <c r="I77" s="76">
        <v>124548.93117</v>
      </c>
      <c r="J77" s="76">
        <v>124967.345828484</v>
      </c>
      <c r="K77" s="76">
        <v>139738.00240959501</v>
      </c>
      <c r="L77" s="76">
        <v>152638.748089089</v>
      </c>
      <c r="M77" s="76">
        <v>154990.71699569401</v>
      </c>
      <c r="N77" s="76">
        <v>148850.73030391801</v>
      </c>
      <c r="O77" s="76">
        <v>148899.946011147</v>
      </c>
      <c r="P77" s="69">
        <f t="shared" si="2"/>
        <v>132977.95425522517</v>
      </c>
      <c r="Q77" s="76">
        <v>147678.344021016</v>
      </c>
      <c r="R77" s="76">
        <v>150863.53475274399</v>
      </c>
      <c r="S77" s="76">
        <v>150039.69342430399</v>
      </c>
      <c r="T77" s="76">
        <v>147140.13380547499</v>
      </c>
      <c r="U77" s="76">
        <v>139531.904331581</v>
      </c>
      <c r="V77" s="76">
        <v>132433.91104926699</v>
      </c>
      <c r="W77" s="76">
        <v>127308.581800346</v>
      </c>
      <c r="X77" s="76">
        <v>139114.584860295</v>
      </c>
      <c r="Y77" s="76">
        <v>149495.05057887899</v>
      </c>
      <c r="Z77" s="76">
        <v>147403.56119581099</v>
      </c>
      <c r="AA77" s="76">
        <v>146019.28375308501</v>
      </c>
      <c r="AB77" s="76">
        <v>144787.25726892799</v>
      </c>
      <c r="AC77" s="76">
        <v>146087.30485220699</v>
      </c>
      <c r="AD77" s="76">
        <v>149730.573510063</v>
      </c>
      <c r="AE77" s="76">
        <v>148482.89332119899</v>
      </c>
      <c r="AF77" s="76">
        <v>147254.22845545699</v>
      </c>
      <c r="AG77" s="69">
        <f t="shared" si="3"/>
        <v>143445.32836789175</v>
      </c>
    </row>
    <row r="78" spans="1:33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69">
        <f t="shared" si="2"/>
        <v>0</v>
      </c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69">
        <f t="shared" si="3"/>
        <v>0</v>
      </c>
    </row>
    <row r="79" spans="1:33">
      <c r="A79" s="77" t="s">
        <v>238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69">
        <f t="shared" si="2"/>
        <v>0</v>
      </c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69">
        <f t="shared" si="3"/>
        <v>0</v>
      </c>
    </row>
    <row r="80" spans="1:33">
      <c r="A80" s="77" t="s">
        <v>239</v>
      </c>
      <c r="B80" s="76">
        <v>5763.0354500000003</v>
      </c>
      <c r="C80" s="76">
        <v>7044.87129</v>
      </c>
      <c r="D80" s="76">
        <v>5997.1462899999997</v>
      </c>
      <c r="E80" s="76">
        <v>5725.2711199999903</v>
      </c>
      <c r="F80" s="76">
        <v>9028.8806399999994</v>
      </c>
      <c r="G80" s="76">
        <v>8121.0655800000004</v>
      </c>
      <c r="H80" s="76">
        <v>6924.3716800000002</v>
      </c>
      <c r="I80" s="76">
        <v>6126.7494800000004</v>
      </c>
      <c r="J80" s="76">
        <v>6932.9436937500004</v>
      </c>
      <c r="K80" s="76">
        <v>6171.6352674999998</v>
      </c>
      <c r="L80" s="76">
        <v>5410.3268412500001</v>
      </c>
      <c r="M80" s="76">
        <v>4649.0184149999995</v>
      </c>
      <c r="N80" s="76">
        <v>5757.5303720833299</v>
      </c>
      <c r="O80" s="76">
        <v>5000.2219091666602</v>
      </c>
      <c r="P80" s="69">
        <f t="shared" si="2"/>
        <v>6376.1563522115366</v>
      </c>
      <c r="Q80" s="76">
        <v>4247.5881020833303</v>
      </c>
      <c r="R80" s="76">
        <v>8739.9546516666705</v>
      </c>
      <c r="S80" s="76">
        <v>7948.2637212500003</v>
      </c>
      <c r="T80" s="76">
        <v>7156.5727908333301</v>
      </c>
      <c r="U80" s="76">
        <v>6408.4376420833396</v>
      </c>
      <c r="V80" s="76">
        <v>5616.1929133333397</v>
      </c>
      <c r="W80" s="76">
        <v>6419.9504135416701</v>
      </c>
      <c r="X80" s="76">
        <v>5624.8579137500001</v>
      </c>
      <c r="Y80" s="76">
        <v>6823.4694139583298</v>
      </c>
      <c r="Z80" s="76">
        <v>6023.3422474999998</v>
      </c>
      <c r="AA80" s="76">
        <v>7174.55219604167</v>
      </c>
      <c r="AB80" s="76">
        <v>6366.6507845833403</v>
      </c>
      <c r="AC80" s="76">
        <v>5558.7493731249997</v>
      </c>
      <c r="AD80" s="76">
        <v>11287.7027016666</v>
      </c>
      <c r="AE80" s="76">
        <v>10365.9106302083</v>
      </c>
      <c r="AF80" s="76">
        <v>9444.1185587500004</v>
      </c>
      <c r="AG80" s="69">
        <f t="shared" si="3"/>
        <v>7251.577506105763</v>
      </c>
    </row>
    <row r="81" spans="1:33" ht="15" thickBot="1">
      <c r="A81" s="77" t="s">
        <v>240</v>
      </c>
      <c r="B81" s="79">
        <v>1016.99295</v>
      </c>
      <c r="C81" s="79">
        <v>813.59436000000005</v>
      </c>
      <c r="D81" s="79">
        <v>610.19577000000004</v>
      </c>
      <c r="E81" s="79">
        <v>406.79718000000003</v>
      </c>
      <c r="F81" s="79">
        <v>203.39859000000001</v>
      </c>
      <c r="G81" s="79">
        <v>0</v>
      </c>
      <c r="H81" s="79">
        <v>2681.2264799999998</v>
      </c>
      <c r="I81" s="79">
        <v>2437.4786199999999</v>
      </c>
      <c r="J81" s="79">
        <v>2193.7307599999999</v>
      </c>
      <c r="K81" s="79">
        <v>1949.9829</v>
      </c>
      <c r="L81" s="79">
        <v>1706.23504</v>
      </c>
      <c r="M81" s="79">
        <v>1462.4871800000001</v>
      </c>
      <c r="N81" s="79">
        <v>1218.7393199999999</v>
      </c>
      <c r="O81" s="79">
        <v>974.99145999999996</v>
      </c>
      <c r="P81" s="69">
        <f t="shared" si="2"/>
        <v>1281.4505892307693</v>
      </c>
      <c r="Q81" s="79">
        <v>731.24360000000001</v>
      </c>
      <c r="R81" s="79">
        <v>487.49574000000001</v>
      </c>
      <c r="S81" s="79">
        <v>243.74788000000001</v>
      </c>
      <c r="T81" s="79">
        <v>2.0000000688469299E-5</v>
      </c>
      <c r="U81" s="79">
        <v>2734.8510092000001</v>
      </c>
      <c r="V81" s="79">
        <v>2486.228192</v>
      </c>
      <c r="W81" s="79">
        <v>2237.6053747999999</v>
      </c>
      <c r="X81" s="79">
        <v>1988.9825576000001</v>
      </c>
      <c r="Y81" s="79">
        <v>1740.3597404</v>
      </c>
      <c r="Z81" s="79">
        <v>1491.7369232000001</v>
      </c>
      <c r="AA81" s="79">
        <v>1243.114106</v>
      </c>
      <c r="AB81" s="79">
        <v>994.49128880000001</v>
      </c>
      <c r="AC81" s="79">
        <v>745.86847160000002</v>
      </c>
      <c r="AD81" s="79">
        <v>497.24565439999998</v>
      </c>
      <c r="AE81" s="79">
        <v>248.62283719999999</v>
      </c>
      <c r="AF81" s="79">
        <v>2.00000000631916E-5</v>
      </c>
      <c r="AG81" s="69">
        <f t="shared" si="3"/>
        <v>1262.2389380923078</v>
      </c>
    </row>
    <row r="82" spans="1:33">
      <c r="A82" s="77" t="s">
        <v>238</v>
      </c>
      <c r="B82" s="76">
        <v>6780.0284000000001</v>
      </c>
      <c r="C82" s="76">
        <v>7858.4656500000001</v>
      </c>
      <c r="D82" s="76">
        <v>6607.3420599999999</v>
      </c>
      <c r="E82" s="76">
        <v>6132.0682999999899</v>
      </c>
      <c r="F82" s="76">
        <v>9232.2792300000001</v>
      </c>
      <c r="G82" s="76">
        <v>8121.0655800000004</v>
      </c>
      <c r="H82" s="76">
        <v>9605.5981599999996</v>
      </c>
      <c r="I82" s="76">
        <v>8564.2281000000003</v>
      </c>
      <c r="J82" s="76">
        <v>9126.6744537499999</v>
      </c>
      <c r="K82" s="76">
        <v>8121.6181674999998</v>
      </c>
      <c r="L82" s="76">
        <v>7116.5618812499997</v>
      </c>
      <c r="M82" s="76">
        <v>6111.5055949999996</v>
      </c>
      <c r="N82" s="76">
        <v>6976.2696920833296</v>
      </c>
      <c r="O82" s="76">
        <v>5975.2133691666604</v>
      </c>
      <c r="P82" s="69">
        <f t="shared" si="2"/>
        <v>7657.6069414423055</v>
      </c>
      <c r="Q82" s="76">
        <v>4978.8317020833301</v>
      </c>
      <c r="R82" s="76">
        <v>9227.4503916666708</v>
      </c>
      <c r="S82" s="76">
        <v>8192.0116012500002</v>
      </c>
      <c r="T82" s="76">
        <v>7156.5728108333396</v>
      </c>
      <c r="U82" s="76">
        <v>9143.2886512833393</v>
      </c>
      <c r="V82" s="76">
        <v>8102.4211053333402</v>
      </c>
      <c r="W82" s="76">
        <v>8657.5557883416695</v>
      </c>
      <c r="X82" s="76">
        <v>7613.8404713500004</v>
      </c>
      <c r="Y82" s="76">
        <v>8563.82915435834</v>
      </c>
      <c r="Z82" s="76">
        <v>7515.0791706999998</v>
      </c>
      <c r="AA82" s="76">
        <v>8417.6663020416709</v>
      </c>
      <c r="AB82" s="76">
        <v>7361.1420733833402</v>
      </c>
      <c r="AC82" s="76">
        <v>6304.6178447250004</v>
      </c>
      <c r="AD82" s="76">
        <v>11784.948356066599</v>
      </c>
      <c r="AE82" s="76">
        <v>10614.533467408301</v>
      </c>
      <c r="AF82" s="76">
        <v>9444.1185787499999</v>
      </c>
      <c r="AG82" s="69">
        <f t="shared" si="3"/>
        <v>8513.8164441980716</v>
      </c>
    </row>
    <row r="83" spans="1:33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69">
        <f t="shared" si="2"/>
        <v>0</v>
      </c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69">
        <f t="shared" si="3"/>
        <v>0</v>
      </c>
    </row>
    <row r="84" spans="1:33">
      <c r="A84" s="77" t="s">
        <v>241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69">
        <f t="shared" si="2"/>
        <v>0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69">
        <f t="shared" si="3"/>
        <v>0</v>
      </c>
    </row>
    <row r="85" spans="1:33">
      <c r="A85" s="77" t="s">
        <v>242</v>
      </c>
      <c r="B85" s="76">
        <v>0</v>
      </c>
      <c r="C85" s="76">
        <v>0</v>
      </c>
      <c r="D85" s="76">
        <v>0.54579999999999995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69">
        <f t="shared" si="2"/>
        <v>4.1984615384615384E-2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69">
        <f t="shared" si="3"/>
        <v>0</v>
      </c>
    </row>
    <row r="86" spans="1:33">
      <c r="A86" s="77" t="s">
        <v>243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867.90115000000003</v>
      </c>
      <c r="I86" s="76">
        <v>23.617750000000001</v>
      </c>
      <c r="J86" s="76">
        <v>23.617750000000001</v>
      </c>
      <c r="K86" s="76">
        <v>23.617750000000001</v>
      </c>
      <c r="L86" s="76">
        <v>23.617750000000001</v>
      </c>
      <c r="M86" s="76">
        <v>23.617750000000001</v>
      </c>
      <c r="N86" s="76">
        <v>23.617750000000001</v>
      </c>
      <c r="O86" s="76">
        <v>23.617750000000001</v>
      </c>
      <c r="P86" s="69">
        <f t="shared" si="2"/>
        <v>79.478876923076925</v>
      </c>
      <c r="Q86" s="76">
        <v>23.617750000000001</v>
      </c>
      <c r="R86" s="76">
        <v>23.617750000000001</v>
      </c>
      <c r="S86" s="76">
        <v>23.617750000000001</v>
      </c>
      <c r="T86" s="76">
        <v>23.617750000000001</v>
      </c>
      <c r="U86" s="76">
        <v>23.617750000000001</v>
      </c>
      <c r="V86" s="76">
        <v>23.617750000000001</v>
      </c>
      <c r="W86" s="76">
        <v>23.617750000000001</v>
      </c>
      <c r="X86" s="76">
        <v>23.617750000000001</v>
      </c>
      <c r="Y86" s="76">
        <v>23.617750000000001</v>
      </c>
      <c r="Z86" s="76">
        <v>23.617750000000001</v>
      </c>
      <c r="AA86" s="76">
        <v>23.617750000000001</v>
      </c>
      <c r="AB86" s="76">
        <v>23.617750000000001</v>
      </c>
      <c r="AC86" s="76">
        <v>23.617750000000001</v>
      </c>
      <c r="AD86" s="76">
        <v>23.617750000000001</v>
      </c>
      <c r="AE86" s="76">
        <v>23.617750000000001</v>
      </c>
      <c r="AF86" s="76">
        <v>23.617750000000001</v>
      </c>
      <c r="AG86" s="69">
        <f t="shared" si="3"/>
        <v>23.617750000000001</v>
      </c>
    </row>
    <row r="87" spans="1:33">
      <c r="A87" s="77" t="s">
        <v>241</v>
      </c>
      <c r="B87" s="76">
        <v>0</v>
      </c>
      <c r="C87" s="76">
        <v>0</v>
      </c>
      <c r="D87" s="76">
        <v>0.54579999999999995</v>
      </c>
      <c r="E87" s="76">
        <v>0</v>
      </c>
      <c r="F87" s="76">
        <v>0</v>
      </c>
      <c r="G87" s="76">
        <v>0</v>
      </c>
      <c r="H87" s="76">
        <v>867.90115000000003</v>
      </c>
      <c r="I87" s="76">
        <v>23.617750000000001</v>
      </c>
      <c r="J87" s="76">
        <v>23.617750000000001</v>
      </c>
      <c r="K87" s="76">
        <v>23.617750000000001</v>
      </c>
      <c r="L87" s="76">
        <v>23.617750000000001</v>
      </c>
      <c r="M87" s="76">
        <v>23.617750000000001</v>
      </c>
      <c r="N87" s="76">
        <v>23.617750000000001</v>
      </c>
      <c r="O87" s="76">
        <v>23.617750000000001</v>
      </c>
      <c r="P87" s="69">
        <f t="shared" si="2"/>
        <v>79.520861538461546</v>
      </c>
      <c r="Q87" s="76">
        <v>23.617750000000001</v>
      </c>
      <c r="R87" s="76">
        <v>23.617750000000001</v>
      </c>
      <c r="S87" s="76">
        <v>23.617750000000001</v>
      </c>
      <c r="T87" s="76">
        <v>23.617750000000001</v>
      </c>
      <c r="U87" s="76">
        <v>23.617750000000001</v>
      </c>
      <c r="V87" s="76">
        <v>23.617750000000001</v>
      </c>
      <c r="W87" s="76">
        <v>23.617750000000001</v>
      </c>
      <c r="X87" s="76">
        <v>23.617750000000001</v>
      </c>
      <c r="Y87" s="76">
        <v>23.617750000000001</v>
      </c>
      <c r="Z87" s="76">
        <v>23.617750000000001</v>
      </c>
      <c r="AA87" s="76">
        <v>23.617750000000001</v>
      </c>
      <c r="AB87" s="76">
        <v>23.617750000000001</v>
      </c>
      <c r="AC87" s="76">
        <v>23.617750000000001</v>
      </c>
      <c r="AD87" s="76">
        <v>23.617750000000001</v>
      </c>
      <c r="AE87" s="76">
        <v>23.617750000000001</v>
      </c>
      <c r="AF87" s="76">
        <v>23.617750000000001</v>
      </c>
      <c r="AG87" s="69">
        <f t="shared" si="3"/>
        <v>23.617750000000001</v>
      </c>
    </row>
    <row r="88" spans="1:33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69">
        <f t="shared" si="2"/>
        <v>0</v>
      </c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69">
        <f t="shared" si="3"/>
        <v>0</v>
      </c>
    </row>
    <row r="89" spans="1:33" ht="15" thickBot="1">
      <c r="A89" s="75" t="s">
        <v>244</v>
      </c>
      <c r="B89" s="80">
        <v>393668.01947999903</v>
      </c>
      <c r="C89" s="80">
        <v>389339.25452000002</v>
      </c>
      <c r="D89" s="80">
        <v>377073.87622999999</v>
      </c>
      <c r="E89" s="80">
        <v>359371.18354999903</v>
      </c>
      <c r="F89" s="80">
        <v>358946.484</v>
      </c>
      <c r="G89" s="80">
        <v>408074.67066</v>
      </c>
      <c r="H89" s="80">
        <v>383277.24864000001</v>
      </c>
      <c r="I89" s="80">
        <v>380747.474099999</v>
      </c>
      <c r="J89" s="80">
        <v>364019.14184230601</v>
      </c>
      <c r="K89" s="80">
        <v>369245.96004714601</v>
      </c>
      <c r="L89" s="80">
        <v>381719.09587525402</v>
      </c>
      <c r="M89" s="80">
        <v>390019.788829342</v>
      </c>
      <c r="N89" s="80">
        <v>396923.074382753</v>
      </c>
      <c r="O89" s="80">
        <v>387146.70503317798</v>
      </c>
      <c r="P89" s="69">
        <f t="shared" si="2"/>
        <v>380454.1505930752</v>
      </c>
      <c r="Q89" s="80">
        <v>387689.97115548298</v>
      </c>
      <c r="R89" s="80">
        <v>381695.54642653902</v>
      </c>
      <c r="S89" s="80">
        <v>389371.406819503</v>
      </c>
      <c r="T89" s="80">
        <v>395239.88468427397</v>
      </c>
      <c r="U89" s="80">
        <v>392537.47621540597</v>
      </c>
      <c r="V89" s="80">
        <v>387533.32285800402</v>
      </c>
      <c r="W89" s="80">
        <v>372782.59955014801</v>
      </c>
      <c r="X89" s="80">
        <v>548224.44355547999</v>
      </c>
      <c r="Y89" s="80">
        <v>384849.195800088</v>
      </c>
      <c r="Z89" s="80">
        <v>389787.16411188903</v>
      </c>
      <c r="AA89" s="80">
        <v>402312.83874938299</v>
      </c>
      <c r="AB89" s="80">
        <v>392938.13078499603</v>
      </c>
      <c r="AC89" s="80">
        <v>397548.33954408398</v>
      </c>
      <c r="AD89" s="80">
        <v>392238.78850928199</v>
      </c>
      <c r="AE89" s="80">
        <v>399335.121586141</v>
      </c>
      <c r="AF89" s="80">
        <v>406724.07742290199</v>
      </c>
      <c r="AG89" s="69">
        <f t="shared" si="3"/>
        <v>404773.18333631358</v>
      </c>
    </row>
    <row r="90" spans="1:33">
      <c r="A90" s="7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69">
        <f t="shared" si="2"/>
        <v>0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69">
        <f t="shared" si="3"/>
        <v>0</v>
      </c>
    </row>
    <row r="91" spans="1:33">
      <c r="A91" s="75" t="s">
        <v>245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69">
        <f t="shared" si="2"/>
        <v>0</v>
      </c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69">
        <f t="shared" si="3"/>
        <v>0</v>
      </c>
    </row>
    <row r="92" spans="1:33">
      <c r="A92" s="77" t="s">
        <v>246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69">
        <f t="shared" si="2"/>
        <v>0</v>
      </c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69">
        <f t="shared" si="3"/>
        <v>0</v>
      </c>
    </row>
    <row r="93" spans="1:33">
      <c r="A93" s="77" t="s">
        <v>247</v>
      </c>
      <c r="B93" s="76">
        <v>19719.96026</v>
      </c>
      <c r="C93" s="76">
        <v>19648.807120000001</v>
      </c>
      <c r="D93" s="76">
        <v>19458.033909999998</v>
      </c>
      <c r="E93" s="76">
        <v>19266.450929999999</v>
      </c>
      <c r="F93" s="76">
        <v>19074.567449999999</v>
      </c>
      <c r="G93" s="76">
        <v>18884.81756</v>
      </c>
      <c r="H93" s="76">
        <v>19128.437999999998</v>
      </c>
      <c r="I93" s="76">
        <v>18993.85831</v>
      </c>
      <c r="J93" s="76">
        <v>18815.738207675899</v>
      </c>
      <c r="K93" s="76">
        <v>18977.792280205002</v>
      </c>
      <c r="L93" s="76">
        <v>18797.772137478201</v>
      </c>
      <c r="M93" s="76">
        <v>18612.361840007201</v>
      </c>
      <c r="N93" s="76">
        <v>18426.951542536299</v>
      </c>
      <c r="O93" s="76">
        <v>18257.711709297801</v>
      </c>
      <c r="P93" s="69">
        <f t="shared" si="2"/>
        <v>18949.484692092337</v>
      </c>
      <c r="Q93" s="76">
        <v>18141.259479559201</v>
      </c>
      <c r="R93" s="76">
        <v>17955.197404564798</v>
      </c>
      <c r="S93" s="76">
        <v>17763.752110417401</v>
      </c>
      <c r="T93" s="76">
        <v>17577.6900354229</v>
      </c>
      <c r="U93" s="76">
        <v>17386.244741275499</v>
      </c>
      <c r="V93" s="76">
        <v>17194.799447128</v>
      </c>
      <c r="W93" s="76">
        <v>17008.737372133601</v>
      </c>
      <c r="X93" s="76">
        <v>16817.292077986102</v>
      </c>
      <c r="Y93" s="76">
        <v>16668.491405246299</v>
      </c>
      <c r="Z93" s="76">
        <v>16516.877265232899</v>
      </c>
      <c r="AA93" s="76">
        <v>16365.263125219601</v>
      </c>
      <c r="AB93" s="76">
        <v>16221.8456716328</v>
      </c>
      <c r="AC93" s="76">
        <v>16076.4815316195</v>
      </c>
      <c r="AD93" s="76">
        <v>15935.2157348194</v>
      </c>
      <c r="AE93" s="76">
        <v>15789.851594806099</v>
      </c>
      <c r="AF93" s="76">
        <v>15648.585798005999</v>
      </c>
      <c r="AG93" s="69">
        <f t="shared" si="3"/>
        <v>16554.413523117593</v>
      </c>
    </row>
    <row r="94" spans="1:33" ht="15" thickBot="1">
      <c r="A94" s="77" t="s">
        <v>248</v>
      </c>
      <c r="B94" s="79">
        <v>9544.3160800000005</v>
      </c>
      <c r="C94" s="79">
        <v>9500.6794800000007</v>
      </c>
      <c r="D94" s="79">
        <v>9456.8128799999995</v>
      </c>
      <c r="E94" s="79">
        <v>9412.9462800000001</v>
      </c>
      <c r="F94" s="79">
        <v>9369.0796800000007</v>
      </c>
      <c r="G94" s="79">
        <v>9325.8338500000009</v>
      </c>
      <c r="H94" s="79">
        <v>9547.7931399999998</v>
      </c>
      <c r="I94" s="79">
        <v>9498.5689999999995</v>
      </c>
      <c r="J94" s="79">
        <v>9450.7826784132303</v>
      </c>
      <c r="K94" s="79">
        <v>9401.4034794402305</v>
      </c>
      <c r="L94" s="79">
        <v>9353.6171578534595</v>
      </c>
      <c r="M94" s="79">
        <v>9304.2379588804706</v>
      </c>
      <c r="N94" s="79">
        <v>9254.8587599074708</v>
      </c>
      <c r="O94" s="79">
        <v>9210.2581930931592</v>
      </c>
      <c r="P94" s="69">
        <f t="shared" si="2"/>
        <v>9391.2978875067711</v>
      </c>
      <c r="Q94" s="79">
        <v>9160.8789941201594</v>
      </c>
      <c r="R94" s="79">
        <v>9113.0926725333902</v>
      </c>
      <c r="S94" s="79">
        <v>9063.7134735603995</v>
      </c>
      <c r="T94" s="79">
        <v>9015.9271519736303</v>
      </c>
      <c r="U94" s="79">
        <v>8966.5479530006396</v>
      </c>
      <c r="V94" s="79">
        <v>8917.1687540276398</v>
      </c>
      <c r="W94" s="79">
        <v>8869.3824324408706</v>
      </c>
      <c r="X94" s="79">
        <v>8820.0032334678799</v>
      </c>
      <c r="Y94" s="79">
        <v>8772.2169118811107</v>
      </c>
      <c r="Z94" s="79">
        <v>8722.8377129081091</v>
      </c>
      <c r="AA94" s="79">
        <v>8673.4585139351202</v>
      </c>
      <c r="AB94" s="79">
        <v>8627.2650697345798</v>
      </c>
      <c r="AC94" s="79">
        <v>8577.88587076158</v>
      </c>
      <c r="AD94" s="79">
        <v>8530.0995491748108</v>
      </c>
      <c r="AE94" s="79">
        <v>8480.7203502018201</v>
      </c>
      <c r="AF94" s="79">
        <v>8432.9340286150491</v>
      </c>
      <c r="AG94" s="69">
        <f t="shared" si="3"/>
        <v>8723.5728870863732</v>
      </c>
    </row>
    <row r="95" spans="1:33">
      <c r="A95" s="77" t="s">
        <v>246</v>
      </c>
      <c r="B95" s="76">
        <v>29264.27634</v>
      </c>
      <c r="C95" s="76">
        <v>29149.4866</v>
      </c>
      <c r="D95" s="76">
        <v>28914.846789999901</v>
      </c>
      <c r="E95" s="76">
        <v>28679.397209999999</v>
      </c>
      <c r="F95" s="76">
        <v>28443.647130000001</v>
      </c>
      <c r="G95" s="76">
        <v>28210.651409999999</v>
      </c>
      <c r="H95" s="76">
        <v>28676.23114</v>
      </c>
      <c r="I95" s="76">
        <v>28492.427309999999</v>
      </c>
      <c r="J95" s="76">
        <v>28266.520886089202</v>
      </c>
      <c r="K95" s="76">
        <v>28379.195759645201</v>
      </c>
      <c r="L95" s="76">
        <v>28151.389295331701</v>
      </c>
      <c r="M95" s="76">
        <v>27916.599798887699</v>
      </c>
      <c r="N95" s="76">
        <v>27681.810302443799</v>
      </c>
      <c r="O95" s="76">
        <v>27467.969902390902</v>
      </c>
      <c r="P95" s="69">
        <f t="shared" si="2"/>
        <v>28340.782579599105</v>
      </c>
      <c r="Q95" s="76">
        <v>27302.138473679399</v>
      </c>
      <c r="R95" s="76">
        <v>27068.290077098201</v>
      </c>
      <c r="S95" s="76">
        <v>26827.465583977799</v>
      </c>
      <c r="T95" s="76">
        <v>26593.617187396601</v>
      </c>
      <c r="U95" s="76">
        <v>26352.792694276101</v>
      </c>
      <c r="V95" s="76">
        <v>26111.968201155702</v>
      </c>
      <c r="W95" s="76">
        <v>25878.1198045745</v>
      </c>
      <c r="X95" s="76">
        <v>25637.295311454</v>
      </c>
      <c r="Y95" s="76">
        <v>25440.708317127399</v>
      </c>
      <c r="Z95" s="76">
        <v>25239.714978141099</v>
      </c>
      <c r="AA95" s="76">
        <v>25038.721639154701</v>
      </c>
      <c r="AB95" s="76">
        <v>24849.1107413674</v>
      </c>
      <c r="AC95" s="76">
        <v>24654.367402381002</v>
      </c>
      <c r="AD95" s="76">
        <v>24465.315283994201</v>
      </c>
      <c r="AE95" s="76">
        <v>24270.571945007901</v>
      </c>
      <c r="AF95" s="76">
        <v>24081.519826620999</v>
      </c>
      <c r="AG95" s="69">
        <f t="shared" si="3"/>
        <v>25277.986410203968</v>
      </c>
    </row>
    <row r="96" spans="1:33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69">
        <f t="shared" si="2"/>
        <v>0</v>
      </c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69">
        <f t="shared" si="3"/>
        <v>0</v>
      </c>
    </row>
    <row r="97" spans="1:33">
      <c r="A97" s="77" t="s">
        <v>249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69">
        <f t="shared" si="2"/>
        <v>0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69">
        <f t="shared" si="3"/>
        <v>0</v>
      </c>
    </row>
    <row r="98" spans="1:33">
      <c r="A98" s="77" t="s">
        <v>250</v>
      </c>
      <c r="B98" s="76">
        <v>138845.03679000001</v>
      </c>
      <c r="C98" s="76">
        <v>138845.03679000001</v>
      </c>
      <c r="D98" s="76">
        <v>131134.49580999999</v>
      </c>
      <c r="E98" s="76">
        <v>131134.49580999999</v>
      </c>
      <c r="F98" s="76">
        <v>131134.49580999999</v>
      </c>
      <c r="G98" s="76">
        <v>117194.181969999</v>
      </c>
      <c r="H98" s="76">
        <v>117194.181969999</v>
      </c>
      <c r="I98" s="76">
        <v>117213.891529999</v>
      </c>
      <c r="J98" s="76">
        <v>117213.891529999</v>
      </c>
      <c r="K98" s="76">
        <v>117213.891529999</v>
      </c>
      <c r="L98" s="76">
        <v>117213.891529999</v>
      </c>
      <c r="M98" s="76">
        <v>117213.891529999</v>
      </c>
      <c r="N98" s="76">
        <v>117213.891529999</v>
      </c>
      <c r="O98" s="76">
        <v>117213.891529999</v>
      </c>
      <c r="P98" s="69">
        <f t="shared" si="2"/>
        <v>122087.24068230699</v>
      </c>
      <c r="Q98" s="76">
        <v>117213.891529999</v>
      </c>
      <c r="R98" s="76">
        <v>117213.891529999</v>
      </c>
      <c r="S98" s="76">
        <v>117213.891529999</v>
      </c>
      <c r="T98" s="76">
        <v>117213.891529999</v>
      </c>
      <c r="U98" s="76">
        <v>117213.891529999</v>
      </c>
      <c r="V98" s="76">
        <v>117213.891529999</v>
      </c>
      <c r="W98" s="76">
        <v>117213.891529999</v>
      </c>
      <c r="X98" s="76">
        <v>117213.891529999</v>
      </c>
      <c r="Y98" s="76">
        <v>117213.891529999</v>
      </c>
      <c r="Z98" s="76">
        <v>117213.891529999</v>
      </c>
      <c r="AA98" s="76">
        <v>117213.891529999</v>
      </c>
      <c r="AB98" s="76">
        <v>117213.891529999</v>
      </c>
      <c r="AC98" s="76">
        <v>117213.891529999</v>
      </c>
      <c r="AD98" s="76">
        <v>117213.891529999</v>
      </c>
      <c r="AE98" s="76">
        <v>117213.891529999</v>
      </c>
      <c r="AF98" s="76">
        <v>117213.891529999</v>
      </c>
      <c r="AG98" s="69">
        <f t="shared" si="3"/>
        <v>117213.89152999899</v>
      </c>
    </row>
    <row r="99" spans="1:33" ht="15" thickBot="1">
      <c r="A99" s="77" t="s">
        <v>251</v>
      </c>
      <c r="B99" s="79">
        <v>2196.47091</v>
      </c>
      <c r="C99" s="79">
        <v>2196.47091</v>
      </c>
      <c r="D99" s="79">
        <v>9172.5383099999999</v>
      </c>
      <c r="E99" s="79">
        <v>9172.5383099999999</v>
      </c>
      <c r="F99" s="79">
        <v>9172.5383099999999</v>
      </c>
      <c r="G99" s="79">
        <v>2553.3313399999902</v>
      </c>
      <c r="H99" s="79">
        <v>2553.3313399999902</v>
      </c>
      <c r="I99" s="79">
        <v>2287.0732800000001</v>
      </c>
      <c r="J99" s="79">
        <v>2287.0732800000001</v>
      </c>
      <c r="K99" s="79">
        <v>2287.0732800000001</v>
      </c>
      <c r="L99" s="79">
        <v>2287.0732800000001</v>
      </c>
      <c r="M99" s="79">
        <v>2287.0732800000001</v>
      </c>
      <c r="N99" s="79">
        <v>2287.0732800000001</v>
      </c>
      <c r="O99" s="79">
        <v>2287.0732800000001</v>
      </c>
      <c r="P99" s="69">
        <f t="shared" si="2"/>
        <v>3910.0201138461507</v>
      </c>
      <c r="Q99" s="79">
        <v>2287.0732800000001</v>
      </c>
      <c r="R99" s="79">
        <v>2287.0732800000001</v>
      </c>
      <c r="S99" s="79">
        <v>2287.0732800000001</v>
      </c>
      <c r="T99" s="79">
        <v>2287.0732800000001</v>
      </c>
      <c r="U99" s="79">
        <v>2287.0732800000001</v>
      </c>
      <c r="V99" s="79">
        <v>2287.0732800000001</v>
      </c>
      <c r="W99" s="79">
        <v>2287.0732800000001</v>
      </c>
      <c r="X99" s="79">
        <v>2287.0732800000001</v>
      </c>
      <c r="Y99" s="79">
        <v>2287.0732800000001</v>
      </c>
      <c r="Z99" s="79">
        <v>2287.0732800000001</v>
      </c>
      <c r="AA99" s="79">
        <v>2287.0732800000001</v>
      </c>
      <c r="AB99" s="79">
        <v>2287.0732800000001</v>
      </c>
      <c r="AC99" s="79">
        <v>2287.0732800000001</v>
      </c>
      <c r="AD99" s="79">
        <v>2287.0732800000001</v>
      </c>
      <c r="AE99" s="79">
        <v>2287.0732800000001</v>
      </c>
      <c r="AF99" s="79">
        <v>2287.0732800000001</v>
      </c>
      <c r="AG99" s="69">
        <f t="shared" si="3"/>
        <v>2287.0732800000001</v>
      </c>
    </row>
    <row r="100" spans="1:33">
      <c r="A100" s="77" t="s">
        <v>252</v>
      </c>
      <c r="B100" s="76">
        <v>67264.772320000004</v>
      </c>
      <c r="C100" s="76">
        <v>67264.772320000004</v>
      </c>
      <c r="D100" s="76">
        <v>66823.684529999999</v>
      </c>
      <c r="E100" s="76">
        <v>66823.684529999999</v>
      </c>
      <c r="F100" s="76">
        <v>66823.684529999999</v>
      </c>
      <c r="G100" s="76">
        <v>66382.596709999998</v>
      </c>
      <c r="H100" s="76">
        <v>66382.596709999998</v>
      </c>
      <c r="I100" s="76">
        <v>66453.048999999999</v>
      </c>
      <c r="J100" s="76">
        <v>66453.048999999999</v>
      </c>
      <c r="K100" s="76">
        <v>66453.048999999999</v>
      </c>
      <c r="L100" s="76">
        <v>66453.048999999999</v>
      </c>
      <c r="M100" s="76">
        <v>66453.048999999999</v>
      </c>
      <c r="N100" s="76">
        <v>66453.048999999999</v>
      </c>
      <c r="O100" s="76">
        <v>66453.048999999999</v>
      </c>
      <c r="P100" s="69">
        <f t="shared" si="2"/>
        <v>66590.181717692307</v>
      </c>
      <c r="Q100" s="76">
        <v>66453.048999999999</v>
      </c>
      <c r="R100" s="76">
        <v>66453.048999999999</v>
      </c>
      <c r="S100" s="76">
        <v>66453.048999999999</v>
      </c>
      <c r="T100" s="76">
        <v>66453.048999999999</v>
      </c>
      <c r="U100" s="76">
        <v>66453.048999999999</v>
      </c>
      <c r="V100" s="76">
        <v>66453.048999999999</v>
      </c>
      <c r="W100" s="76">
        <v>66453.048999999999</v>
      </c>
      <c r="X100" s="76">
        <v>66453.048999999999</v>
      </c>
      <c r="Y100" s="76">
        <v>66453.048999999999</v>
      </c>
      <c r="Z100" s="76">
        <v>66453.048999999999</v>
      </c>
      <c r="AA100" s="76">
        <v>66453.048999999999</v>
      </c>
      <c r="AB100" s="76">
        <v>66453.048999999999</v>
      </c>
      <c r="AC100" s="76">
        <v>66453.048999999999</v>
      </c>
      <c r="AD100" s="76">
        <v>66453.048999999999</v>
      </c>
      <c r="AE100" s="76">
        <v>66453.048999999999</v>
      </c>
      <c r="AF100" s="76">
        <v>66453.048999999999</v>
      </c>
      <c r="AG100" s="69">
        <f t="shared" si="3"/>
        <v>66453.048999999999</v>
      </c>
    </row>
    <row r="101" spans="1:33">
      <c r="A101" s="77" t="s">
        <v>253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69">
        <f t="shared" si="2"/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69">
        <f t="shared" si="3"/>
        <v>0</v>
      </c>
    </row>
    <row r="102" spans="1:33">
      <c r="A102" s="77" t="s">
        <v>249</v>
      </c>
      <c r="B102" s="76">
        <v>208306.28002000001</v>
      </c>
      <c r="C102" s="76">
        <v>208306.28002000001</v>
      </c>
      <c r="D102" s="76">
        <v>207130.71865</v>
      </c>
      <c r="E102" s="76">
        <v>207130.71865</v>
      </c>
      <c r="F102" s="76">
        <v>207130.71865</v>
      </c>
      <c r="G102" s="76">
        <v>186130.11001999999</v>
      </c>
      <c r="H102" s="76">
        <v>186130.11001999999</v>
      </c>
      <c r="I102" s="76">
        <v>185954.01380999901</v>
      </c>
      <c r="J102" s="76">
        <v>185954.01380999901</v>
      </c>
      <c r="K102" s="76">
        <v>185954.01380999901</v>
      </c>
      <c r="L102" s="76">
        <v>185954.01380999901</v>
      </c>
      <c r="M102" s="76">
        <v>185954.01380999901</v>
      </c>
      <c r="N102" s="76">
        <v>185954.01380999901</v>
      </c>
      <c r="O102" s="76">
        <v>185954.01380999901</v>
      </c>
      <c r="P102" s="69">
        <f t="shared" si="2"/>
        <v>192587.4425138456</v>
      </c>
      <c r="Q102" s="76">
        <v>185954.01380999901</v>
      </c>
      <c r="R102" s="76">
        <v>185954.01380999901</v>
      </c>
      <c r="S102" s="76">
        <v>185954.01380999901</v>
      </c>
      <c r="T102" s="76">
        <v>185954.01380999901</v>
      </c>
      <c r="U102" s="76">
        <v>185954.01380999901</v>
      </c>
      <c r="V102" s="76">
        <v>185954.01380999901</v>
      </c>
      <c r="W102" s="76">
        <v>185954.01380999901</v>
      </c>
      <c r="X102" s="76">
        <v>185954.01380999901</v>
      </c>
      <c r="Y102" s="76">
        <v>185954.01380999901</v>
      </c>
      <c r="Z102" s="76">
        <v>185954.01380999901</v>
      </c>
      <c r="AA102" s="76">
        <v>185954.01380999901</v>
      </c>
      <c r="AB102" s="76">
        <v>185954.01380999901</v>
      </c>
      <c r="AC102" s="76">
        <v>185954.01380999901</v>
      </c>
      <c r="AD102" s="76">
        <v>185954.01380999901</v>
      </c>
      <c r="AE102" s="76">
        <v>185954.01380999901</v>
      </c>
      <c r="AF102" s="76">
        <v>185954.01380999901</v>
      </c>
      <c r="AG102" s="69">
        <f t="shared" si="3"/>
        <v>185954.01380999901</v>
      </c>
    </row>
    <row r="103" spans="1:33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69">
        <f t="shared" si="2"/>
        <v>0</v>
      </c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69">
        <f t="shared" si="3"/>
        <v>0</v>
      </c>
    </row>
    <row r="104" spans="1:33">
      <c r="A104" s="77" t="s">
        <v>254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69">
        <f t="shared" si="2"/>
        <v>0</v>
      </c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69">
        <f t="shared" si="3"/>
        <v>0</v>
      </c>
    </row>
    <row r="105" spans="1:33">
      <c r="A105" s="77" t="s">
        <v>255</v>
      </c>
      <c r="B105" s="76">
        <v>71276.319309999904</v>
      </c>
      <c r="C105" s="76">
        <v>71276.319309999904</v>
      </c>
      <c r="D105" s="76">
        <v>70969.336550000007</v>
      </c>
      <c r="E105" s="76">
        <v>70969.336550000007</v>
      </c>
      <c r="F105" s="76">
        <v>70969.336550000007</v>
      </c>
      <c r="G105" s="76">
        <v>70682.486929999999</v>
      </c>
      <c r="H105" s="76">
        <v>70682.486929999999</v>
      </c>
      <c r="I105" s="76">
        <v>70757.590670000005</v>
      </c>
      <c r="J105" s="76">
        <v>70757.590670000005</v>
      </c>
      <c r="K105" s="76">
        <v>70757.590670000005</v>
      </c>
      <c r="L105" s="76">
        <v>70757.590670000005</v>
      </c>
      <c r="M105" s="76">
        <v>70757.590670000005</v>
      </c>
      <c r="N105" s="76">
        <v>70757.590670000005</v>
      </c>
      <c r="O105" s="76">
        <v>70757.590670000005</v>
      </c>
      <c r="P105" s="69">
        <f t="shared" si="2"/>
        <v>70834.802885384634</v>
      </c>
      <c r="Q105" s="76">
        <v>70757.590670000005</v>
      </c>
      <c r="R105" s="76">
        <v>70757.590670000005</v>
      </c>
      <c r="S105" s="76">
        <v>70757.590670000005</v>
      </c>
      <c r="T105" s="76">
        <v>70757.590670000005</v>
      </c>
      <c r="U105" s="76">
        <v>70757.590670000005</v>
      </c>
      <c r="V105" s="76">
        <v>70757.590670000005</v>
      </c>
      <c r="W105" s="76">
        <v>70757.590670000005</v>
      </c>
      <c r="X105" s="76">
        <v>70757.590670000005</v>
      </c>
      <c r="Y105" s="76">
        <v>70757.590670000005</v>
      </c>
      <c r="Z105" s="76">
        <v>70757.590670000005</v>
      </c>
      <c r="AA105" s="76">
        <v>70757.590670000005</v>
      </c>
      <c r="AB105" s="76">
        <v>70757.590670000005</v>
      </c>
      <c r="AC105" s="76">
        <v>70757.590670000005</v>
      </c>
      <c r="AD105" s="76">
        <v>70757.590670000005</v>
      </c>
      <c r="AE105" s="76">
        <v>70757.590670000005</v>
      </c>
      <c r="AF105" s="76">
        <v>70757.590670000005</v>
      </c>
      <c r="AG105" s="69">
        <f t="shared" si="3"/>
        <v>70757.590670000034</v>
      </c>
    </row>
    <row r="106" spans="1:33">
      <c r="A106" s="77" t="s">
        <v>256</v>
      </c>
      <c r="B106" s="76">
        <v>87216.997000000003</v>
      </c>
      <c r="C106" s="76">
        <v>86964.592000000004</v>
      </c>
      <c r="D106" s="76">
        <v>86520.058999999994</v>
      </c>
      <c r="E106" s="76">
        <v>86075.525999999998</v>
      </c>
      <c r="F106" s="76">
        <v>86058.282999999996</v>
      </c>
      <c r="G106" s="76">
        <v>78507.710999999996</v>
      </c>
      <c r="H106" s="76">
        <v>78113.952999999994</v>
      </c>
      <c r="I106" s="76">
        <v>77720.195000000007</v>
      </c>
      <c r="J106" s="76">
        <v>77299.137083333306</v>
      </c>
      <c r="K106" s="76">
        <v>76878.079166666605</v>
      </c>
      <c r="L106" s="76">
        <v>76457.021249999903</v>
      </c>
      <c r="M106" s="76">
        <v>76035.963333333304</v>
      </c>
      <c r="N106" s="76">
        <v>75018.201369121001</v>
      </c>
      <c r="O106" s="76">
        <v>74000.4394049088</v>
      </c>
      <c r="P106" s="69">
        <f t="shared" si="2"/>
        <v>79665.320046720226</v>
      </c>
      <c r="Q106" s="76">
        <v>72982.6774406966</v>
      </c>
      <c r="R106" s="76">
        <v>71964.915476484399</v>
      </c>
      <c r="S106" s="76">
        <v>70947.153512272096</v>
      </c>
      <c r="T106" s="76">
        <v>69929.391548059895</v>
      </c>
      <c r="U106" s="76">
        <v>68911.629583847694</v>
      </c>
      <c r="V106" s="76">
        <v>67893.867619635406</v>
      </c>
      <c r="W106" s="76">
        <v>66876.105655423205</v>
      </c>
      <c r="X106" s="76">
        <v>65858.343691211005</v>
      </c>
      <c r="Y106" s="76">
        <v>64840.581726998797</v>
      </c>
      <c r="Z106" s="76">
        <v>63822.819762786501</v>
      </c>
      <c r="AA106" s="76">
        <v>62969.2329008378</v>
      </c>
      <c r="AB106" s="76">
        <v>62115.646038889099</v>
      </c>
      <c r="AC106" s="76">
        <v>61262.059176940398</v>
      </c>
      <c r="AD106" s="76">
        <v>60408.472314991697</v>
      </c>
      <c r="AE106" s="76">
        <v>59554.885453043004</v>
      </c>
      <c r="AF106" s="76">
        <v>58701.298591094303</v>
      </c>
      <c r="AG106" s="69">
        <f t="shared" si="3"/>
        <v>64088.025697212215</v>
      </c>
    </row>
    <row r="107" spans="1:33">
      <c r="A107" s="77" t="s">
        <v>257</v>
      </c>
      <c r="B107" s="76">
        <v>41953.897490000003</v>
      </c>
      <c r="C107" s="76">
        <v>41357.93404</v>
      </c>
      <c r="D107" s="76">
        <v>40761.970589999997</v>
      </c>
      <c r="E107" s="76">
        <v>40166.007140000002</v>
      </c>
      <c r="F107" s="76">
        <v>39570.043689999999</v>
      </c>
      <c r="G107" s="76">
        <v>38974.080240000003</v>
      </c>
      <c r="H107" s="76">
        <v>38378.11679</v>
      </c>
      <c r="I107" s="76">
        <v>37782.153339999997</v>
      </c>
      <c r="J107" s="76">
        <v>37656.796909999997</v>
      </c>
      <c r="K107" s="76">
        <v>37531.440479999997</v>
      </c>
      <c r="L107" s="76">
        <v>37406.084049999903</v>
      </c>
      <c r="M107" s="76">
        <v>37280.727619999903</v>
      </c>
      <c r="N107" s="76">
        <v>37155.371189999903</v>
      </c>
      <c r="O107" s="76">
        <v>37030.014759999904</v>
      </c>
      <c r="P107" s="69">
        <f t="shared" si="2"/>
        <v>38542.36467999997</v>
      </c>
      <c r="Q107" s="76">
        <v>36904.658329999897</v>
      </c>
      <c r="R107" s="76">
        <v>36779.301899999897</v>
      </c>
      <c r="S107" s="76">
        <v>36653.945469999897</v>
      </c>
      <c r="T107" s="76">
        <v>36528.589039999897</v>
      </c>
      <c r="U107" s="76">
        <v>36403.232609999897</v>
      </c>
      <c r="V107" s="76">
        <v>36277.876179999897</v>
      </c>
      <c r="W107" s="76">
        <v>36152.519749999898</v>
      </c>
      <c r="X107" s="76">
        <v>36027.163319999898</v>
      </c>
      <c r="Y107" s="76">
        <v>35901.806889999898</v>
      </c>
      <c r="Z107" s="76">
        <v>35776.450459999898</v>
      </c>
      <c r="AA107" s="76">
        <v>35651.094029999898</v>
      </c>
      <c r="AB107" s="76">
        <v>35525.737599999899</v>
      </c>
      <c r="AC107" s="76">
        <v>35400.381169999899</v>
      </c>
      <c r="AD107" s="76">
        <v>35275.024739999899</v>
      </c>
      <c r="AE107" s="76">
        <v>35149.668309999899</v>
      </c>
      <c r="AF107" s="76">
        <v>35024.311879999899</v>
      </c>
      <c r="AG107" s="69">
        <f t="shared" si="3"/>
        <v>35776.450459999898</v>
      </c>
    </row>
    <row r="108" spans="1:33">
      <c r="A108" s="77" t="s">
        <v>258</v>
      </c>
      <c r="B108" s="76">
        <v>9164.6309799999999</v>
      </c>
      <c r="C108" s="76">
        <v>10291.12946</v>
      </c>
      <c r="D108" s="76">
        <v>8285.5126799999998</v>
      </c>
      <c r="E108" s="76">
        <v>10211.455980000001</v>
      </c>
      <c r="F108" s="76">
        <v>7049.8490300000003</v>
      </c>
      <c r="G108" s="76">
        <v>1964.94876</v>
      </c>
      <c r="H108" s="76">
        <v>1124.9002</v>
      </c>
      <c r="I108" s="76">
        <v>346</v>
      </c>
      <c r="J108" s="76">
        <v>757.07479022610801</v>
      </c>
      <c r="K108" s="76">
        <v>2454.5979890427798</v>
      </c>
      <c r="L108" s="76">
        <v>3918.5600404216598</v>
      </c>
      <c r="M108" s="76">
        <v>6305.4360530275899</v>
      </c>
      <c r="N108" s="76">
        <v>9059.4433024938007</v>
      </c>
      <c r="O108" s="76">
        <v>11187.6294520343</v>
      </c>
      <c r="P108" s="69">
        <f t="shared" si="2"/>
        <v>5612.0413644035561</v>
      </c>
      <c r="Q108" s="76">
        <v>8507.8623640291498</v>
      </c>
      <c r="R108" s="76">
        <v>8642.4348425021108</v>
      </c>
      <c r="S108" s="76">
        <v>5068.7438953309802</v>
      </c>
      <c r="T108" s="76">
        <v>5023.52526485821</v>
      </c>
      <c r="U108" s="76">
        <v>9015.76693720187</v>
      </c>
      <c r="V108" s="76">
        <v>11005.199646371701</v>
      </c>
      <c r="W108" s="76">
        <v>8461.8721952605792</v>
      </c>
      <c r="X108" s="76">
        <v>10376.5430091446</v>
      </c>
      <c r="Y108" s="76">
        <v>13703.4001191774</v>
      </c>
      <c r="Z108" s="76">
        <v>13797.515031630601</v>
      </c>
      <c r="AA108" s="76">
        <v>15144.1642275504</v>
      </c>
      <c r="AB108" s="76">
        <v>17861.891793166</v>
      </c>
      <c r="AC108" s="76">
        <v>15196.5590563191</v>
      </c>
      <c r="AD108" s="76">
        <v>16180.078603326499</v>
      </c>
      <c r="AE108" s="76">
        <v>12874.353072555199</v>
      </c>
      <c r="AF108" s="76">
        <v>12578.8332983702</v>
      </c>
      <c r="AG108" s="69">
        <f t="shared" si="3"/>
        <v>12401.515558071722</v>
      </c>
    </row>
    <row r="109" spans="1:33">
      <c r="A109" s="77" t="s">
        <v>259</v>
      </c>
      <c r="B109" s="76">
        <v>27628.123930000002</v>
      </c>
      <c r="C109" s="76">
        <v>29174.017100000001</v>
      </c>
      <c r="D109" s="76">
        <v>30809.850119999901</v>
      </c>
      <c r="E109" s="76">
        <v>32427.066220000001</v>
      </c>
      <c r="F109" s="76">
        <v>32409.331910000001</v>
      </c>
      <c r="G109" s="76">
        <v>34041.087439999901</v>
      </c>
      <c r="H109" s="76">
        <v>35677.48515</v>
      </c>
      <c r="I109" s="76">
        <v>43222.8714799999</v>
      </c>
      <c r="J109" s="76">
        <v>45623.098708611098</v>
      </c>
      <c r="K109" s="76">
        <v>47924.277007222197</v>
      </c>
      <c r="L109" s="76">
        <v>50228.861205833302</v>
      </c>
      <c r="M109" s="76">
        <v>52536.8661644444</v>
      </c>
      <c r="N109" s="76">
        <v>54823.969326388898</v>
      </c>
      <c r="O109" s="76">
        <v>57114.511258333303</v>
      </c>
      <c r="P109" s="69">
        <f t="shared" si="2"/>
        <v>42001.022545448686</v>
      </c>
      <c r="Q109" s="76">
        <v>59478.507010277797</v>
      </c>
      <c r="R109" s="76">
        <v>61845.971652222201</v>
      </c>
      <c r="S109" s="76">
        <v>64216.920384166697</v>
      </c>
      <c r="T109" s="76">
        <v>66591.368356111096</v>
      </c>
      <c r="U109" s="76">
        <v>68721.806126388896</v>
      </c>
      <c r="V109" s="76">
        <v>70855.773796666603</v>
      </c>
      <c r="W109" s="76">
        <v>73095.726876944405</v>
      </c>
      <c r="X109" s="76">
        <v>75236.800837222196</v>
      </c>
      <c r="Y109" s="76">
        <v>77381.451177499999</v>
      </c>
      <c r="Z109" s="76">
        <v>79529.693567777795</v>
      </c>
      <c r="AA109" s="76">
        <v>81661.450546111097</v>
      </c>
      <c r="AB109" s="76">
        <v>83796.831044444494</v>
      </c>
      <c r="AC109" s="76">
        <v>85935.850912777794</v>
      </c>
      <c r="AD109" s="76">
        <v>88331.526061111101</v>
      </c>
      <c r="AE109" s="76">
        <v>90730.872439444502</v>
      </c>
      <c r="AF109" s="76">
        <v>93133.906117777806</v>
      </c>
      <c r="AG109" s="69">
        <f t="shared" si="3"/>
        <v>79615.619835405989</v>
      </c>
    </row>
    <row r="110" spans="1:33" ht="15" thickBot="1">
      <c r="A110" s="77" t="s">
        <v>260</v>
      </c>
      <c r="B110" s="79">
        <v>0</v>
      </c>
      <c r="C110" s="79">
        <v>0</v>
      </c>
      <c r="D110" s="79">
        <v>0</v>
      </c>
      <c r="E110" s="79">
        <v>0</v>
      </c>
      <c r="F110" s="79">
        <v>1450.1205</v>
      </c>
      <c r="G110" s="79">
        <v>1450.1205</v>
      </c>
      <c r="H110" s="79">
        <v>1411.15606</v>
      </c>
      <c r="I110" s="79">
        <v>1369.4295999999999</v>
      </c>
      <c r="J110" s="79">
        <v>1369.4295999999999</v>
      </c>
      <c r="K110" s="79">
        <v>1369.4295999999999</v>
      </c>
      <c r="L110" s="79">
        <v>1369.4295999999999</v>
      </c>
      <c r="M110" s="79">
        <v>1369.4295999999999</v>
      </c>
      <c r="N110" s="79">
        <v>1369.4295999999999</v>
      </c>
      <c r="O110" s="79">
        <v>1369.4295999999999</v>
      </c>
      <c r="P110" s="69">
        <f t="shared" si="2"/>
        <v>1069.0310969230768</v>
      </c>
      <c r="Q110" s="79">
        <v>1369.4295999999999</v>
      </c>
      <c r="R110" s="79">
        <v>1369.4295999999999</v>
      </c>
      <c r="S110" s="79">
        <v>1369.4295999999999</v>
      </c>
      <c r="T110" s="79">
        <v>1369.4295999999999</v>
      </c>
      <c r="U110" s="79">
        <v>1369.4295999999999</v>
      </c>
      <c r="V110" s="79">
        <v>1369.4295999999999</v>
      </c>
      <c r="W110" s="79">
        <v>1369.4295999999999</v>
      </c>
      <c r="X110" s="79">
        <v>1369.4295999999999</v>
      </c>
      <c r="Y110" s="79">
        <v>1369.4295999999999</v>
      </c>
      <c r="Z110" s="79">
        <v>1369.4295999999999</v>
      </c>
      <c r="AA110" s="79">
        <v>1369.4295999999999</v>
      </c>
      <c r="AB110" s="79">
        <v>1369.4295999999999</v>
      </c>
      <c r="AC110" s="79">
        <v>1369.4295999999999</v>
      </c>
      <c r="AD110" s="79">
        <v>1369.4295999999999</v>
      </c>
      <c r="AE110" s="79">
        <v>1369.4295999999999</v>
      </c>
      <c r="AF110" s="79">
        <v>1369.4295999999999</v>
      </c>
      <c r="AG110" s="69">
        <f t="shared" si="3"/>
        <v>1369.4295999999997</v>
      </c>
    </row>
    <row r="111" spans="1:33">
      <c r="A111" s="77" t="s">
        <v>254</v>
      </c>
      <c r="B111" s="76">
        <v>237239.96870999999</v>
      </c>
      <c r="C111" s="76">
        <v>239063.99190999899</v>
      </c>
      <c r="D111" s="76">
        <v>237346.72894</v>
      </c>
      <c r="E111" s="76">
        <v>239849.39189</v>
      </c>
      <c r="F111" s="76">
        <v>237506.96468</v>
      </c>
      <c r="G111" s="76">
        <v>225620.43487</v>
      </c>
      <c r="H111" s="76">
        <v>225388.09813</v>
      </c>
      <c r="I111" s="76">
        <v>231198.24009000001</v>
      </c>
      <c r="J111" s="76">
        <v>233463.12776217001</v>
      </c>
      <c r="K111" s="76">
        <v>236915.41491293101</v>
      </c>
      <c r="L111" s="76">
        <v>240137.546816255</v>
      </c>
      <c r="M111" s="76">
        <v>244286.01344080499</v>
      </c>
      <c r="N111" s="76">
        <v>248184.005458003</v>
      </c>
      <c r="O111" s="76">
        <v>251459.61514527601</v>
      </c>
      <c r="P111" s="69">
        <f t="shared" si="2"/>
        <v>237724.58261887991</v>
      </c>
      <c r="Q111" s="76">
        <v>250000.72541500299</v>
      </c>
      <c r="R111" s="76">
        <v>251359.644141208</v>
      </c>
      <c r="S111" s="76">
        <v>249013.783531769</v>
      </c>
      <c r="T111" s="76">
        <v>250199.894479029</v>
      </c>
      <c r="U111" s="76">
        <v>255179.455527438</v>
      </c>
      <c r="V111" s="76">
        <v>258159.73751267299</v>
      </c>
      <c r="W111" s="76">
        <v>256713.24474762799</v>
      </c>
      <c r="X111" s="76">
        <v>259625.871127577</v>
      </c>
      <c r="Y111" s="76">
        <v>263954.26018367597</v>
      </c>
      <c r="Z111" s="76">
        <v>265053.49909219402</v>
      </c>
      <c r="AA111" s="76">
        <v>267552.96197449899</v>
      </c>
      <c r="AB111" s="76">
        <v>271427.12674649898</v>
      </c>
      <c r="AC111" s="76">
        <v>269921.870586037</v>
      </c>
      <c r="AD111" s="76">
        <v>272322.121989429</v>
      </c>
      <c r="AE111" s="76">
        <v>270436.79954504198</v>
      </c>
      <c r="AF111" s="76">
        <v>271565.370157242</v>
      </c>
      <c r="AG111" s="69">
        <f t="shared" si="3"/>
        <v>264008.63182068948</v>
      </c>
    </row>
    <row r="112" spans="1:33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69">
        <f t="shared" si="2"/>
        <v>0</v>
      </c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69">
        <f t="shared" si="3"/>
        <v>0</v>
      </c>
    </row>
    <row r="113" spans="1:33">
      <c r="A113" s="77" t="s">
        <v>261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69">
        <f t="shared" si="2"/>
        <v>0</v>
      </c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69">
        <f t="shared" si="3"/>
        <v>0</v>
      </c>
    </row>
    <row r="114" spans="1:33">
      <c r="A114" s="77" t="s">
        <v>262</v>
      </c>
      <c r="B114" s="76">
        <v>472.05831000000001</v>
      </c>
      <c r="C114" s="76">
        <v>478.79064</v>
      </c>
      <c r="D114" s="76">
        <v>537.80396999999903</v>
      </c>
      <c r="E114" s="76">
        <v>632.96947999999998</v>
      </c>
      <c r="F114" s="76">
        <v>670.26019999999903</v>
      </c>
      <c r="G114" s="76">
        <v>3672.6452399999998</v>
      </c>
      <c r="H114" s="76">
        <v>3731.42173</v>
      </c>
      <c r="I114" s="76">
        <v>3453.2458900000001</v>
      </c>
      <c r="J114" s="76">
        <v>3453.2458900000001</v>
      </c>
      <c r="K114" s="76">
        <v>3453.2458900000001</v>
      </c>
      <c r="L114" s="76">
        <v>3453.2458900000001</v>
      </c>
      <c r="M114" s="76">
        <v>3453.2458900000001</v>
      </c>
      <c r="N114" s="76">
        <v>3453.2458900000001</v>
      </c>
      <c r="O114" s="76">
        <v>3453.2458900000001</v>
      </c>
      <c r="P114" s="69">
        <f t="shared" si="2"/>
        <v>2607.4317299999993</v>
      </c>
      <c r="Q114" s="76">
        <v>3453.2458900000001</v>
      </c>
      <c r="R114" s="76">
        <v>3453.2458900000001</v>
      </c>
      <c r="S114" s="76">
        <v>3453.2458900000001</v>
      </c>
      <c r="T114" s="76">
        <v>3453.2458900000001</v>
      </c>
      <c r="U114" s="76">
        <v>3453.2458900000001</v>
      </c>
      <c r="V114" s="76">
        <v>3453.2458900000001</v>
      </c>
      <c r="W114" s="76">
        <v>3453.2458900000001</v>
      </c>
      <c r="X114" s="76">
        <v>3453.2458900000001</v>
      </c>
      <c r="Y114" s="76">
        <v>3453.2458900000001</v>
      </c>
      <c r="Z114" s="76">
        <v>3453.2458900000001</v>
      </c>
      <c r="AA114" s="76">
        <v>3453.2458900000001</v>
      </c>
      <c r="AB114" s="76">
        <v>3453.2458900000001</v>
      </c>
      <c r="AC114" s="76">
        <v>3453.2458900000001</v>
      </c>
      <c r="AD114" s="76">
        <v>3453.2458900000001</v>
      </c>
      <c r="AE114" s="76">
        <v>3453.2458900000001</v>
      </c>
      <c r="AF114" s="76">
        <v>3453.2458900000001</v>
      </c>
      <c r="AG114" s="69">
        <f t="shared" si="3"/>
        <v>3453.2458899999988</v>
      </c>
    </row>
    <row r="115" spans="1:33">
      <c r="A115" s="77" t="s">
        <v>263</v>
      </c>
      <c r="B115" s="76">
        <v>1707.10959</v>
      </c>
      <c r="C115" s="76">
        <v>1621.1208799999999</v>
      </c>
      <c r="D115" s="76">
        <v>1634.4231299999999</v>
      </c>
      <c r="E115" s="76">
        <v>1745.7491599999901</v>
      </c>
      <c r="F115" s="76">
        <v>1786.4201599999999</v>
      </c>
      <c r="G115" s="76">
        <v>1917.0270399999999</v>
      </c>
      <c r="H115" s="76">
        <v>1786.7730899999999</v>
      </c>
      <c r="I115" s="76">
        <v>2031.2974999999999</v>
      </c>
      <c r="J115" s="76">
        <v>2031.2974999999999</v>
      </c>
      <c r="K115" s="76">
        <v>2031.2974999999999</v>
      </c>
      <c r="L115" s="76">
        <v>2031.2974999999999</v>
      </c>
      <c r="M115" s="76">
        <v>2031.2974999999999</v>
      </c>
      <c r="N115" s="76">
        <v>2031.2974999999999</v>
      </c>
      <c r="O115" s="76">
        <v>2031.2974999999999</v>
      </c>
      <c r="P115" s="69">
        <f t="shared" si="2"/>
        <v>1900.8150738461532</v>
      </c>
      <c r="Q115" s="76">
        <v>2031.2974999999999</v>
      </c>
      <c r="R115" s="76">
        <v>2031.2974999999999</v>
      </c>
      <c r="S115" s="76">
        <v>2031.2974999999999</v>
      </c>
      <c r="T115" s="76">
        <v>2031.2974999999999</v>
      </c>
      <c r="U115" s="76">
        <v>2031.2974999999999</v>
      </c>
      <c r="V115" s="76">
        <v>2031.2974999999999</v>
      </c>
      <c r="W115" s="76">
        <v>2031.2974999999999</v>
      </c>
      <c r="X115" s="76">
        <v>2031.2974999999999</v>
      </c>
      <c r="Y115" s="76">
        <v>2031.2974999999999</v>
      </c>
      <c r="Z115" s="76">
        <v>2031.2974999999999</v>
      </c>
      <c r="AA115" s="76">
        <v>2031.2974999999999</v>
      </c>
      <c r="AB115" s="76">
        <v>2031.2974999999999</v>
      </c>
      <c r="AC115" s="76">
        <v>2031.2974999999999</v>
      </c>
      <c r="AD115" s="76">
        <v>2031.2974999999999</v>
      </c>
      <c r="AE115" s="76">
        <v>2031.2974999999999</v>
      </c>
      <c r="AF115" s="76">
        <v>2031.2974999999999</v>
      </c>
      <c r="AG115" s="69">
        <f t="shared" si="3"/>
        <v>2031.2975000000004</v>
      </c>
    </row>
    <row r="116" spans="1:33">
      <c r="A116" s="77" t="s">
        <v>264</v>
      </c>
      <c r="B116" s="76">
        <v>-1158.4109099999901</v>
      </c>
      <c r="C116" s="76">
        <v>-1936.9881399999999</v>
      </c>
      <c r="D116" s="76">
        <v>206.54293000000001</v>
      </c>
      <c r="E116" s="76">
        <v>-1394.2865099999999</v>
      </c>
      <c r="F116" s="76">
        <v>-1722.5214799999901</v>
      </c>
      <c r="G116" s="76">
        <v>281.03059999999999</v>
      </c>
      <c r="H116" s="76">
        <v>-366.67786999999998</v>
      </c>
      <c r="I116" s="76">
        <v>-916.01886000000002</v>
      </c>
      <c r="J116" s="76">
        <v>-916.01886000000002</v>
      </c>
      <c r="K116" s="76">
        <v>-916.01886000000002</v>
      </c>
      <c r="L116" s="76">
        <v>-916.01886000000002</v>
      </c>
      <c r="M116" s="76">
        <v>-916.01886000000002</v>
      </c>
      <c r="N116" s="76">
        <v>-916.01886000000002</v>
      </c>
      <c r="O116" s="76">
        <v>-916.01886000000002</v>
      </c>
      <c r="P116" s="69">
        <f t="shared" si="2"/>
        <v>-872.69480692307616</v>
      </c>
      <c r="Q116" s="76">
        <v>-916.01886000000002</v>
      </c>
      <c r="R116" s="76">
        <v>-916.01886000000002</v>
      </c>
      <c r="S116" s="76">
        <v>-916.01886000000002</v>
      </c>
      <c r="T116" s="76">
        <v>-916.01886000000002</v>
      </c>
      <c r="U116" s="76">
        <v>-916.01886000000002</v>
      </c>
      <c r="V116" s="76">
        <v>-916.01886000000002</v>
      </c>
      <c r="W116" s="76">
        <v>-916.01886000000002</v>
      </c>
      <c r="X116" s="76">
        <v>-916.01886000000002</v>
      </c>
      <c r="Y116" s="76">
        <v>-916.01886000000002</v>
      </c>
      <c r="Z116" s="76">
        <v>-916.01886000000002</v>
      </c>
      <c r="AA116" s="76">
        <v>-916.01886000000002</v>
      </c>
      <c r="AB116" s="76">
        <v>-916.01886000000002</v>
      </c>
      <c r="AC116" s="76">
        <v>-916.01886000000002</v>
      </c>
      <c r="AD116" s="76">
        <v>-916.01886000000002</v>
      </c>
      <c r="AE116" s="76">
        <v>-916.01886000000002</v>
      </c>
      <c r="AF116" s="76">
        <v>-916.01886000000002</v>
      </c>
      <c r="AG116" s="69">
        <f t="shared" si="3"/>
        <v>-916.01886000000002</v>
      </c>
    </row>
    <row r="117" spans="1:33">
      <c r="A117" s="77" t="s">
        <v>265</v>
      </c>
      <c r="B117" s="76">
        <v>-319.57565</v>
      </c>
      <c r="C117" s="76">
        <v>-380.74633</v>
      </c>
      <c r="D117" s="76">
        <v>-571.11950000000002</v>
      </c>
      <c r="E117" s="76">
        <v>-759.95970999999997</v>
      </c>
      <c r="F117" s="76">
        <v>-61.136249999999997</v>
      </c>
      <c r="G117" s="76">
        <v>-178.02449999999999</v>
      </c>
      <c r="H117" s="76">
        <v>-207.69524999999999</v>
      </c>
      <c r="I117" s="76">
        <v>-237.36600000000001</v>
      </c>
      <c r="J117" s="76">
        <v>-237.36600000000001</v>
      </c>
      <c r="K117" s="76">
        <v>-237.36600000000001</v>
      </c>
      <c r="L117" s="76">
        <v>-237.36600000000001</v>
      </c>
      <c r="M117" s="76">
        <v>-237.36600000000001</v>
      </c>
      <c r="N117" s="76">
        <v>-237.36600000000001</v>
      </c>
      <c r="O117" s="76">
        <v>-237.36600000000001</v>
      </c>
      <c r="P117" s="69">
        <f t="shared" si="2"/>
        <v>-293.86488769230766</v>
      </c>
      <c r="Q117" s="76">
        <v>-237.36600000000001</v>
      </c>
      <c r="R117" s="76">
        <v>-237.36600000000001</v>
      </c>
      <c r="S117" s="76">
        <v>-237.36600000000001</v>
      </c>
      <c r="T117" s="76">
        <v>-237.36600000000001</v>
      </c>
      <c r="U117" s="76">
        <v>-237.36600000000001</v>
      </c>
      <c r="V117" s="76">
        <v>-237.36600000000001</v>
      </c>
      <c r="W117" s="76">
        <v>-237.36600000000001</v>
      </c>
      <c r="X117" s="76">
        <v>-237.36600000000001</v>
      </c>
      <c r="Y117" s="76">
        <v>-237.36600000000001</v>
      </c>
      <c r="Z117" s="76">
        <v>-237.36600000000001</v>
      </c>
      <c r="AA117" s="76">
        <v>-237.36600000000001</v>
      </c>
      <c r="AB117" s="76">
        <v>-237.36600000000001</v>
      </c>
      <c r="AC117" s="76">
        <v>-237.36600000000001</v>
      </c>
      <c r="AD117" s="76">
        <v>-237.36600000000001</v>
      </c>
      <c r="AE117" s="76">
        <v>-237.36600000000001</v>
      </c>
      <c r="AF117" s="76">
        <v>-237.36600000000001</v>
      </c>
      <c r="AG117" s="69">
        <f t="shared" si="3"/>
        <v>-237.36600000000001</v>
      </c>
    </row>
    <row r="118" spans="1:33">
      <c r="A118" s="77" t="s">
        <v>266</v>
      </c>
      <c r="B118" s="76">
        <v>933.91598000001204</v>
      </c>
      <c r="C118" s="76">
        <v>742.88231999999903</v>
      </c>
      <c r="D118" s="76">
        <v>1348.4287399999901</v>
      </c>
      <c r="E118" s="76">
        <v>1225.8824300000099</v>
      </c>
      <c r="F118" s="76">
        <v>1511.93363999999</v>
      </c>
      <c r="G118" s="76">
        <v>1184.4529299999999</v>
      </c>
      <c r="H118" s="76">
        <v>1000.61121</v>
      </c>
      <c r="I118" s="76">
        <v>1033.8787499999901</v>
      </c>
      <c r="J118" s="76">
        <v>1033.8787499999901</v>
      </c>
      <c r="K118" s="76">
        <v>1033.8787499999901</v>
      </c>
      <c r="L118" s="76">
        <v>1033.8787499999901</v>
      </c>
      <c r="M118" s="76">
        <v>1033.8787499999901</v>
      </c>
      <c r="N118" s="76">
        <v>1033.8787499999901</v>
      </c>
      <c r="O118" s="76">
        <v>1033.8787499999901</v>
      </c>
      <c r="P118" s="69">
        <f t="shared" si="2"/>
        <v>1096.257116923071</v>
      </c>
      <c r="Q118" s="76">
        <v>1033.8787499999901</v>
      </c>
      <c r="R118" s="76">
        <v>1033.8787499999901</v>
      </c>
      <c r="S118" s="76">
        <v>1033.8787499999901</v>
      </c>
      <c r="T118" s="76">
        <v>1033.8787499999901</v>
      </c>
      <c r="U118" s="76">
        <v>1033.8787499999901</v>
      </c>
      <c r="V118" s="76">
        <v>1033.8787499999901</v>
      </c>
      <c r="W118" s="76">
        <v>1033.8787499999901</v>
      </c>
      <c r="X118" s="76">
        <v>1033.8787499999901</v>
      </c>
      <c r="Y118" s="76">
        <v>1033.8787499999901</v>
      </c>
      <c r="Z118" s="76">
        <v>1033.8787499999901</v>
      </c>
      <c r="AA118" s="76">
        <v>1033.8787499999901</v>
      </c>
      <c r="AB118" s="76">
        <v>1033.8787499999901</v>
      </c>
      <c r="AC118" s="76">
        <v>1033.8787499999901</v>
      </c>
      <c r="AD118" s="76">
        <v>1033.8787499999901</v>
      </c>
      <c r="AE118" s="76">
        <v>1033.8787499999901</v>
      </c>
      <c r="AF118" s="76">
        <v>1033.8787499999901</v>
      </c>
      <c r="AG118" s="69">
        <f t="shared" si="3"/>
        <v>1033.8787499999903</v>
      </c>
    </row>
    <row r="119" spans="1:33">
      <c r="A119" s="77" t="s">
        <v>267</v>
      </c>
      <c r="B119" s="76">
        <v>1934.6610000000001</v>
      </c>
      <c r="C119" s="76">
        <v>3296.3926700000002</v>
      </c>
      <c r="D119" s="76">
        <v>1073.78568</v>
      </c>
      <c r="E119" s="76">
        <v>3222.3670099999999</v>
      </c>
      <c r="F119" s="76">
        <v>2705.2351699999999</v>
      </c>
      <c r="G119" s="76">
        <v>1390.2801399999901</v>
      </c>
      <c r="H119" s="76">
        <v>2499.7645299999999</v>
      </c>
      <c r="I119" s="76">
        <v>3315.88726</v>
      </c>
      <c r="J119" s="76">
        <v>3315.88726</v>
      </c>
      <c r="K119" s="76">
        <v>3315.88726</v>
      </c>
      <c r="L119" s="76">
        <v>3315.88726</v>
      </c>
      <c r="M119" s="76">
        <v>3315.88726</v>
      </c>
      <c r="N119" s="76">
        <v>3315.88726</v>
      </c>
      <c r="O119" s="76">
        <v>3315.88726</v>
      </c>
      <c r="P119" s="69">
        <f t="shared" si="2"/>
        <v>2876.848924615384</v>
      </c>
      <c r="Q119" s="76">
        <v>3315.88726</v>
      </c>
      <c r="R119" s="76">
        <v>3315.88726</v>
      </c>
      <c r="S119" s="76">
        <v>3315.88726</v>
      </c>
      <c r="T119" s="76">
        <v>3315.88726</v>
      </c>
      <c r="U119" s="76">
        <v>3315.88726</v>
      </c>
      <c r="V119" s="76">
        <v>3315.88726</v>
      </c>
      <c r="W119" s="76">
        <v>3315.88726</v>
      </c>
      <c r="X119" s="76">
        <v>3315.88726</v>
      </c>
      <c r="Y119" s="76">
        <v>3315.88726</v>
      </c>
      <c r="Z119" s="76">
        <v>3315.88726</v>
      </c>
      <c r="AA119" s="76">
        <v>3315.88726</v>
      </c>
      <c r="AB119" s="76">
        <v>3315.88726</v>
      </c>
      <c r="AC119" s="76">
        <v>3315.88726</v>
      </c>
      <c r="AD119" s="76">
        <v>3315.88726</v>
      </c>
      <c r="AE119" s="76">
        <v>3315.88726</v>
      </c>
      <c r="AF119" s="76">
        <v>3315.88726</v>
      </c>
      <c r="AG119" s="69">
        <f t="shared" si="3"/>
        <v>3315.8872600000009</v>
      </c>
    </row>
    <row r="120" spans="1:33">
      <c r="A120" s="77" t="s">
        <v>268</v>
      </c>
      <c r="B120" s="76">
        <v>-229.02429000000001</v>
      </c>
      <c r="C120" s="76">
        <v>-573.52856999999995</v>
      </c>
      <c r="D120" s="76">
        <v>-884.67380000000003</v>
      </c>
      <c r="E120" s="76">
        <v>-1143.8052</v>
      </c>
      <c r="F120" s="76">
        <v>-1259.4634599999999</v>
      </c>
      <c r="G120" s="76">
        <v>-1509.29594</v>
      </c>
      <c r="H120" s="76">
        <v>-1760.3091399999901</v>
      </c>
      <c r="I120" s="76">
        <v>-2010.8697</v>
      </c>
      <c r="J120" s="76">
        <v>-2010.8697</v>
      </c>
      <c r="K120" s="76">
        <v>-2010.8697</v>
      </c>
      <c r="L120" s="76">
        <v>-2010.8697</v>
      </c>
      <c r="M120" s="76">
        <v>-2010.8697</v>
      </c>
      <c r="N120" s="76">
        <v>-2010.8697</v>
      </c>
      <c r="O120" s="76">
        <v>-2010.8697</v>
      </c>
      <c r="P120" s="69">
        <f t="shared" si="2"/>
        <v>-1631.3203084615375</v>
      </c>
      <c r="Q120" s="76">
        <v>-2010.8697</v>
      </c>
      <c r="R120" s="76">
        <v>-2010.8697</v>
      </c>
      <c r="S120" s="76">
        <v>-2010.8697</v>
      </c>
      <c r="T120" s="76">
        <v>-2010.8697</v>
      </c>
      <c r="U120" s="76">
        <v>-2010.8697</v>
      </c>
      <c r="V120" s="76">
        <v>-2010.8697</v>
      </c>
      <c r="W120" s="76">
        <v>-2010.8697</v>
      </c>
      <c r="X120" s="76">
        <v>-2010.8697</v>
      </c>
      <c r="Y120" s="76">
        <v>-2010.8697</v>
      </c>
      <c r="Z120" s="76">
        <v>-2010.8697</v>
      </c>
      <c r="AA120" s="76">
        <v>-2010.8697</v>
      </c>
      <c r="AB120" s="76">
        <v>-2010.8697</v>
      </c>
      <c r="AC120" s="76">
        <v>-2010.8697</v>
      </c>
      <c r="AD120" s="76">
        <v>-2010.8697</v>
      </c>
      <c r="AE120" s="76">
        <v>-2010.8697</v>
      </c>
      <c r="AF120" s="76">
        <v>-2010.8697</v>
      </c>
      <c r="AG120" s="69">
        <f t="shared" si="3"/>
        <v>-2010.8696999999995</v>
      </c>
    </row>
    <row r="121" spans="1:33">
      <c r="A121" s="77" t="s">
        <v>269</v>
      </c>
      <c r="B121" s="76">
        <v>39117.616300000002</v>
      </c>
      <c r="C121" s="76">
        <v>39140.899299999997</v>
      </c>
      <c r="D121" s="76">
        <v>39299.098180000001</v>
      </c>
      <c r="E121" s="76">
        <v>39454.22638</v>
      </c>
      <c r="F121" s="76">
        <v>39617.153550000003</v>
      </c>
      <c r="G121" s="76">
        <v>39783.78413</v>
      </c>
      <c r="H121" s="76">
        <v>39936.936909999997</v>
      </c>
      <c r="I121" s="76">
        <v>40088.968739999997</v>
      </c>
      <c r="J121" s="76">
        <v>40246.893839999997</v>
      </c>
      <c r="K121" s="76">
        <v>40404.818939999997</v>
      </c>
      <c r="L121" s="76">
        <v>40562.744039999998</v>
      </c>
      <c r="M121" s="76">
        <v>40720.669139999998</v>
      </c>
      <c r="N121" s="76">
        <v>40881.752741999997</v>
      </c>
      <c r="O121" s="76">
        <v>41042.836344000003</v>
      </c>
      <c r="P121" s="69">
        <f t="shared" si="2"/>
        <v>40090.829402769225</v>
      </c>
      <c r="Q121" s="76">
        <v>41203.919946000002</v>
      </c>
      <c r="R121" s="76">
        <v>41365.003548000001</v>
      </c>
      <c r="S121" s="76">
        <v>41526.087149999999</v>
      </c>
      <c r="T121" s="76">
        <v>41687.170751999998</v>
      </c>
      <c r="U121" s="76">
        <v>41848.254353999997</v>
      </c>
      <c r="V121" s="76">
        <v>42009.337955999901</v>
      </c>
      <c r="W121" s="76">
        <v>42170.4215579999</v>
      </c>
      <c r="X121" s="76">
        <v>42331.505159999899</v>
      </c>
      <c r="Y121" s="76">
        <v>42492.588761999898</v>
      </c>
      <c r="Z121" s="76">
        <v>42653.672363999904</v>
      </c>
      <c r="AA121" s="76">
        <v>42817.977638039898</v>
      </c>
      <c r="AB121" s="76">
        <v>42982.2829120799</v>
      </c>
      <c r="AC121" s="76">
        <v>43146.588186119901</v>
      </c>
      <c r="AD121" s="76">
        <v>43310.893460159998</v>
      </c>
      <c r="AE121" s="76">
        <v>43475.198734199999</v>
      </c>
      <c r="AF121" s="76">
        <v>43639.504008240001</v>
      </c>
      <c r="AG121" s="69">
        <f t="shared" si="3"/>
        <v>42658.876603449164</v>
      </c>
    </row>
    <row r="122" spans="1:33">
      <c r="A122" s="77" t="s">
        <v>270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729.00608413049497</v>
      </c>
      <c r="O122" s="76">
        <v>1458.0121682609899</v>
      </c>
      <c r="P122" s="69">
        <f t="shared" si="2"/>
        <v>168.23217326088346</v>
      </c>
      <c r="Q122" s="76">
        <v>2187.01825239148</v>
      </c>
      <c r="R122" s="76">
        <v>2916.0243365219799</v>
      </c>
      <c r="S122" s="76">
        <v>3645.0304206524702</v>
      </c>
      <c r="T122" s="76">
        <v>4374.03650478297</v>
      </c>
      <c r="U122" s="76">
        <v>5103.0425889134704</v>
      </c>
      <c r="V122" s="76">
        <v>5832.0486730439598</v>
      </c>
      <c r="W122" s="76">
        <v>6561.0547571744601</v>
      </c>
      <c r="X122" s="76">
        <v>7290.0608413049504</v>
      </c>
      <c r="Y122" s="76">
        <v>8019.0669254354498</v>
      </c>
      <c r="Z122" s="76">
        <v>8748.0730095659492</v>
      </c>
      <c r="AA122" s="76">
        <v>8409.3682616353599</v>
      </c>
      <c r="AB122" s="76">
        <v>8070.6635137047797</v>
      </c>
      <c r="AC122" s="76">
        <v>7731.9587657742004</v>
      </c>
      <c r="AD122" s="76">
        <v>7393.2540178436202</v>
      </c>
      <c r="AE122" s="76">
        <v>7054.54926991304</v>
      </c>
      <c r="AF122" s="76">
        <v>6715.8445219824598</v>
      </c>
      <c r="AG122" s="69">
        <f t="shared" si="3"/>
        <v>7023.3093577749742</v>
      </c>
    </row>
    <row r="123" spans="1:33">
      <c r="A123" s="77" t="s">
        <v>261</v>
      </c>
      <c r="B123" s="76">
        <v>42458.350330000001</v>
      </c>
      <c r="C123" s="76">
        <v>42388.822769999999</v>
      </c>
      <c r="D123" s="76">
        <v>42644.28933</v>
      </c>
      <c r="E123" s="76">
        <v>42983.143040000003</v>
      </c>
      <c r="F123" s="76">
        <v>43247.881529999999</v>
      </c>
      <c r="G123" s="76">
        <v>46541.899640000003</v>
      </c>
      <c r="H123" s="76">
        <v>46620.825210000003</v>
      </c>
      <c r="I123" s="76">
        <v>46759.023580000001</v>
      </c>
      <c r="J123" s="76">
        <v>46916.948680000001</v>
      </c>
      <c r="K123" s="76">
        <v>47074.873780000002</v>
      </c>
      <c r="L123" s="76">
        <v>47232.798880000002</v>
      </c>
      <c r="M123" s="76">
        <v>47390.723980000002</v>
      </c>
      <c r="N123" s="76">
        <v>48280.813666130402</v>
      </c>
      <c r="O123" s="76">
        <v>49170.903352260902</v>
      </c>
      <c r="P123" s="69">
        <f t="shared" si="2"/>
        <v>45942.534418337797</v>
      </c>
      <c r="Q123" s="76">
        <v>50060.993038391403</v>
      </c>
      <c r="R123" s="76">
        <v>50951.082724521897</v>
      </c>
      <c r="S123" s="76">
        <v>51841.172410652398</v>
      </c>
      <c r="T123" s="76">
        <v>52731.262096782899</v>
      </c>
      <c r="U123" s="76">
        <v>53621.3517829134</v>
      </c>
      <c r="V123" s="76">
        <v>54511.441469043901</v>
      </c>
      <c r="W123" s="76">
        <v>55401.531155174402</v>
      </c>
      <c r="X123" s="76">
        <v>56291.620841304903</v>
      </c>
      <c r="Y123" s="76">
        <v>57181.710527435403</v>
      </c>
      <c r="Z123" s="76">
        <v>58071.800213565897</v>
      </c>
      <c r="AA123" s="76">
        <v>57897.4007396753</v>
      </c>
      <c r="AB123" s="76">
        <v>57723.001265784696</v>
      </c>
      <c r="AC123" s="76">
        <v>57548.601791894202</v>
      </c>
      <c r="AD123" s="76">
        <v>57374.202318003598</v>
      </c>
      <c r="AE123" s="76">
        <v>57199.802844113001</v>
      </c>
      <c r="AF123" s="76">
        <v>57025.403370222397</v>
      </c>
      <c r="AG123" s="69">
        <f t="shared" si="3"/>
        <v>56352.24080122415</v>
      </c>
    </row>
    <row r="124" spans="1:33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69">
        <f t="shared" si="2"/>
        <v>0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69">
        <f t="shared" si="3"/>
        <v>0</v>
      </c>
    </row>
    <row r="125" spans="1:33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69">
        <f t="shared" si="2"/>
        <v>0</v>
      </c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69">
        <f t="shared" si="3"/>
        <v>0</v>
      </c>
    </row>
    <row r="126" spans="1:33" ht="15" thickBot="1">
      <c r="A126" s="75" t="s">
        <v>271</v>
      </c>
      <c r="B126" s="80">
        <v>517268.87540000002</v>
      </c>
      <c r="C126" s="80">
        <v>518908.58130000002</v>
      </c>
      <c r="D126" s="80">
        <v>516036.58370999998</v>
      </c>
      <c r="E126" s="80">
        <v>518642.65078999999</v>
      </c>
      <c r="F126" s="80">
        <v>516329.21198999998</v>
      </c>
      <c r="G126" s="80">
        <v>486503.09594000003</v>
      </c>
      <c r="H126" s="80">
        <v>486815.26449999999</v>
      </c>
      <c r="I126" s="80">
        <v>492403.704789999</v>
      </c>
      <c r="J126" s="80">
        <v>494600.611138259</v>
      </c>
      <c r="K126" s="80">
        <v>498323.49826257699</v>
      </c>
      <c r="L126" s="80">
        <v>501475.74880158599</v>
      </c>
      <c r="M126" s="80">
        <v>505547.35102969297</v>
      </c>
      <c r="N126" s="80">
        <v>510100.64323657798</v>
      </c>
      <c r="O126" s="80">
        <v>514052.502209928</v>
      </c>
      <c r="P126" s="69">
        <f t="shared" si="2"/>
        <v>504595.34213066316</v>
      </c>
      <c r="Q126" s="80">
        <v>513317.870737074</v>
      </c>
      <c r="R126" s="80">
        <v>515333.030752828</v>
      </c>
      <c r="S126" s="80">
        <v>513636.4353364</v>
      </c>
      <c r="T126" s="80">
        <v>515478.78757320798</v>
      </c>
      <c r="U126" s="80">
        <v>521107.61381462798</v>
      </c>
      <c r="V126" s="80">
        <v>524737.16099287302</v>
      </c>
      <c r="W126" s="80">
        <v>523946.90951737697</v>
      </c>
      <c r="X126" s="80">
        <v>527508.80109033606</v>
      </c>
      <c r="Y126" s="80">
        <v>532530.69283823902</v>
      </c>
      <c r="Z126" s="80">
        <v>534319.028093901</v>
      </c>
      <c r="AA126" s="80">
        <v>536443.09816332895</v>
      </c>
      <c r="AB126" s="80">
        <v>539953.25256365095</v>
      </c>
      <c r="AC126" s="80">
        <v>538078.85359031195</v>
      </c>
      <c r="AD126" s="80">
        <v>540115.65340142697</v>
      </c>
      <c r="AE126" s="80">
        <v>537861.188144163</v>
      </c>
      <c r="AF126" s="80">
        <v>538626.30716408498</v>
      </c>
      <c r="AG126" s="69">
        <f t="shared" si="3"/>
        <v>531592.87284211756</v>
      </c>
    </row>
    <row r="127" spans="1:33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69">
        <f t="shared" si="2"/>
        <v>0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69">
        <f t="shared" si="3"/>
        <v>0</v>
      </c>
    </row>
    <row r="128" spans="1:33" ht="15" thickBot="1">
      <c r="A128" s="75" t="s">
        <v>272</v>
      </c>
      <c r="B128" s="80">
        <v>6397884.7766800001</v>
      </c>
      <c r="C128" s="80">
        <v>6410695.65523999</v>
      </c>
      <c r="D128" s="80">
        <v>6425118.5573399896</v>
      </c>
      <c r="E128" s="80">
        <v>6446673.9555299999</v>
      </c>
      <c r="F128" s="80">
        <v>6483299.49085999</v>
      </c>
      <c r="G128" s="80">
        <v>6521317.7677100003</v>
      </c>
      <c r="H128" s="80">
        <v>6524447.6261599902</v>
      </c>
      <c r="I128" s="80">
        <v>6573279.17411</v>
      </c>
      <c r="J128" s="80">
        <v>6609849.6791959796</v>
      </c>
      <c r="K128" s="80">
        <v>6670323.3543312997</v>
      </c>
      <c r="L128" s="80">
        <v>6731722.4661059799</v>
      </c>
      <c r="M128" s="80">
        <v>6791773.1424610903</v>
      </c>
      <c r="N128" s="80">
        <v>6828037.2889910899</v>
      </c>
      <c r="O128" s="80">
        <v>6854005.9368495299</v>
      </c>
      <c r="P128" s="69">
        <f t="shared" si="2"/>
        <v>6605426.4688373022</v>
      </c>
      <c r="Q128" s="80">
        <v>6883810.96134446</v>
      </c>
      <c r="R128" s="80">
        <v>6916161.4827531502</v>
      </c>
      <c r="S128" s="80">
        <v>6941131.5480319001</v>
      </c>
      <c r="T128" s="80">
        <v>6959756.1113131</v>
      </c>
      <c r="U128" s="80">
        <v>6993145.7794952802</v>
      </c>
      <c r="V128" s="80">
        <v>7007910.9900957504</v>
      </c>
      <c r="W128" s="80">
        <v>7013853.3881120197</v>
      </c>
      <c r="X128" s="80">
        <v>7206433.6297699399</v>
      </c>
      <c r="Y128" s="80">
        <v>7053983.4393820697</v>
      </c>
      <c r="Z128" s="80">
        <v>7069283.3322391603</v>
      </c>
      <c r="AA128" s="80">
        <v>7081171.6584556997</v>
      </c>
      <c r="AB128" s="80">
        <v>7072907.9512712602</v>
      </c>
      <c r="AC128" s="80">
        <v>7082705.2031966401</v>
      </c>
      <c r="AD128" s="80">
        <v>7093503.1806825697</v>
      </c>
      <c r="AE128" s="80">
        <v>7120238.3581817904</v>
      </c>
      <c r="AF128" s="80">
        <v>7145605.2470380999</v>
      </c>
      <c r="AG128" s="69">
        <f t="shared" si="3"/>
        <v>7069269.0976333367</v>
      </c>
    </row>
    <row r="129" spans="1:33">
      <c r="A129" s="7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69">
        <f t="shared" si="2"/>
        <v>0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69">
        <f t="shared" si="3"/>
        <v>0</v>
      </c>
    </row>
    <row r="130" spans="1:33">
      <c r="A130" s="75" t="s">
        <v>273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69">
        <f t="shared" si="2"/>
        <v>0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69">
        <f t="shared" si="3"/>
        <v>0</v>
      </c>
    </row>
    <row r="131" spans="1:33">
      <c r="A131" s="7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69">
        <f t="shared" si="2"/>
        <v>0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69">
        <f t="shared" si="3"/>
        <v>0</v>
      </c>
    </row>
    <row r="132" spans="1:33">
      <c r="A132" s="75" t="s">
        <v>274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69">
        <f t="shared" si="2"/>
        <v>0</v>
      </c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69">
        <f t="shared" si="3"/>
        <v>0</v>
      </c>
    </row>
    <row r="133" spans="1:33">
      <c r="A133" s="77" t="s">
        <v>275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69">
        <f t="shared" si="2"/>
        <v>0</v>
      </c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69">
        <f t="shared" si="3"/>
        <v>0</v>
      </c>
    </row>
    <row r="134" spans="1:33">
      <c r="A134" s="77" t="s">
        <v>276</v>
      </c>
      <c r="B134" s="76">
        <v>308139.97756000003</v>
      </c>
      <c r="C134" s="76">
        <v>308139.97756000003</v>
      </c>
      <c r="D134" s="76">
        <v>308139.97756000003</v>
      </c>
      <c r="E134" s="76">
        <v>308139.97756000003</v>
      </c>
      <c r="F134" s="76">
        <v>308139.97756000003</v>
      </c>
      <c r="G134" s="76">
        <v>308139.97756000003</v>
      </c>
      <c r="H134" s="76">
        <v>308139.97756000003</v>
      </c>
      <c r="I134" s="76">
        <v>308139.97756000003</v>
      </c>
      <c r="J134" s="76">
        <v>308139.97756000003</v>
      </c>
      <c r="K134" s="76">
        <v>308139.97756000003</v>
      </c>
      <c r="L134" s="76">
        <v>308139.97756000003</v>
      </c>
      <c r="M134" s="76">
        <v>308139.97756000003</v>
      </c>
      <c r="N134" s="76">
        <v>308139.97756000003</v>
      </c>
      <c r="O134" s="76">
        <v>308139.97756000003</v>
      </c>
      <c r="P134" s="69">
        <f t="shared" si="2"/>
        <v>308139.97756000003</v>
      </c>
      <c r="Q134" s="76">
        <v>308139.97756000003</v>
      </c>
      <c r="R134" s="76">
        <v>308139.97756000003</v>
      </c>
      <c r="S134" s="76">
        <v>308139.97756000003</v>
      </c>
      <c r="T134" s="76">
        <v>308139.97756000003</v>
      </c>
      <c r="U134" s="76">
        <v>308139.97756000003</v>
      </c>
      <c r="V134" s="76">
        <v>308139.97756000003</v>
      </c>
      <c r="W134" s="76">
        <v>308139.97756000003</v>
      </c>
      <c r="X134" s="76">
        <v>308139.97756000003</v>
      </c>
      <c r="Y134" s="76">
        <v>308139.97756000003</v>
      </c>
      <c r="Z134" s="76">
        <v>308139.97756000003</v>
      </c>
      <c r="AA134" s="76">
        <v>308139.97756000003</v>
      </c>
      <c r="AB134" s="76">
        <v>308139.97756000003</v>
      </c>
      <c r="AC134" s="76">
        <v>308139.97756000003</v>
      </c>
      <c r="AD134" s="76">
        <v>308139.97756000003</v>
      </c>
      <c r="AE134" s="76">
        <v>308139.97756000003</v>
      </c>
      <c r="AF134" s="76">
        <v>308139.97756000003</v>
      </c>
      <c r="AG134" s="69">
        <f t="shared" si="3"/>
        <v>308139.97756000003</v>
      </c>
    </row>
    <row r="135" spans="1:33">
      <c r="A135" s="77" t="s">
        <v>277</v>
      </c>
      <c r="B135" s="76">
        <v>308139.97756000003</v>
      </c>
      <c r="C135" s="76">
        <v>308139.97756000003</v>
      </c>
      <c r="D135" s="76">
        <v>308139.97756000003</v>
      </c>
      <c r="E135" s="76">
        <v>308139.97756000003</v>
      </c>
      <c r="F135" s="76">
        <v>308139.97756000003</v>
      </c>
      <c r="G135" s="76">
        <v>308139.97756000003</v>
      </c>
      <c r="H135" s="76">
        <v>308139.97756000003</v>
      </c>
      <c r="I135" s="76">
        <v>308139.97756000003</v>
      </c>
      <c r="J135" s="76">
        <v>308139.97756000003</v>
      </c>
      <c r="K135" s="76">
        <v>308139.97756000003</v>
      </c>
      <c r="L135" s="76">
        <v>308139.97756000003</v>
      </c>
      <c r="M135" s="76">
        <v>308139.97756000003</v>
      </c>
      <c r="N135" s="76">
        <v>308139.97756000003</v>
      </c>
      <c r="O135" s="76">
        <v>308139.97756000003</v>
      </c>
      <c r="P135" s="69">
        <f t="shared" si="2"/>
        <v>308139.97756000003</v>
      </c>
      <c r="Q135" s="76">
        <v>308139.97756000003</v>
      </c>
      <c r="R135" s="76">
        <v>308139.97756000003</v>
      </c>
      <c r="S135" s="76">
        <v>308139.97756000003</v>
      </c>
      <c r="T135" s="76">
        <v>308139.97756000003</v>
      </c>
      <c r="U135" s="76">
        <v>308139.97756000003</v>
      </c>
      <c r="V135" s="76">
        <v>308139.97756000003</v>
      </c>
      <c r="W135" s="76">
        <v>308139.97756000003</v>
      </c>
      <c r="X135" s="76">
        <v>308139.97756000003</v>
      </c>
      <c r="Y135" s="76">
        <v>308139.97756000003</v>
      </c>
      <c r="Z135" s="76">
        <v>308139.97756000003</v>
      </c>
      <c r="AA135" s="76">
        <v>308139.97756000003</v>
      </c>
      <c r="AB135" s="76">
        <v>308139.97756000003</v>
      </c>
      <c r="AC135" s="76">
        <v>308139.97756000003</v>
      </c>
      <c r="AD135" s="76">
        <v>308139.97756000003</v>
      </c>
      <c r="AE135" s="76">
        <v>308139.97756000003</v>
      </c>
      <c r="AF135" s="76">
        <v>308139.97756000003</v>
      </c>
      <c r="AG135" s="69">
        <f t="shared" si="3"/>
        <v>308139.97756000003</v>
      </c>
    </row>
    <row r="136" spans="1:33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69">
        <f t="shared" si="2"/>
        <v>0</v>
      </c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69">
        <f t="shared" si="3"/>
        <v>0</v>
      </c>
    </row>
    <row r="137" spans="1:33">
      <c r="A137" s="77" t="s">
        <v>278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69">
        <f t="shared" si="2"/>
        <v>0</v>
      </c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69">
        <f t="shared" si="3"/>
        <v>0</v>
      </c>
    </row>
    <row r="138" spans="1:33">
      <c r="A138" s="77" t="s">
        <v>279</v>
      </c>
      <c r="B138" s="76">
        <v>-321.28886999999997</v>
      </c>
      <c r="C138" s="76">
        <v>-321.28886999999997</v>
      </c>
      <c r="D138" s="76">
        <v>-321.28886999999997</v>
      </c>
      <c r="E138" s="76">
        <v>-321.28886999999997</v>
      </c>
      <c r="F138" s="76">
        <v>-321.28886999999997</v>
      </c>
      <c r="G138" s="76">
        <v>-321.28886999999997</v>
      </c>
      <c r="H138" s="76">
        <v>-321.28886999999997</v>
      </c>
      <c r="I138" s="76">
        <v>-321.28886999999997</v>
      </c>
      <c r="J138" s="76">
        <v>-321.28886999999997</v>
      </c>
      <c r="K138" s="76">
        <v>-321.28886999999997</v>
      </c>
      <c r="L138" s="76">
        <v>-321.28886999999997</v>
      </c>
      <c r="M138" s="76">
        <v>-321.28886999999997</v>
      </c>
      <c r="N138" s="76">
        <v>-321.28886999999997</v>
      </c>
      <c r="O138" s="76">
        <v>-321.28886999999997</v>
      </c>
      <c r="P138" s="69">
        <f t="shared" si="2"/>
        <v>-321.28886999999992</v>
      </c>
      <c r="Q138" s="76">
        <v>-321.28886999999997</v>
      </c>
      <c r="R138" s="76">
        <v>-321.28886999999997</v>
      </c>
      <c r="S138" s="76">
        <v>-321.28886999999997</v>
      </c>
      <c r="T138" s="76">
        <v>-321.28886999999997</v>
      </c>
      <c r="U138" s="76">
        <v>-321.28886999999997</v>
      </c>
      <c r="V138" s="76">
        <v>-321.28886999999997</v>
      </c>
      <c r="W138" s="76">
        <v>-321.28886999999997</v>
      </c>
      <c r="X138" s="76">
        <v>-321.28886999999997</v>
      </c>
      <c r="Y138" s="76">
        <v>-321.28886999999997</v>
      </c>
      <c r="Z138" s="76">
        <v>-321.28886999999997</v>
      </c>
      <c r="AA138" s="76">
        <v>-321.28886999999997</v>
      </c>
      <c r="AB138" s="76">
        <v>-321.28886999999997</v>
      </c>
      <c r="AC138" s="76">
        <v>-321.28886999999997</v>
      </c>
      <c r="AD138" s="76">
        <v>-321.28886999999997</v>
      </c>
      <c r="AE138" s="76">
        <v>-321.28886999999997</v>
      </c>
      <c r="AF138" s="76">
        <v>-321.28886999999997</v>
      </c>
      <c r="AG138" s="69">
        <f t="shared" si="3"/>
        <v>-321.28886999999992</v>
      </c>
    </row>
    <row r="139" spans="1:33">
      <c r="A139" s="77" t="s">
        <v>280</v>
      </c>
      <c r="B139" s="76">
        <v>-321.28886999999997</v>
      </c>
      <c r="C139" s="76">
        <v>-321.28886999999997</v>
      </c>
      <c r="D139" s="76">
        <v>-321.28886999999997</v>
      </c>
      <c r="E139" s="76">
        <v>-321.28886999999997</v>
      </c>
      <c r="F139" s="76">
        <v>-321.28886999999997</v>
      </c>
      <c r="G139" s="76">
        <v>-321.28886999999997</v>
      </c>
      <c r="H139" s="76">
        <v>-321.28886999999997</v>
      </c>
      <c r="I139" s="76">
        <v>-321.28886999999997</v>
      </c>
      <c r="J139" s="76">
        <v>-321.28886999999997</v>
      </c>
      <c r="K139" s="76">
        <v>-321.28886999999997</v>
      </c>
      <c r="L139" s="76">
        <v>-321.28886999999997</v>
      </c>
      <c r="M139" s="76">
        <v>-321.28886999999997</v>
      </c>
      <c r="N139" s="76">
        <v>-321.28886999999997</v>
      </c>
      <c r="O139" s="76">
        <v>-321.28886999999997</v>
      </c>
      <c r="P139" s="69">
        <f t="shared" ref="P139:P202" si="4">SUM(C139:O139)/13</f>
        <v>-321.28886999999992</v>
      </c>
      <c r="Q139" s="76">
        <v>-321.28886999999997</v>
      </c>
      <c r="R139" s="76">
        <v>-321.28886999999997</v>
      </c>
      <c r="S139" s="76">
        <v>-321.28886999999997</v>
      </c>
      <c r="T139" s="76">
        <v>-321.28886999999997</v>
      </c>
      <c r="U139" s="76">
        <v>-321.28886999999997</v>
      </c>
      <c r="V139" s="76">
        <v>-321.28886999999997</v>
      </c>
      <c r="W139" s="76">
        <v>-321.28886999999997</v>
      </c>
      <c r="X139" s="76">
        <v>-321.28886999999997</v>
      </c>
      <c r="Y139" s="76">
        <v>-321.28886999999997</v>
      </c>
      <c r="Z139" s="76">
        <v>-321.28886999999997</v>
      </c>
      <c r="AA139" s="76">
        <v>-321.28886999999997</v>
      </c>
      <c r="AB139" s="76">
        <v>-321.28886999999997</v>
      </c>
      <c r="AC139" s="76">
        <v>-321.28886999999997</v>
      </c>
      <c r="AD139" s="76">
        <v>-321.28886999999997</v>
      </c>
      <c r="AE139" s="76">
        <v>-321.28886999999997</v>
      </c>
      <c r="AF139" s="76">
        <v>-321.28886999999997</v>
      </c>
      <c r="AG139" s="69">
        <f t="shared" ref="AG139:AG202" si="5">SUM(T139:AF139)/13</f>
        <v>-321.28886999999992</v>
      </c>
    </row>
    <row r="140" spans="1:33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69">
        <f t="shared" si="4"/>
        <v>0</v>
      </c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69">
        <f t="shared" si="5"/>
        <v>0</v>
      </c>
    </row>
    <row r="141" spans="1:33">
      <c r="A141" s="77" t="s">
        <v>281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69">
        <f t="shared" si="4"/>
        <v>0</v>
      </c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69">
        <f t="shared" si="5"/>
        <v>0</v>
      </c>
    </row>
    <row r="142" spans="1:33">
      <c r="A142" s="77" t="s">
        <v>282</v>
      </c>
      <c r="B142" s="76">
        <v>472858.08299999998</v>
      </c>
      <c r="C142" s="76">
        <v>472858.08299999998</v>
      </c>
      <c r="D142" s="76">
        <v>512858.08299999998</v>
      </c>
      <c r="E142" s="76">
        <v>512858.08299999998</v>
      </c>
      <c r="F142" s="76">
        <v>512858.08299999998</v>
      </c>
      <c r="G142" s="76">
        <v>538858.08299999998</v>
      </c>
      <c r="H142" s="76">
        <v>538858.08299999998</v>
      </c>
      <c r="I142" s="76">
        <v>538858.08299999998</v>
      </c>
      <c r="J142" s="76">
        <v>538858.08299999998</v>
      </c>
      <c r="K142" s="76">
        <v>538858.08299999998</v>
      </c>
      <c r="L142" s="76">
        <v>538858.08299999998</v>
      </c>
      <c r="M142" s="76">
        <v>610168.83878370398</v>
      </c>
      <c r="N142" s="76">
        <v>610168.83878370398</v>
      </c>
      <c r="O142" s="76">
        <v>610168.83878370398</v>
      </c>
      <c r="P142" s="69">
        <f t="shared" si="4"/>
        <v>544237.48818085471</v>
      </c>
      <c r="Q142" s="76">
        <v>613609.59234191605</v>
      </c>
      <c r="R142" s="76">
        <v>613609.59234191605</v>
      </c>
      <c r="S142" s="76">
        <v>613609.59234191605</v>
      </c>
      <c r="T142" s="76">
        <v>667016.62491783197</v>
      </c>
      <c r="U142" s="76">
        <v>667016.62491783197</v>
      </c>
      <c r="V142" s="76">
        <v>667016.62491783197</v>
      </c>
      <c r="W142" s="76">
        <v>631927.44225688104</v>
      </c>
      <c r="X142" s="76">
        <v>631927.44225688104</v>
      </c>
      <c r="Y142" s="76">
        <v>631927.44225688104</v>
      </c>
      <c r="Z142" s="76">
        <v>664268.16221405403</v>
      </c>
      <c r="AA142" s="76">
        <v>664268.16221405403</v>
      </c>
      <c r="AB142" s="76">
        <v>664268.16221405403</v>
      </c>
      <c r="AC142" s="76">
        <v>620767.15119131305</v>
      </c>
      <c r="AD142" s="76">
        <v>620767.15119131305</v>
      </c>
      <c r="AE142" s="76">
        <v>620767.15119131305</v>
      </c>
      <c r="AF142" s="76">
        <v>662686.95690784801</v>
      </c>
      <c r="AG142" s="69">
        <f t="shared" si="5"/>
        <v>647278.8537421606</v>
      </c>
    </row>
    <row r="143" spans="1:33">
      <c r="A143" s="77" t="s">
        <v>283</v>
      </c>
      <c r="B143" s="76">
        <v>472858.08299999998</v>
      </c>
      <c r="C143" s="76">
        <v>472858.08299999998</v>
      </c>
      <c r="D143" s="76">
        <v>512858.08299999998</v>
      </c>
      <c r="E143" s="76">
        <v>512858.08299999998</v>
      </c>
      <c r="F143" s="76">
        <v>512858.08299999998</v>
      </c>
      <c r="G143" s="76">
        <v>538858.08299999998</v>
      </c>
      <c r="H143" s="76">
        <v>538858.08299999998</v>
      </c>
      <c r="I143" s="76">
        <v>538858.08299999998</v>
      </c>
      <c r="J143" s="76">
        <v>538858.08299999998</v>
      </c>
      <c r="K143" s="76">
        <v>538858.08299999998</v>
      </c>
      <c r="L143" s="76">
        <v>538858.08299999998</v>
      </c>
      <c r="M143" s="76">
        <v>610168.83878370398</v>
      </c>
      <c r="N143" s="76">
        <v>610168.83878370398</v>
      </c>
      <c r="O143" s="76">
        <v>610168.83878370398</v>
      </c>
      <c r="P143" s="69">
        <f t="shared" si="4"/>
        <v>544237.48818085471</v>
      </c>
      <c r="Q143" s="76">
        <v>613609.59234191605</v>
      </c>
      <c r="R143" s="76">
        <v>613609.59234191605</v>
      </c>
      <c r="S143" s="76">
        <v>613609.59234191605</v>
      </c>
      <c r="T143" s="76">
        <v>667016.62491783197</v>
      </c>
      <c r="U143" s="76">
        <v>667016.62491783197</v>
      </c>
      <c r="V143" s="76">
        <v>667016.62491783197</v>
      </c>
      <c r="W143" s="76">
        <v>631927.44225688104</v>
      </c>
      <c r="X143" s="76">
        <v>631927.44225688104</v>
      </c>
      <c r="Y143" s="76">
        <v>631927.44225688104</v>
      </c>
      <c r="Z143" s="76">
        <v>664268.16221405403</v>
      </c>
      <c r="AA143" s="76">
        <v>664268.16221405403</v>
      </c>
      <c r="AB143" s="76">
        <v>664268.16221405403</v>
      </c>
      <c r="AC143" s="76">
        <v>620767.15119131305</v>
      </c>
      <c r="AD143" s="76">
        <v>620767.15119131305</v>
      </c>
      <c r="AE143" s="76">
        <v>620767.15119131305</v>
      </c>
      <c r="AF143" s="76">
        <v>662686.95690784801</v>
      </c>
      <c r="AG143" s="69">
        <f t="shared" si="5"/>
        <v>647278.8537421606</v>
      </c>
    </row>
    <row r="144" spans="1:33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69">
        <f t="shared" si="4"/>
        <v>0</v>
      </c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69">
        <f t="shared" si="5"/>
        <v>0</v>
      </c>
    </row>
    <row r="145" spans="1:33">
      <c r="A145" s="77" t="s">
        <v>284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69">
        <f t="shared" si="4"/>
        <v>0</v>
      </c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69">
        <f t="shared" si="5"/>
        <v>0</v>
      </c>
    </row>
    <row r="146" spans="1:33">
      <c r="A146" s="77" t="s">
        <v>285</v>
      </c>
      <c r="B146" s="76">
        <v>1690988.89799</v>
      </c>
      <c r="C146" s="76">
        <v>1679049.6725300001</v>
      </c>
      <c r="D146" s="76">
        <v>1696831.33348</v>
      </c>
      <c r="E146" s="76">
        <v>1703284.6563299999</v>
      </c>
      <c r="F146" s="76">
        <v>1669674.6410399999</v>
      </c>
      <c r="G146" s="76">
        <v>1688441.9179199999</v>
      </c>
      <c r="H146" s="76">
        <v>1706987.45838</v>
      </c>
      <c r="I146" s="76">
        <v>1703903.66442</v>
      </c>
      <c r="J146" s="76">
        <v>1722521.39690853</v>
      </c>
      <c r="K146" s="76">
        <v>1734348.10139178</v>
      </c>
      <c r="L146" s="76">
        <v>1708126.93384012</v>
      </c>
      <c r="M146" s="76">
        <v>1729929.4296020099</v>
      </c>
      <c r="N146" s="76">
        <v>1754947.38544226</v>
      </c>
      <c r="O146" s="76">
        <v>1745383.1599221099</v>
      </c>
      <c r="P146" s="69">
        <f t="shared" si="4"/>
        <v>1711033.057785139</v>
      </c>
      <c r="Q146" s="76">
        <v>1756195.2334952501</v>
      </c>
      <c r="R146" s="76">
        <v>1761387.7548404301</v>
      </c>
      <c r="S146" s="76">
        <v>1735502.2732549601</v>
      </c>
      <c r="T146" s="76">
        <v>1750495.2851402301</v>
      </c>
      <c r="U146" s="76">
        <v>1771119.0918819001</v>
      </c>
      <c r="V146" s="76">
        <v>1772785.01288095</v>
      </c>
      <c r="W146" s="76">
        <v>1788321.23225807</v>
      </c>
      <c r="X146" s="76">
        <v>1795328.4565997201</v>
      </c>
      <c r="Y146" s="76">
        <v>1768417.36852339</v>
      </c>
      <c r="Z146" s="76">
        <v>1788488.5996980499</v>
      </c>
      <c r="AA146" s="76">
        <v>1811806.4209036799</v>
      </c>
      <c r="AB146" s="76">
        <v>1805752.3975384601</v>
      </c>
      <c r="AC146" s="76">
        <v>1818676.6533919601</v>
      </c>
      <c r="AD146" s="76">
        <v>1819907.82522736</v>
      </c>
      <c r="AE146" s="76">
        <v>1793219.1288439401</v>
      </c>
      <c r="AF146" s="76">
        <v>1808345.1640195099</v>
      </c>
      <c r="AG146" s="69">
        <f t="shared" si="5"/>
        <v>1791743.2797620944</v>
      </c>
    </row>
    <row r="147" spans="1:33">
      <c r="A147" s="77" t="s">
        <v>284</v>
      </c>
      <c r="B147" s="76">
        <v>1690988.89799</v>
      </c>
      <c r="C147" s="76">
        <v>1679049.6725300001</v>
      </c>
      <c r="D147" s="76">
        <v>1696831.33348</v>
      </c>
      <c r="E147" s="76">
        <v>1703284.6563299999</v>
      </c>
      <c r="F147" s="76">
        <v>1669674.6410399999</v>
      </c>
      <c r="G147" s="76">
        <v>1688441.9179199999</v>
      </c>
      <c r="H147" s="76">
        <v>1706987.45838</v>
      </c>
      <c r="I147" s="76">
        <v>1703903.66442</v>
      </c>
      <c r="J147" s="76">
        <v>1722521.39690853</v>
      </c>
      <c r="K147" s="76">
        <v>1734348.10139178</v>
      </c>
      <c r="L147" s="76">
        <v>1708126.93384012</v>
      </c>
      <c r="M147" s="76">
        <v>1729929.4296020099</v>
      </c>
      <c r="N147" s="76">
        <v>1754947.38544226</v>
      </c>
      <c r="O147" s="76">
        <v>1745383.1599221099</v>
      </c>
      <c r="P147" s="69">
        <f t="shared" si="4"/>
        <v>1711033.057785139</v>
      </c>
      <c r="Q147" s="76">
        <v>1756195.2334952501</v>
      </c>
      <c r="R147" s="76">
        <v>1761387.7548404301</v>
      </c>
      <c r="S147" s="76">
        <v>1735502.2732549601</v>
      </c>
      <c r="T147" s="76">
        <v>1750495.2851402301</v>
      </c>
      <c r="U147" s="76">
        <v>1771119.0918819001</v>
      </c>
      <c r="V147" s="76">
        <v>1772785.01288095</v>
      </c>
      <c r="W147" s="76">
        <v>1788321.23225807</v>
      </c>
      <c r="X147" s="76">
        <v>1795328.4565997201</v>
      </c>
      <c r="Y147" s="76">
        <v>1768417.36852339</v>
      </c>
      <c r="Z147" s="76">
        <v>1788488.5996980499</v>
      </c>
      <c r="AA147" s="76">
        <v>1811806.4209036799</v>
      </c>
      <c r="AB147" s="76">
        <v>1805752.3975384601</v>
      </c>
      <c r="AC147" s="76">
        <v>1818676.6533919601</v>
      </c>
      <c r="AD147" s="76">
        <v>1819907.82522736</v>
      </c>
      <c r="AE147" s="76">
        <v>1793219.1288439401</v>
      </c>
      <c r="AF147" s="76">
        <v>1808345.1640195099</v>
      </c>
      <c r="AG147" s="69">
        <f t="shared" si="5"/>
        <v>1791743.2797620944</v>
      </c>
    </row>
    <row r="148" spans="1:33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69">
        <f t="shared" si="4"/>
        <v>0</v>
      </c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69">
        <f t="shared" si="5"/>
        <v>0</v>
      </c>
    </row>
    <row r="149" spans="1:33">
      <c r="A149" s="77" t="s">
        <v>286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69">
        <f t="shared" si="4"/>
        <v>0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69">
        <f t="shared" si="5"/>
        <v>0</v>
      </c>
    </row>
    <row r="150" spans="1:33">
      <c r="A150" s="77" t="s">
        <v>287</v>
      </c>
      <c r="B150" s="76">
        <v>583.83112000000006</v>
      </c>
      <c r="C150" s="76">
        <v>583.83112000000006</v>
      </c>
      <c r="D150" s="76">
        <v>700.46226000000001</v>
      </c>
      <c r="E150" s="76">
        <v>700.46226000000001</v>
      </c>
      <c r="F150" s="76">
        <v>700.46226000000001</v>
      </c>
      <c r="G150" s="76">
        <v>802.50707999999997</v>
      </c>
      <c r="H150" s="76">
        <v>802.50707999999997</v>
      </c>
      <c r="I150" s="76">
        <v>802.50707999999997</v>
      </c>
      <c r="J150" s="76">
        <v>802.50707999999997</v>
      </c>
      <c r="K150" s="76">
        <v>802.50707999999997</v>
      </c>
      <c r="L150" s="76">
        <v>802.50707999999997</v>
      </c>
      <c r="M150" s="76">
        <v>802.50707999999997</v>
      </c>
      <c r="N150" s="76">
        <v>802.50707999999997</v>
      </c>
      <c r="O150" s="76">
        <v>802.50707999999997</v>
      </c>
      <c r="P150" s="69">
        <f t="shared" si="4"/>
        <v>762.13704769230765</v>
      </c>
      <c r="Q150" s="76">
        <v>802.50707999999997</v>
      </c>
      <c r="R150" s="76">
        <v>802.50707999999997</v>
      </c>
      <c r="S150" s="76">
        <v>802.50707999999997</v>
      </c>
      <c r="T150" s="76">
        <v>802.50707999999997</v>
      </c>
      <c r="U150" s="76">
        <v>802.50707999999997</v>
      </c>
      <c r="V150" s="76">
        <v>802.50707999999997</v>
      </c>
      <c r="W150" s="76">
        <v>802.50707999999997</v>
      </c>
      <c r="X150" s="76">
        <v>802.50707999999997</v>
      </c>
      <c r="Y150" s="76">
        <v>802.50707999999997</v>
      </c>
      <c r="Z150" s="76">
        <v>802.50707999999997</v>
      </c>
      <c r="AA150" s="76">
        <v>802.50707999999997</v>
      </c>
      <c r="AB150" s="76">
        <v>802.50707999999997</v>
      </c>
      <c r="AC150" s="76">
        <v>802.50707999999997</v>
      </c>
      <c r="AD150" s="76">
        <v>802.50707999999997</v>
      </c>
      <c r="AE150" s="76">
        <v>802.50707999999997</v>
      </c>
      <c r="AF150" s="76">
        <v>802.50707999999997</v>
      </c>
      <c r="AG150" s="69">
        <f t="shared" si="5"/>
        <v>802.50707999999997</v>
      </c>
    </row>
    <row r="151" spans="1:33">
      <c r="A151" s="77" t="s">
        <v>288</v>
      </c>
      <c r="B151" s="76">
        <v>-1500.8512000000001</v>
      </c>
      <c r="C151" s="76">
        <v>-1500.8512000000001</v>
      </c>
      <c r="D151" s="76">
        <v>-1800.6741999999999</v>
      </c>
      <c r="E151" s="76">
        <v>-1800.6741999999999</v>
      </c>
      <c r="F151" s="76">
        <v>-2063.0001999999999</v>
      </c>
      <c r="G151" s="76">
        <v>-2063.0001999999999</v>
      </c>
      <c r="H151" s="76">
        <v>-2068.4002</v>
      </c>
      <c r="I151" s="76">
        <v>-1993.0001999999999</v>
      </c>
      <c r="J151" s="76">
        <v>-1993.0001999999999</v>
      </c>
      <c r="K151" s="76">
        <v>-1993.0001999999999</v>
      </c>
      <c r="L151" s="76">
        <v>-1993.0001999999999</v>
      </c>
      <c r="M151" s="76">
        <v>-1993.0001999999999</v>
      </c>
      <c r="N151" s="76">
        <v>-1993.0001999999999</v>
      </c>
      <c r="O151" s="76">
        <v>-1993.0001999999999</v>
      </c>
      <c r="P151" s="69">
        <f t="shared" si="4"/>
        <v>-1942.1231999999995</v>
      </c>
      <c r="Q151" s="76">
        <v>-1993.0001999999999</v>
      </c>
      <c r="R151" s="76">
        <v>-1993.0001999999999</v>
      </c>
      <c r="S151" s="76">
        <v>-1993.0001999999999</v>
      </c>
      <c r="T151" s="76">
        <v>-1993.0001999999999</v>
      </c>
      <c r="U151" s="76">
        <v>-1993.0001999999999</v>
      </c>
      <c r="V151" s="76">
        <v>-1993.0001999999999</v>
      </c>
      <c r="W151" s="76">
        <v>-1993.0001999999999</v>
      </c>
      <c r="X151" s="76">
        <v>-1993.0001999999999</v>
      </c>
      <c r="Y151" s="76">
        <v>-1993.0001999999999</v>
      </c>
      <c r="Z151" s="76">
        <v>-1993.0001999999999</v>
      </c>
      <c r="AA151" s="76">
        <v>-1993.0001999999999</v>
      </c>
      <c r="AB151" s="76">
        <v>-1993.0001999999999</v>
      </c>
      <c r="AC151" s="76">
        <v>-1993.0001999999999</v>
      </c>
      <c r="AD151" s="76">
        <v>-1993.0001999999999</v>
      </c>
      <c r="AE151" s="76">
        <v>-1993.0001999999999</v>
      </c>
      <c r="AF151" s="76">
        <v>-1993.0001999999999</v>
      </c>
      <c r="AG151" s="69">
        <f t="shared" si="5"/>
        <v>-1993.0001999999997</v>
      </c>
    </row>
    <row r="152" spans="1:33">
      <c r="A152" s="77" t="s">
        <v>286</v>
      </c>
      <c r="B152" s="76">
        <v>-917.02008000000001</v>
      </c>
      <c r="C152" s="76">
        <v>-917.02008000000001</v>
      </c>
      <c r="D152" s="76">
        <v>-1100.2119399999999</v>
      </c>
      <c r="E152" s="76">
        <v>-1100.2119399999999</v>
      </c>
      <c r="F152" s="76">
        <v>-1362.5379399999999</v>
      </c>
      <c r="G152" s="76">
        <v>-1260.4931200000001</v>
      </c>
      <c r="H152" s="76">
        <v>-1265.89312</v>
      </c>
      <c r="I152" s="76">
        <v>-1190.4931200000001</v>
      </c>
      <c r="J152" s="76">
        <v>-1190.4931200000001</v>
      </c>
      <c r="K152" s="76">
        <v>-1190.4931200000001</v>
      </c>
      <c r="L152" s="76">
        <v>-1190.4931200000001</v>
      </c>
      <c r="M152" s="76">
        <v>-1190.4931200000001</v>
      </c>
      <c r="N152" s="76">
        <v>-1190.4931200000001</v>
      </c>
      <c r="O152" s="76">
        <v>-1190.4931200000001</v>
      </c>
      <c r="P152" s="69">
        <f t="shared" si="4"/>
        <v>-1179.986152307692</v>
      </c>
      <c r="Q152" s="76">
        <v>-1190.4931200000001</v>
      </c>
      <c r="R152" s="76">
        <v>-1190.4931200000001</v>
      </c>
      <c r="S152" s="76">
        <v>-1190.4931200000001</v>
      </c>
      <c r="T152" s="76">
        <v>-1190.4931200000001</v>
      </c>
      <c r="U152" s="76">
        <v>-1190.4931200000001</v>
      </c>
      <c r="V152" s="76">
        <v>-1190.4931200000001</v>
      </c>
      <c r="W152" s="76">
        <v>-1190.4931200000001</v>
      </c>
      <c r="X152" s="76">
        <v>-1190.4931200000001</v>
      </c>
      <c r="Y152" s="76">
        <v>-1190.4931200000001</v>
      </c>
      <c r="Z152" s="76">
        <v>-1190.4931200000001</v>
      </c>
      <c r="AA152" s="76">
        <v>-1190.4931200000001</v>
      </c>
      <c r="AB152" s="76">
        <v>-1190.4931200000001</v>
      </c>
      <c r="AC152" s="76">
        <v>-1190.4931200000001</v>
      </c>
      <c r="AD152" s="76">
        <v>-1190.4931200000001</v>
      </c>
      <c r="AE152" s="76">
        <v>-1190.4931200000001</v>
      </c>
      <c r="AF152" s="76">
        <v>-1190.4931200000001</v>
      </c>
      <c r="AG152" s="69">
        <f t="shared" si="5"/>
        <v>-1190.4931199999996</v>
      </c>
    </row>
    <row r="153" spans="1:33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69">
        <f t="shared" si="4"/>
        <v>0</v>
      </c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69">
        <f t="shared" si="5"/>
        <v>0</v>
      </c>
    </row>
    <row r="154" spans="1:33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69">
        <f t="shared" si="4"/>
        <v>0</v>
      </c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69">
        <f t="shared" si="5"/>
        <v>0</v>
      </c>
    </row>
    <row r="155" spans="1:33" ht="15" thickBot="1">
      <c r="A155" s="75" t="s">
        <v>289</v>
      </c>
      <c r="B155" s="80">
        <v>2470748.6496000001</v>
      </c>
      <c r="C155" s="80">
        <v>2458809.4241399998</v>
      </c>
      <c r="D155" s="80">
        <v>2516407.89323</v>
      </c>
      <c r="E155" s="80">
        <v>2522861.2160800002</v>
      </c>
      <c r="F155" s="80">
        <v>2488988.8747899998</v>
      </c>
      <c r="G155" s="80">
        <v>2533858.1964899902</v>
      </c>
      <c r="H155" s="80">
        <v>2552398.3369499999</v>
      </c>
      <c r="I155" s="80">
        <v>2549389.9429899999</v>
      </c>
      <c r="J155" s="80">
        <v>2568007.6754785301</v>
      </c>
      <c r="K155" s="80">
        <v>2579834.3799617798</v>
      </c>
      <c r="L155" s="80">
        <v>2553613.2124101198</v>
      </c>
      <c r="M155" s="80">
        <v>2646726.4639557102</v>
      </c>
      <c r="N155" s="80">
        <v>2671744.41979597</v>
      </c>
      <c r="O155" s="80">
        <v>2662180.1942758099</v>
      </c>
      <c r="P155" s="69">
        <f t="shared" si="4"/>
        <v>2561909.2485036855</v>
      </c>
      <c r="Q155" s="80">
        <v>2676433.02140716</v>
      </c>
      <c r="R155" s="80">
        <v>2681625.54275234</v>
      </c>
      <c r="S155" s="80">
        <v>2655740.0611668802</v>
      </c>
      <c r="T155" s="80">
        <v>2724140.1056280602</v>
      </c>
      <c r="U155" s="80">
        <v>2744763.91236973</v>
      </c>
      <c r="V155" s="80">
        <v>2746429.8333687801</v>
      </c>
      <c r="W155" s="80">
        <v>2726876.8700849498</v>
      </c>
      <c r="X155" s="80">
        <v>2733884.0944265998</v>
      </c>
      <c r="Y155" s="80">
        <v>2706973.00635027</v>
      </c>
      <c r="Z155" s="80">
        <v>2759384.9574821098</v>
      </c>
      <c r="AA155" s="80">
        <v>2782702.7786877402</v>
      </c>
      <c r="AB155" s="80">
        <v>2776648.7553225099</v>
      </c>
      <c r="AC155" s="80">
        <v>2746072.0001532799</v>
      </c>
      <c r="AD155" s="80">
        <v>2747303.1719886698</v>
      </c>
      <c r="AE155" s="80">
        <v>2720614.4756052499</v>
      </c>
      <c r="AF155" s="80">
        <v>2777660.3164973599</v>
      </c>
      <c r="AG155" s="69">
        <f t="shared" si="5"/>
        <v>2745650.3290742552</v>
      </c>
    </row>
    <row r="156" spans="1:33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69">
        <f t="shared" si="4"/>
        <v>0</v>
      </c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69">
        <f t="shared" si="5"/>
        <v>0</v>
      </c>
    </row>
    <row r="157" spans="1:33">
      <c r="A157" s="75" t="s">
        <v>93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69">
        <f t="shared" si="4"/>
        <v>0</v>
      </c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69">
        <f t="shared" si="5"/>
        <v>0</v>
      </c>
    </row>
    <row r="158" spans="1:33">
      <c r="A158" s="77" t="s">
        <v>290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69">
        <f t="shared" si="4"/>
        <v>0</v>
      </c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69">
        <f t="shared" si="5"/>
        <v>0</v>
      </c>
    </row>
    <row r="159" spans="1:33">
      <c r="A159" s="77" t="s">
        <v>291</v>
      </c>
      <c r="B159" s="76">
        <v>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250000</v>
      </c>
      <c r="M159" s="76">
        <v>250000</v>
      </c>
      <c r="N159" s="76">
        <v>250000</v>
      </c>
      <c r="O159" s="76">
        <v>250000</v>
      </c>
      <c r="P159" s="69">
        <f t="shared" si="4"/>
        <v>76923.076923076922</v>
      </c>
      <c r="Q159" s="76">
        <v>250000</v>
      </c>
      <c r="R159" s="76">
        <v>250000</v>
      </c>
      <c r="S159" s="76">
        <v>250000</v>
      </c>
      <c r="T159" s="76">
        <v>250000</v>
      </c>
      <c r="U159" s="76">
        <v>250000</v>
      </c>
      <c r="V159" s="76">
        <v>250000</v>
      </c>
      <c r="W159" s="76">
        <v>250000</v>
      </c>
      <c r="X159" s="76">
        <v>250000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69">
        <f t="shared" si="5"/>
        <v>96153.846153846156</v>
      </c>
    </row>
    <row r="160" spans="1:33">
      <c r="A160" s="77" t="s">
        <v>292</v>
      </c>
      <c r="B160" s="76">
        <v>1758927</v>
      </c>
      <c r="C160" s="76">
        <v>1758927</v>
      </c>
      <c r="D160" s="76">
        <v>1758927</v>
      </c>
      <c r="E160" s="76">
        <v>1758927</v>
      </c>
      <c r="F160" s="76">
        <v>1758927</v>
      </c>
      <c r="G160" s="76">
        <v>1758927</v>
      </c>
      <c r="H160" s="76">
        <v>2100779.4049999998</v>
      </c>
      <c r="I160" s="76">
        <v>2100779.4049999998</v>
      </c>
      <c r="J160" s="76">
        <v>2100779.4049999998</v>
      </c>
      <c r="K160" s="76">
        <v>2100779.4049999998</v>
      </c>
      <c r="L160" s="76">
        <v>1850779.405</v>
      </c>
      <c r="M160" s="76">
        <v>1850779.405</v>
      </c>
      <c r="N160" s="76">
        <v>1850779.405</v>
      </c>
      <c r="O160" s="76">
        <v>1850779.405</v>
      </c>
      <c r="P160" s="69">
        <f t="shared" si="4"/>
        <v>1892374.633846154</v>
      </c>
      <c r="Q160" s="76">
        <v>1850779.405</v>
      </c>
      <c r="R160" s="76">
        <v>1850779.405</v>
      </c>
      <c r="S160" s="76">
        <v>1850779.405</v>
      </c>
      <c r="T160" s="76">
        <v>1850779.405</v>
      </c>
      <c r="U160" s="76">
        <v>1850779.405</v>
      </c>
      <c r="V160" s="76">
        <v>1850779.405</v>
      </c>
      <c r="W160" s="76">
        <v>1850779.405</v>
      </c>
      <c r="X160" s="76">
        <v>2350779.4049999998</v>
      </c>
      <c r="Y160" s="76">
        <v>2350779.4049999998</v>
      </c>
      <c r="Z160" s="76">
        <v>2350779.4049999998</v>
      </c>
      <c r="AA160" s="76">
        <v>2350779.4049999998</v>
      </c>
      <c r="AB160" s="76">
        <v>2350779.4049999998</v>
      </c>
      <c r="AC160" s="76">
        <v>2350779.4049999998</v>
      </c>
      <c r="AD160" s="76">
        <v>2350779.4049999998</v>
      </c>
      <c r="AE160" s="76">
        <v>2350779.4049999998</v>
      </c>
      <c r="AF160" s="76">
        <v>2350779.4049999998</v>
      </c>
      <c r="AG160" s="69">
        <f t="shared" si="5"/>
        <v>2196933.2511538463</v>
      </c>
    </row>
    <row r="161" spans="1:33">
      <c r="A161" s="77" t="s">
        <v>293</v>
      </c>
      <c r="B161" s="76">
        <v>341852.40500000003</v>
      </c>
      <c r="C161" s="76">
        <v>341852.40500000003</v>
      </c>
      <c r="D161" s="76">
        <v>341852.40500000003</v>
      </c>
      <c r="E161" s="76">
        <v>341852.40500000003</v>
      </c>
      <c r="F161" s="76">
        <v>341852.40500000003</v>
      </c>
      <c r="G161" s="76">
        <v>341852.40500000003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69">
        <f t="shared" si="4"/>
        <v>131481.69423076924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69">
        <f t="shared" si="5"/>
        <v>0</v>
      </c>
    </row>
    <row r="162" spans="1:33" ht="15" thickBot="1">
      <c r="A162" s="77" t="s">
        <v>294</v>
      </c>
      <c r="B162" s="79">
        <v>-10651.892330000001</v>
      </c>
      <c r="C162" s="79">
        <v>-10593.94787</v>
      </c>
      <c r="D162" s="79">
        <v>-10536.003409999999</v>
      </c>
      <c r="E162" s="79">
        <v>-10478.058950000001</v>
      </c>
      <c r="F162" s="79">
        <v>-10420.11449</v>
      </c>
      <c r="G162" s="79">
        <v>-10362.797559999901</v>
      </c>
      <c r="H162" s="79">
        <v>-10303.57006</v>
      </c>
      <c r="I162" s="79">
        <v>-10244.342570000001</v>
      </c>
      <c r="J162" s="79">
        <v>-10187.2759841346</v>
      </c>
      <c r="K162" s="79">
        <v>-10128.307178740501</v>
      </c>
      <c r="L162" s="79">
        <v>-10071.2405928752</v>
      </c>
      <c r="M162" s="79">
        <v>-10012.271787481101</v>
      </c>
      <c r="N162" s="79">
        <v>-9953.3029820869506</v>
      </c>
      <c r="O162" s="79">
        <v>-9900.0408352793402</v>
      </c>
      <c r="P162" s="69">
        <f t="shared" si="4"/>
        <v>-10245.482636199815</v>
      </c>
      <c r="Q162" s="79">
        <v>-9841.0720298851902</v>
      </c>
      <c r="R162" s="79">
        <v>-9784.0054440198892</v>
      </c>
      <c r="S162" s="79">
        <v>-9725.0366386257392</v>
      </c>
      <c r="T162" s="79">
        <v>-9667.97005276044</v>
      </c>
      <c r="U162" s="79">
        <v>-9609.00124736629</v>
      </c>
      <c r="V162" s="79">
        <v>-9550.0324419721492</v>
      </c>
      <c r="W162" s="79">
        <v>-9492.9658561068409</v>
      </c>
      <c r="X162" s="79">
        <v>-9433.9970507127</v>
      </c>
      <c r="Y162" s="79">
        <v>-9384.1042677171008</v>
      </c>
      <c r="Z162" s="79">
        <v>-9339.9613215869995</v>
      </c>
      <c r="AA162" s="79">
        <v>-9295.8183754569109</v>
      </c>
      <c r="AB162" s="79">
        <v>-9254.5233613352102</v>
      </c>
      <c r="AC162" s="79">
        <v>-9210.3804152051198</v>
      </c>
      <c r="AD162" s="79">
        <v>-9167.6614350792297</v>
      </c>
      <c r="AE162" s="79">
        <v>-9123.5184889491302</v>
      </c>
      <c r="AF162" s="79">
        <v>-9080.7995088232401</v>
      </c>
      <c r="AG162" s="69">
        <f t="shared" si="5"/>
        <v>-9354.6718325439542</v>
      </c>
    </row>
    <row r="163" spans="1:33">
      <c r="A163" s="77" t="s">
        <v>290</v>
      </c>
      <c r="B163" s="76">
        <v>2090127.5126700001</v>
      </c>
      <c r="C163" s="76">
        <v>2090185.45713</v>
      </c>
      <c r="D163" s="76">
        <v>2090243.4015899999</v>
      </c>
      <c r="E163" s="76">
        <v>2090301.3460500001</v>
      </c>
      <c r="F163" s="76">
        <v>2090359.29051</v>
      </c>
      <c r="G163" s="76">
        <v>2090416.6074399999</v>
      </c>
      <c r="H163" s="76">
        <v>2090475.83494</v>
      </c>
      <c r="I163" s="76">
        <v>2090535.0624299999</v>
      </c>
      <c r="J163" s="76">
        <v>2090592.1290158599</v>
      </c>
      <c r="K163" s="76">
        <v>2090651.0978212501</v>
      </c>
      <c r="L163" s="76">
        <v>2090708.1644071201</v>
      </c>
      <c r="M163" s="76">
        <v>2090767.13321251</v>
      </c>
      <c r="N163" s="76">
        <v>2090826.10201791</v>
      </c>
      <c r="O163" s="76">
        <v>2090879.3641647201</v>
      </c>
      <c r="P163" s="69">
        <f t="shared" si="4"/>
        <v>2090533.9223637977</v>
      </c>
      <c r="Q163" s="76">
        <v>2090938.33297011</v>
      </c>
      <c r="R163" s="76">
        <v>2090995.39955598</v>
      </c>
      <c r="S163" s="76">
        <v>2091054.3683613699</v>
      </c>
      <c r="T163" s="76">
        <v>2091111.4349472399</v>
      </c>
      <c r="U163" s="76">
        <v>2091170.4037526301</v>
      </c>
      <c r="V163" s="76">
        <v>2091229.3725580201</v>
      </c>
      <c r="W163" s="76">
        <v>2091286.43914389</v>
      </c>
      <c r="X163" s="76">
        <v>2591345.40794928</v>
      </c>
      <c r="Y163" s="76">
        <v>2341395.3007322801</v>
      </c>
      <c r="Z163" s="76">
        <v>2341439.4436784098</v>
      </c>
      <c r="AA163" s="76">
        <v>2341483.5866245399</v>
      </c>
      <c r="AB163" s="76">
        <v>2341524.8816386601</v>
      </c>
      <c r="AC163" s="76">
        <v>2341569.0245847902</v>
      </c>
      <c r="AD163" s="76">
        <v>2341611.74356492</v>
      </c>
      <c r="AE163" s="76">
        <v>2341655.8865110502</v>
      </c>
      <c r="AF163" s="76">
        <v>2341698.6054911702</v>
      </c>
      <c r="AG163" s="69">
        <f t="shared" si="5"/>
        <v>2283732.4254751443</v>
      </c>
    </row>
    <row r="164" spans="1:33">
      <c r="A164" s="77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69">
        <f t="shared" si="4"/>
        <v>0</v>
      </c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69">
        <f t="shared" si="5"/>
        <v>0</v>
      </c>
    </row>
    <row r="165" spans="1:33">
      <c r="A165" s="77" t="s">
        <v>295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69">
        <f t="shared" si="4"/>
        <v>0</v>
      </c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69">
        <f t="shared" si="5"/>
        <v>0</v>
      </c>
    </row>
    <row r="166" spans="1:33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69">
        <f t="shared" si="4"/>
        <v>0</v>
      </c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69">
        <f t="shared" si="5"/>
        <v>0</v>
      </c>
    </row>
    <row r="167" spans="1:33" ht="15" thickBot="1">
      <c r="A167" s="75" t="s">
        <v>296</v>
      </c>
      <c r="B167" s="80">
        <v>2090127.5126700001</v>
      </c>
      <c r="C167" s="80">
        <v>2090185.45713</v>
      </c>
      <c r="D167" s="80">
        <v>2090243.4015899999</v>
      </c>
      <c r="E167" s="80">
        <v>2090301.3460500001</v>
      </c>
      <c r="F167" s="80">
        <v>2090359.29051</v>
      </c>
      <c r="G167" s="80">
        <v>2090416.6074399999</v>
      </c>
      <c r="H167" s="80">
        <v>2090475.83494</v>
      </c>
      <c r="I167" s="80">
        <v>2090535.0624299999</v>
      </c>
      <c r="J167" s="80">
        <v>2090592.1290158599</v>
      </c>
      <c r="K167" s="80">
        <v>2090651.0978212501</v>
      </c>
      <c r="L167" s="80">
        <v>2090708.1644071201</v>
      </c>
      <c r="M167" s="80">
        <v>2090767.13321251</v>
      </c>
      <c r="N167" s="80">
        <v>2090826.10201791</v>
      </c>
      <c r="O167" s="80">
        <v>2090879.3641647201</v>
      </c>
      <c r="P167" s="69">
        <f t="shared" si="4"/>
        <v>2090533.9223637977</v>
      </c>
      <c r="Q167" s="80">
        <v>2090938.33297011</v>
      </c>
      <c r="R167" s="80">
        <v>2090995.39955598</v>
      </c>
      <c r="S167" s="80">
        <v>2091054.3683613699</v>
      </c>
      <c r="T167" s="80">
        <v>2091111.4349472399</v>
      </c>
      <c r="U167" s="80">
        <v>2091170.4037526301</v>
      </c>
      <c r="V167" s="80">
        <v>2091229.3725580201</v>
      </c>
      <c r="W167" s="80">
        <v>2091286.43914389</v>
      </c>
      <c r="X167" s="80">
        <v>2591345.40794928</v>
      </c>
      <c r="Y167" s="80">
        <v>2341395.3007322801</v>
      </c>
      <c r="Z167" s="80">
        <v>2341439.4436784098</v>
      </c>
      <c r="AA167" s="80">
        <v>2341483.5866245399</v>
      </c>
      <c r="AB167" s="80">
        <v>2341524.8816386601</v>
      </c>
      <c r="AC167" s="80">
        <v>2341569.0245847902</v>
      </c>
      <c r="AD167" s="80">
        <v>2341611.74356492</v>
      </c>
      <c r="AE167" s="80">
        <v>2341655.8865110502</v>
      </c>
      <c r="AF167" s="80">
        <v>2341698.6054911702</v>
      </c>
      <c r="AG167" s="69">
        <f t="shared" si="5"/>
        <v>2283732.4254751443</v>
      </c>
    </row>
    <row r="168" spans="1:33">
      <c r="A168" s="7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69">
        <f t="shared" si="4"/>
        <v>0</v>
      </c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69">
        <f t="shared" si="5"/>
        <v>0</v>
      </c>
    </row>
    <row r="169" spans="1:33">
      <c r="A169" s="75" t="s">
        <v>297</v>
      </c>
      <c r="B169" s="81">
        <v>4560876.1622700002</v>
      </c>
      <c r="C169" s="81">
        <v>4548994.8812699998</v>
      </c>
      <c r="D169" s="81">
        <v>4606651.2948200004</v>
      </c>
      <c r="E169" s="81">
        <v>4613162.5621300004</v>
      </c>
      <c r="F169" s="81">
        <v>4579348.1653000005</v>
      </c>
      <c r="G169" s="81">
        <v>4624274.8039299902</v>
      </c>
      <c r="H169" s="81">
        <v>4642874.1718899999</v>
      </c>
      <c r="I169" s="81">
        <v>4639925.0054200003</v>
      </c>
      <c r="J169" s="81">
        <v>4658599.8044943903</v>
      </c>
      <c r="K169" s="81">
        <v>4670485.4777830401</v>
      </c>
      <c r="L169" s="81">
        <v>4644321.3768172404</v>
      </c>
      <c r="M169" s="81">
        <v>4737493.5971682305</v>
      </c>
      <c r="N169" s="81">
        <v>4762570.5218138797</v>
      </c>
      <c r="O169" s="81">
        <v>4753059.5584405297</v>
      </c>
      <c r="P169" s="69">
        <f t="shared" si="4"/>
        <v>4652443.1708674841</v>
      </c>
      <c r="Q169" s="81">
        <v>4767371.35437728</v>
      </c>
      <c r="R169" s="81">
        <v>4772620.9423083197</v>
      </c>
      <c r="S169" s="81">
        <v>4746794.4295282597</v>
      </c>
      <c r="T169" s="81">
        <v>4815251.5405753003</v>
      </c>
      <c r="U169" s="81">
        <v>4835934.3161223596</v>
      </c>
      <c r="V169" s="81">
        <v>4837659.2059268104</v>
      </c>
      <c r="W169" s="81">
        <v>4818163.3092288496</v>
      </c>
      <c r="X169" s="81">
        <v>5325229.5023758896</v>
      </c>
      <c r="Y169" s="81">
        <v>5048368.3070825497</v>
      </c>
      <c r="Z169" s="81">
        <v>5100824.4011605196</v>
      </c>
      <c r="AA169" s="81">
        <v>5124186.3653122801</v>
      </c>
      <c r="AB169" s="81">
        <v>5118173.6369611798</v>
      </c>
      <c r="AC169" s="81">
        <v>5087641.0247380696</v>
      </c>
      <c r="AD169" s="81">
        <v>5088914.9155535903</v>
      </c>
      <c r="AE169" s="81">
        <v>5062270.3621163098</v>
      </c>
      <c r="AF169" s="81">
        <v>5119358.9219885403</v>
      </c>
      <c r="AG169" s="69">
        <f t="shared" si="5"/>
        <v>5029382.7545494037</v>
      </c>
    </row>
    <row r="170" spans="1:33">
      <c r="A170" s="7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69">
        <f t="shared" si="4"/>
        <v>0</v>
      </c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69">
        <f t="shared" si="5"/>
        <v>0</v>
      </c>
    </row>
    <row r="171" spans="1:33">
      <c r="A171" s="75" t="s">
        <v>298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69">
        <f t="shared" si="4"/>
        <v>0</v>
      </c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69">
        <f t="shared" si="5"/>
        <v>0</v>
      </c>
    </row>
    <row r="172" spans="1:33">
      <c r="A172" s="77" t="s">
        <v>299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69">
        <f t="shared" si="4"/>
        <v>0</v>
      </c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69">
        <f t="shared" si="5"/>
        <v>0</v>
      </c>
    </row>
    <row r="173" spans="1:33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69">
        <f t="shared" si="4"/>
        <v>0</v>
      </c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69">
        <f t="shared" si="5"/>
        <v>0</v>
      </c>
    </row>
    <row r="174" spans="1:33">
      <c r="A174" s="77" t="s">
        <v>300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69">
        <f t="shared" si="4"/>
        <v>0</v>
      </c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69">
        <f t="shared" si="5"/>
        <v>0</v>
      </c>
    </row>
    <row r="175" spans="1:33">
      <c r="A175" s="77" t="s">
        <v>301</v>
      </c>
      <c r="B175" s="76">
        <v>106989.66332000001</v>
      </c>
      <c r="C175" s="76">
        <v>116991.12276</v>
      </c>
      <c r="D175" s="76">
        <v>109989.4889</v>
      </c>
      <c r="E175" s="76">
        <v>81988.576400000005</v>
      </c>
      <c r="F175" s="76">
        <v>124994.41983</v>
      </c>
      <c r="G175" s="76">
        <v>174979.42499999999</v>
      </c>
      <c r="H175" s="76">
        <v>159990.47678</v>
      </c>
      <c r="I175" s="76">
        <v>129990.79969</v>
      </c>
      <c r="J175" s="76">
        <v>155526.68385287299</v>
      </c>
      <c r="K175" s="76">
        <v>198150.61919535699</v>
      </c>
      <c r="L175" s="76">
        <v>269225.91553369799</v>
      </c>
      <c r="M175" s="76">
        <v>258114.672440569</v>
      </c>
      <c r="N175" s="76">
        <v>258524.77642250201</v>
      </c>
      <c r="O175" s="76">
        <v>245215.69349327101</v>
      </c>
      <c r="P175" s="69">
        <f t="shared" si="4"/>
        <v>175667.89771525154</v>
      </c>
      <c r="Q175" s="76">
        <v>283651.65404519101</v>
      </c>
      <c r="R175" s="76">
        <v>320494.30202781397</v>
      </c>
      <c r="S175" s="76">
        <v>357391.30819526699</v>
      </c>
      <c r="T175" s="76">
        <v>325727.51436975598</v>
      </c>
      <c r="U175" s="76">
        <v>315185.83231375</v>
      </c>
      <c r="V175" s="76">
        <v>283983.11651931802</v>
      </c>
      <c r="W175" s="76">
        <v>322742.89225467597</v>
      </c>
      <c r="X175" s="76">
        <v>0</v>
      </c>
      <c r="Y175" s="76">
        <v>111948.53335063699</v>
      </c>
      <c r="Z175" s="76">
        <v>107716.492449087</v>
      </c>
      <c r="AA175" s="76">
        <v>82012.777740026897</v>
      </c>
      <c r="AB175" s="76">
        <v>32563.2874383915</v>
      </c>
      <c r="AC175" s="76">
        <v>90307.875557339503</v>
      </c>
      <c r="AD175" s="76">
        <v>108997.963328456</v>
      </c>
      <c r="AE175" s="76">
        <v>149648.77653043999</v>
      </c>
      <c r="AF175" s="76">
        <v>120622.776528991</v>
      </c>
      <c r="AG175" s="69">
        <f t="shared" si="5"/>
        <v>157804.44910622068</v>
      </c>
    </row>
    <row r="176" spans="1:33">
      <c r="A176" s="77" t="s">
        <v>300</v>
      </c>
      <c r="B176" s="76">
        <v>106989.66332000001</v>
      </c>
      <c r="C176" s="76">
        <v>116991.12276</v>
      </c>
      <c r="D176" s="76">
        <v>109989.4889</v>
      </c>
      <c r="E176" s="76">
        <v>81988.576400000005</v>
      </c>
      <c r="F176" s="76">
        <v>124994.41983</v>
      </c>
      <c r="G176" s="76">
        <v>174979.42499999999</v>
      </c>
      <c r="H176" s="76">
        <v>159990.47678</v>
      </c>
      <c r="I176" s="76">
        <v>129990.79969</v>
      </c>
      <c r="J176" s="76">
        <v>155526.68385287299</v>
      </c>
      <c r="K176" s="76">
        <v>198150.61919535699</v>
      </c>
      <c r="L176" s="76">
        <v>269225.91553369799</v>
      </c>
      <c r="M176" s="76">
        <v>258114.672440569</v>
      </c>
      <c r="N176" s="76">
        <v>258524.77642250201</v>
      </c>
      <c r="O176" s="76">
        <v>245215.69349327101</v>
      </c>
      <c r="P176" s="69">
        <f t="shared" si="4"/>
        <v>175667.89771525154</v>
      </c>
      <c r="Q176" s="76">
        <v>283651.65404519101</v>
      </c>
      <c r="R176" s="76">
        <v>320494.30202781397</v>
      </c>
      <c r="S176" s="76">
        <v>357391.30819526699</v>
      </c>
      <c r="T176" s="76">
        <v>325727.51436975598</v>
      </c>
      <c r="U176" s="76">
        <v>315185.83231375</v>
      </c>
      <c r="V176" s="76">
        <v>283983.11651931802</v>
      </c>
      <c r="W176" s="76">
        <v>322742.89225467597</v>
      </c>
      <c r="X176" s="76">
        <v>0</v>
      </c>
      <c r="Y176" s="76">
        <v>111948.53335063699</v>
      </c>
      <c r="Z176" s="76">
        <v>107716.492449087</v>
      </c>
      <c r="AA176" s="76">
        <v>82012.777740026897</v>
      </c>
      <c r="AB176" s="76">
        <v>32563.2874383915</v>
      </c>
      <c r="AC176" s="76">
        <v>90307.875557339503</v>
      </c>
      <c r="AD176" s="76">
        <v>108997.963328456</v>
      </c>
      <c r="AE176" s="76">
        <v>149648.77653043999</v>
      </c>
      <c r="AF176" s="76">
        <v>120622.776528991</v>
      </c>
      <c r="AG176" s="69">
        <f t="shared" si="5"/>
        <v>157804.44910622068</v>
      </c>
    </row>
    <row r="177" spans="1:33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69">
        <f t="shared" si="4"/>
        <v>0</v>
      </c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69">
        <f t="shared" si="5"/>
        <v>0</v>
      </c>
    </row>
    <row r="178" spans="1:33">
      <c r="A178" s="77" t="s">
        <v>302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69">
        <f t="shared" si="4"/>
        <v>0</v>
      </c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69">
        <f t="shared" si="5"/>
        <v>0</v>
      </c>
    </row>
    <row r="179" spans="1:33">
      <c r="A179" s="77" t="s">
        <v>303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429.25667399999998</v>
      </c>
      <c r="K179" s="76">
        <v>523.24275799999896</v>
      </c>
      <c r="L179" s="76">
        <v>349.892717</v>
      </c>
      <c r="M179" s="76">
        <v>720.81394299999897</v>
      </c>
      <c r="N179" s="76">
        <v>604.735367</v>
      </c>
      <c r="O179" s="76">
        <v>440.62049899999897</v>
      </c>
      <c r="P179" s="69">
        <f t="shared" si="4"/>
        <v>236.04322753846128</v>
      </c>
      <c r="Q179" s="76">
        <v>355.42270399999899</v>
      </c>
      <c r="R179" s="76">
        <v>474.94136400000002</v>
      </c>
      <c r="S179" s="76">
        <v>693.20402100000001</v>
      </c>
      <c r="T179" s="76">
        <v>730.75775799999997</v>
      </c>
      <c r="U179" s="76">
        <v>708.98994599999901</v>
      </c>
      <c r="V179" s="76">
        <v>741.46226499999898</v>
      </c>
      <c r="W179" s="76">
        <v>617.537014</v>
      </c>
      <c r="X179" s="76">
        <v>393.79925800000001</v>
      </c>
      <c r="Y179" s="76">
        <v>612.47871299999997</v>
      </c>
      <c r="Z179" s="76">
        <v>660.59686499999998</v>
      </c>
      <c r="AA179" s="76">
        <v>541.94496800000002</v>
      </c>
      <c r="AB179" s="76">
        <v>561.09490100000005</v>
      </c>
      <c r="AC179" s="76">
        <v>424.10050899999902</v>
      </c>
      <c r="AD179" s="76">
        <v>525.868649</v>
      </c>
      <c r="AE179" s="76">
        <v>813.22276299999999</v>
      </c>
      <c r="AF179" s="76">
        <v>522.37703099999896</v>
      </c>
      <c r="AG179" s="69">
        <f t="shared" si="5"/>
        <v>604.17158769230741</v>
      </c>
    </row>
    <row r="180" spans="1:33">
      <c r="A180" s="77" t="s">
        <v>304</v>
      </c>
      <c r="B180" s="76">
        <v>8111.6925099999999</v>
      </c>
      <c r="C180" s="76">
        <v>8049.0757199999998</v>
      </c>
      <c r="D180" s="76">
        <v>4043.1762899999999</v>
      </c>
      <c r="E180" s="76">
        <v>4585.2186400000001</v>
      </c>
      <c r="F180" s="76">
        <v>5172.8900800000001</v>
      </c>
      <c r="G180" s="76">
        <v>6914.93923</v>
      </c>
      <c r="H180" s="76">
        <v>7657.2506999999996</v>
      </c>
      <c r="I180" s="76">
        <v>5164.93588</v>
      </c>
      <c r="J180" s="76">
        <v>5164.93588</v>
      </c>
      <c r="K180" s="76">
        <v>5164.93588</v>
      </c>
      <c r="L180" s="76">
        <v>5164.93588</v>
      </c>
      <c r="M180" s="76">
        <v>5164.93588</v>
      </c>
      <c r="N180" s="76">
        <v>5164.93588</v>
      </c>
      <c r="O180" s="76">
        <v>5164.93588</v>
      </c>
      <c r="P180" s="69">
        <f t="shared" si="4"/>
        <v>5582.8539861538457</v>
      </c>
      <c r="Q180" s="76">
        <v>5164.93588</v>
      </c>
      <c r="R180" s="76">
        <v>5164.93588</v>
      </c>
      <c r="S180" s="76">
        <v>5164.93588</v>
      </c>
      <c r="T180" s="76">
        <v>5164.93588</v>
      </c>
      <c r="U180" s="76">
        <v>5164.93588</v>
      </c>
      <c r="V180" s="76">
        <v>5164.93588</v>
      </c>
      <c r="W180" s="76">
        <v>5164.93588</v>
      </c>
      <c r="X180" s="76">
        <v>5164.93588</v>
      </c>
      <c r="Y180" s="76">
        <v>5164.93588</v>
      </c>
      <c r="Z180" s="76">
        <v>5164.93588</v>
      </c>
      <c r="AA180" s="76">
        <v>5164.93588</v>
      </c>
      <c r="AB180" s="76">
        <v>5164.93588</v>
      </c>
      <c r="AC180" s="76">
        <v>5164.93588</v>
      </c>
      <c r="AD180" s="76">
        <v>5164.93588</v>
      </c>
      <c r="AE180" s="76">
        <v>5164.93588</v>
      </c>
      <c r="AF180" s="76">
        <v>5164.93588</v>
      </c>
      <c r="AG180" s="69">
        <f t="shared" si="5"/>
        <v>5164.9358799999991</v>
      </c>
    </row>
    <row r="181" spans="1:33">
      <c r="A181" s="77" t="s">
        <v>305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278.72798504260402</v>
      </c>
      <c r="K181" s="76">
        <v>1191.3371850425999</v>
      </c>
      <c r="L181" s="76">
        <v>1419.3496850426</v>
      </c>
      <c r="M181" s="76">
        <v>2813.0906850425999</v>
      </c>
      <c r="N181" s="76">
        <v>2457.5975944203101</v>
      </c>
      <c r="O181" s="76">
        <v>2072.7522944203101</v>
      </c>
      <c r="P181" s="69">
        <f t="shared" si="4"/>
        <v>787.14272530854032</v>
      </c>
      <c r="Q181" s="76">
        <v>973.91554442031202</v>
      </c>
      <c r="R181" s="76">
        <v>1615.84959442031</v>
      </c>
      <c r="S181" s="76">
        <v>752.17859442031204</v>
      </c>
      <c r="T181" s="76">
        <v>1174.0369944203101</v>
      </c>
      <c r="U181" s="76">
        <v>993.71219442031202</v>
      </c>
      <c r="V181" s="76">
        <v>1318.8176944203101</v>
      </c>
      <c r="W181" s="76">
        <v>884.95899442031202</v>
      </c>
      <c r="X181" s="76">
        <v>2602.6528944203101</v>
      </c>
      <c r="Y181" s="76">
        <v>1902.4923944203099</v>
      </c>
      <c r="Z181" s="76">
        <v>2647.6854944203101</v>
      </c>
      <c r="AA181" s="76">
        <v>2359.3880855418802</v>
      </c>
      <c r="AB181" s="76">
        <v>1970.2648855418799</v>
      </c>
      <c r="AC181" s="76">
        <v>562.38533554188302</v>
      </c>
      <c r="AD181" s="76">
        <v>1266.30708554188</v>
      </c>
      <c r="AE181" s="76">
        <v>798.75558554188297</v>
      </c>
      <c r="AF181" s="76">
        <v>1003.53358554188</v>
      </c>
      <c r="AG181" s="69">
        <f t="shared" si="5"/>
        <v>1498.8454787841124</v>
      </c>
    </row>
    <row r="182" spans="1:33">
      <c r="A182" s="77" t="s">
        <v>306</v>
      </c>
      <c r="B182" s="76">
        <v>167462.23874999999</v>
      </c>
      <c r="C182" s="76">
        <v>117235.31694999999</v>
      </c>
      <c r="D182" s="76">
        <v>139948.38415999999</v>
      </c>
      <c r="E182" s="76">
        <v>154029.03717</v>
      </c>
      <c r="F182" s="76">
        <v>140803.42581999901</v>
      </c>
      <c r="G182" s="76">
        <v>124853.44454</v>
      </c>
      <c r="H182" s="76">
        <v>142142.87312999999</v>
      </c>
      <c r="I182" s="76">
        <v>151280.46729</v>
      </c>
      <c r="J182" s="76">
        <v>151275.217809714</v>
      </c>
      <c r="K182" s="76">
        <v>151274.97357</v>
      </c>
      <c r="L182" s="76">
        <v>151275.209794047</v>
      </c>
      <c r="M182" s="76">
        <v>151275.11015373</v>
      </c>
      <c r="N182" s="76">
        <v>151274.98413685901</v>
      </c>
      <c r="O182" s="76">
        <v>151275.93334140399</v>
      </c>
      <c r="P182" s="69">
        <f t="shared" si="4"/>
        <v>144457.25983582714</v>
      </c>
      <c r="Q182" s="76">
        <v>151275.273152635</v>
      </c>
      <c r="R182" s="76">
        <v>151274.97357</v>
      </c>
      <c r="S182" s="76">
        <v>151277.63921056801</v>
      </c>
      <c r="T182" s="76">
        <v>151276.2677612</v>
      </c>
      <c r="U182" s="76">
        <v>151274.97357</v>
      </c>
      <c r="V182" s="76">
        <v>151276.39511086201</v>
      </c>
      <c r="W182" s="76">
        <v>151276.93493059301</v>
      </c>
      <c r="X182" s="76">
        <v>151274.97357</v>
      </c>
      <c r="Y182" s="76">
        <v>151274.97357</v>
      </c>
      <c r="Z182" s="76">
        <v>151275.59957002901</v>
      </c>
      <c r="AA182" s="76">
        <v>151275.21556905899</v>
      </c>
      <c r="AB182" s="76">
        <v>151274.97356999901</v>
      </c>
      <c r="AC182" s="76">
        <v>151275.42371437399</v>
      </c>
      <c r="AD182" s="76">
        <v>151275.47914703601</v>
      </c>
      <c r="AE182" s="76">
        <v>151277.684180343</v>
      </c>
      <c r="AF182" s="76">
        <v>151274.97357</v>
      </c>
      <c r="AG182" s="69">
        <f t="shared" si="5"/>
        <v>151275.68214103807</v>
      </c>
    </row>
    <row r="183" spans="1:33" ht="15" thickBot="1">
      <c r="A183" s="77" t="s">
        <v>307</v>
      </c>
      <c r="B183" s="79">
        <v>1217.35482</v>
      </c>
      <c r="C183" s="79">
        <v>16643.47003</v>
      </c>
      <c r="D183" s="79">
        <v>0</v>
      </c>
      <c r="E183" s="79">
        <v>16791.31379</v>
      </c>
      <c r="F183" s="79">
        <v>23588.489819999999</v>
      </c>
      <c r="G183" s="79">
        <v>25995.84071</v>
      </c>
      <c r="H183" s="79">
        <v>0</v>
      </c>
      <c r="I183" s="79">
        <v>1518.26</v>
      </c>
      <c r="J183" s="79">
        <v>2030.80623732</v>
      </c>
      <c r="K183" s="79">
        <v>2583.95375668</v>
      </c>
      <c r="L183" s="79">
        <v>3023.2067219599999</v>
      </c>
      <c r="M183" s="79">
        <v>3493.9789345199902</v>
      </c>
      <c r="N183" s="79">
        <v>3988.5742131586298</v>
      </c>
      <c r="O183" s="79">
        <v>4483.16949179727</v>
      </c>
      <c r="P183" s="69">
        <f t="shared" si="4"/>
        <v>8010.8510542642989</v>
      </c>
      <c r="Q183" s="79">
        <v>-950.74922956408705</v>
      </c>
      <c r="R183" s="79">
        <v>-456.15395092544998</v>
      </c>
      <c r="S183" s="79">
        <v>38.441327713187199</v>
      </c>
      <c r="T183" s="79">
        <v>533.03660635182405</v>
      </c>
      <c r="U183" s="79">
        <v>1027.6318849904601</v>
      </c>
      <c r="V183" s="79">
        <v>1522.22716362909</v>
      </c>
      <c r="W183" s="79">
        <v>2016.8224422677299</v>
      </c>
      <c r="X183" s="79">
        <v>2511.4177209063701</v>
      </c>
      <c r="Y183" s="79">
        <v>3006.0129995450102</v>
      </c>
      <c r="Z183" s="79">
        <v>3500.6082781836399</v>
      </c>
      <c r="AA183" s="79">
        <v>4008.4074041397998</v>
      </c>
      <c r="AB183" s="79">
        <v>4516.2065300959603</v>
      </c>
      <c r="AC183" s="79">
        <v>-911.13734394787298</v>
      </c>
      <c r="AD183" s="79">
        <v>-403.33821799171301</v>
      </c>
      <c r="AE183" s="79">
        <v>104.460907964445</v>
      </c>
      <c r="AF183" s="79">
        <v>612.26003392060397</v>
      </c>
      <c r="AG183" s="69">
        <f t="shared" si="5"/>
        <v>1695.7397238504111</v>
      </c>
    </row>
    <row r="184" spans="1:33">
      <c r="A184" s="77" t="s">
        <v>302</v>
      </c>
      <c r="B184" s="76">
        <v>176791.28607999999</v>
      </c>
      <c r="C184" s="76">
        <v>141927.8627</v>
      </c>
      <c r="D184" s="76">
        <v>143991.56044999999</v>
      </c>
      <c r="E184" s="76">
        <v>175405.56959999999</v>
      </c>
      <c r="F184" s="76">
        <v>169564.80572</v>
      </c>
      <c r="G184" s="76">
        <v>157764.22448</v>
      </c>
      <c r="H184" s="76">
        <v>149800.12383</v>
      </c>
      <c r="I184" s="76">
        <v>157963.66317000001</v>
      </c>
      <c r="J184" s="76">
        <v>159178.94458607701</v>
      </c>
      <c r="K184" s="76">
        <v>160738.44314972201</v>
      </c>
      <c r="L184" s="76">
        <v>161232.59479805001</v>
      </c>
      <c r="M184" s="76">
        <v>163467.929596292</v>
      </c>
      <c r="N184" s="76">
        <v>163490.827191438</v>
      </c>
      <c r="O184" s="76">
        <v>163437.41150662099</v>
      </c>
      <c r="P184" s="69">
        <f t="shared" si="4"/>
        <v>159074.15082909231</v>
      </c>
      <c r="Q184" s="76">
        <v>156818.798051491</v>
      </c>
      <c r="R184" s="76">
        <v>158074.546457494</v>
      </c>
      <c r="S184" s="76">
        <v>157926.39903370099</v>
      </c>
      <c r="T184" s="76">
        <v>158879.03499997201</v>
      </c>
      <c r="U184" s="76">
        <v>159170.24347541001</v>
      </c>
      <c r="V184" s="76">
        <v>160023.838113912</v>
      </c>
      <c r="W184" s="76">
        <v>159961.18926128099</v>
      </c>
      <c r="X184" s="76">
        <v>161947.77932332599</v>
      </c>
      <c r="Y184" s="76">
        <v>161960.89355696499</v>
      </c>
      <c r="Z184" s="76">
        <v>163249.42608763301</v>
      </c>
      <c r="AA184" s="76">
        <v>163349.89190674099</v>
      </c>
      <c r="AB184" s="76">
        <v>163487.47576663701</v>
      </c>
      <c r="AC184" s="76">
        <v>156515.70809496799</v>
      </c>
      <c r="AD184" s="76">
        <v>157829.25254358599</v>
      </c>
      <c r="AE184" s="76">
        <v>158159.05931685001</v>
      </c>
      <c r="AF184" s="76">
        <v>158578.08010046199</v>
      </c>
      <c r="AG184" s="69">
        <f t="shared" si="5"/>
        <v>160239.37481136486</v>
      </c>
    </row>
    <row r="185" spans="1:33">
      <c r="A185" s="7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69">
        <f t="shared" si="4"/>
        <v>0</v>
      </c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69">
        <f t="shared" si="5"/>
        <v>0</v>
      </c>
    </row>
    <row r="186" spans="1:33">
      <c r="A186" s="77" t="s">
        <v>308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69">
        <f t="shared" si="4"/>
        <v>0</v>
      </c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69">
        <f t="shared" si="5"/>
        <v>0</v>
      </c>
    </row>
    <row r="187" spans="1:33" ht="15" thickBot="1">
      <c r="A187" s="77" t="s">
        <v>309</v>
      </c>
      <c r="B187" s="79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387.488640000001</v>
      </c>
      <c r="K187" s="79">
        <v>232.17483999999999</v>
      </c>
      <c r="L187" s="79">
        <v>2881.45694</v>
      </c>
      <c r="M187" s="79">
        <v>4786.9662399999997</v>
      </c>
      <c r="N187" s="79">
        <v>5785.2827399999896</v>
      </c>
      <c r="O187" s="79">
        <v>2516.1490399999998</v>
      </c>
      <c r="P187" s="69">
        <f t="shared" si="4"/>
        <v>1276.1168030769222</v>
      </c>
      <c r="Q187" s="79">
        <v>2956.3594400000002</v>
      </c>
      <c r="R187" s="79">
        <v>2322.3671399999898</v>
      </c>
      <c r="S187" s="79">
        <v>-1079.5353600000001</v>
      </c>
      <c r="T187" s="79">
        <v>-1406.3714600000001</v>
      </c>
      <c r="U187" s="79">
        <v>-715.89045999999905</v>
      </c>
      <c r="V187" s="79">
        <v>-455.79696000000001</v>
      </c>
      <c r="W187" s="79">
        <v>-131.96825999999899</v>
      </c>
      <c r="X187" s="79">
        <v>3682.9278399999898</v>
      </c>
      <c r="Y187" s="79">
        <v>4272.6609399999998</v>
      </c>
      <c r="Z187" s="79">
        <v>4490.6185399999904</v>
      </c>
      <c r="AA187" s="79">
        <v>5838.0884399999904</v>
      </c>
      <c r="AB187" s="79">
        <v>6248.6804399999901</v>
      </c>
      <c r="AC187" s="79">
        <v>3213.0699399999899</v>
      </c>
      <c r="AD187" s="79">
        <v>5621.5163399999901</v>
      </c>
      <c r="AE187" s="79">
        <v>-615.57016000000101</v>
      </c>
      <c r="AF187" s="79">
        <v>178.66153999999801</v>
      </c>
      <c r="AG187" s="69">
        <f t="shared" si="5"/>
        <v>2324.6635938461495</v>
      </c>
    </row>
    <row r="188" spans="1:33" ht="15" thickBot="1">
      <c r="A188" s="77" t="s">
        <v>310</v>
      </c>
      <c r="B188" s="79">
        <v>42269.161769999999</v>
      </c>
      <c r="C188" s="79">
        <v>28605.084559999999</v>
      </c>
      <c r="D188" s="79">
        <v>41058.992359999997</v>
      </c>
      <c r="E188" s="79">
        <v>39653.784229999997</v>
      </c>
      <c r="F188" s="79">
        <v>43981.941229999997</v>
      </c>
      <c r="G188" s="79">
        <v>38135.407869999901</v>
      </c>
      <c r="H188" s="79">
        <v>30029.038189999999</v>
      </c>
      <c r="I188" s="79">
        <v>30349.86534</v>
      </c>
      <c r="J188" s="79">
        <v>30349.86534</v>
      </c>
      <c r="K188" s="79">
        <v>30349.86534</v>
      </c>
      <c r="L188" s="79">
        <v>30349.86534</v>
      </c>
      <c r="M188" s="79">
        <v>30349.86534</v>
      </c>
      <c r="N188" s="79">
        <v>30349.86534</v>
      </c>
      <c r="O188" s="79">
        <v>30349.86534</v>
      </c>
      <c r="P188" s="69">
        <f t="shared" si="4"/>
        <v>33377.946601538461</v>
      </c>
      <c r="Q188" s="79">
        <v>30349.86534</v>
      </c>
      <c r="R188" s="79">
        <v>30349.86534</v>
      </c>
      <c r="S188" s="79">
        <v>30349.86534</v>
      </c>
      <c r="T188" s="79">
        <v>30349.86534</v>
      </c>
      <c r="U188" s="79">
        <v>30349.86534</v>
      </c>
      <c r="V188" s="79">
        <v>30349.86534</v>
      </c>
      <c r="W188" s="79">
        <v>30349.86534</v>
      </c>
      <c r="X188" s="79">
        <v>30349.86534</v>
      </c>
      <c r="Y188" s="79">
        <v>30349.86534</v>
      </c>
      <c r="Z188" s="79">
        <v>30349.86534</v>
      </c>
      <c r="AA188" s="79">
        <v>30349.86534</v>
      </c>
      <c r="AB188" s="79">
        <v>30349.86534</v>
      </c>
      <c r="AC188" s="79">
        <v>30349.86534</v>
      </c>
      <c r="AD188" s="79">
        <v>30349.86534</v>
      </c>
      <c r="AE188" s="79">
        <v>30349.86534</v>
      </c>
      <c r="AF188" s="79">
        <v>30349.86534</v>
      </c>
      <c r="AG188" s="69">
        <f t="shared" si="5"/>
        <v>30349.865340000004</v>
      </c>
    </row>
    <row r="189" spans="1:33">
      <c r="A189" s="77" t="s">
        <v>308</v>
      </c>
      <c r="B189" s="76">
        <v>42269.161769999999</v>
      </c>
      <c r="C189" s="76">
        <v>28605.084559999999</v>
      </c>
      <c r="D189" s="76">
        <v>41058.992359999997</v>
      </c>
      <c r="E189" s="76">
        <v>39653.784229999997</v>
      </c>
      <c r="F189" s="76">
        <v>43981.941229999997</v>
      </c>
      <c r="G189" s="76">
        <v>38135.407869999901</v>
      </c>
      <c r="H189" s="76">
        <v>30029.038189999999</v>
      </c>
      <c r="I189" s="76">
        <v>30349.86534</v>
      </c>
      <c r="J189" s="76">
        <v>30737.35398</v>
      </c>
      <c r="K189" s="76">
        <v>30582.04018</v>
      </c>
      <c r="L189" s="76">
        <v>33231.32228</v>
      </c>
      <c r="M189" s="76">
        <v>35136.831579999998</v>
      </c>
      <c r="N189" s="76">
        <v>36135.148079999999</v>
      </c>
      <c r="O189" s="76">
        <v>32866.014380000001</v>
      </c>
      <c r="P189" s="69">
        <f t="shared" si="4"/>
        <v>34654.063404615379</v>
      </c>
      <c r="Q189" s="76">
        <v>33306.224779999997</v>
      </c>
      <c r="R189" s="76">
        <v>32672.232479999999</v>
      </c>
      <c r="S189" s="76">
        <v>29270.329979999999</v>
      </c>
      <c r="T189" s="76">
        <v>28943.493880000002</v>
      </c>
      <c r="U189" s="76">
        <v>29633.974880000002</v>
      </c>
      <c r="V189" s="76">
        <v>29894.068380000001</v>
      </c>
      <c r="W189" s="76">
        <v>30217.897079999999</v>
      </c>
      <c r="X189" s="76">
        <v>34032.793180000001</v>
      </c>
      <c r="Y189" s="76">
        <v>34622.526279999998</v>
      </c>
      <c r="Z189" s="76">
        <v>34840.48388</v>
      </c>
      <c r="AA189" s="76">
        <v>36187.953779999902</v>
      </c>
      <c r="AB189" s="76">
        <v>36598.54578</v>
      </c>
      <c r="AC189" s="76">
        <v>33562.935279999998</v>
      </c>
      <c r="AD189" s="76">
        <v>35971.381679999999</v>
      </c>
      <c r="AE189" s="76">
        <v>29734.295180000001</v>
      </c>
      <c r="AF189" s="76">
        <v>30528.526879999899</v>
      </c>
      <c r="AG189" s="69">
        <f t="shared" si="5"/>
        <v>32674.528933846137</v>
      </c>
    </row>
    <row r="190" spans="1:33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69">
        <f t="shared" si="4"/>
        <v>0</v>
      </c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69">
        <f t="shared" si="5"/>
        <v>0</v>
      </c>
    </row>
    <row r="191" spans="1:33">
      <c r="A191" s="77" t="s">
        <v>311</v>
      </c>
      <c r="B191" s="76">
        <v>26282.053019999999</v>
      </c>
      <c r="C191" s="76">
        <v>26505.89128</v>
      </c>
      <c r="D191" s="76">
        <v>26408.10514</v>
      </c>
      <c r="E191" s="76">
        <v>26321.516090000001</v>
      </c>
      <c r="F191" s="76">
        <v>26149.496139999999</v>
      </c>
      <c r="G191" s="76">
        <v>26250.521570000001</v>
      </c>
      <c r="H191" s="76">
        <v>26565.32359</v>
      </c>
      <c r="I191" s="76">
        <v>26702.517049999999</v>
      </c>
      <c r="J191" s="76">
        <v>26702.517049999999</v>
      </c>
      <c r="K191" s="76">
        <v>26702.517049999999</v>
      </c>
      <c r="L191" s="76">
        <v>26702.517049999999</v>
      </c>
      <c r="M191" s="76">
        <v>26702.517049999999</v>
      </c>
      <c r="N191" s="76">
        <v>26702.517049999999</v>
      </c>
      <c r="O191" s="76">
        <v>26702.517049999999</v>
      </c>
      <c r="P191" s="69">
        <f t="shared" si="4"/>
        <v>26547.574858461543</v>
      </c>
      <c r="Q191" s="76">
        <v>26702.517049999999</v>
      </c>
      <c r="R191" s="76">
        <v>26702.517049999999</v>
      </c>
      <c r="S191" s="76">
        <v>26702.517049999999</v>
      </c>
      <c r="T191" s="76">
        <v>26702.517049999999</v>
      </c>
      <c r="U191" s="76">
        <v>26702.517049999999</v>
      </c>
      <c r="V191" s="76">
        <v>26702.517049999999</v>
      </c>
      <c r="W191" s="76">
        <v>26702.517049999999</v>
      </c>
      <c r="X191" s="76">
        <v>26702.517049999999</v>
      </c>
      <c r="Y191" s="76">
        <v>26702.517049999999</v>
      </c>
      <c r="Z191" s="76">
        <v>26702.517049999999</v>
      </c>
      <c r="AA191" s="76">
        <v>26702.517049999999</v>
      </c>
      <c r="AB191" s="76">
        <v>26702.517049999999</v>
      </c>
      <c r="AC191" s="76">
        <v>26702.517049999999</v>
      </c>
      <c r="AD191" s="76">
        <v>26702.517049999999</v>
      </c>
      <c r="AE191" s="76">
        <v>26702.517049999999</v>
      </c>
      <c r="AF191" s="76">
        <v>26702.517049999999</v>
      </c>
      <c r="AG191" s="69">
        <f t="shared" si="5"/>
        <v>26702.517050000006</v>
      </c>
    </row>
    <row r="192" spans="1:33">
      <c r="A192" s="7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69">
        <f t="shared" si="4"/>
        <v>0</v>
      </c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69">
        <f t="shared" si="5"/>
        <v>0</v>
      </c>
    </row>
    <row r="193" spans="1:33">
      <c r="A193" s="77" t="s">
        <v>312</v>
      </c>
      <c r="B193" s="76">
        <v>54603.013089999899</v>
      </c>
      <c r="C193" s="76">
        <v>72061.491299999994</v>
      </c>
      <c r="D193" s="76">
        <v>21284.746779999899</v>
      </c>
      <c r="E193" s="76">
        <v>27885.915089999999</v>
      </c>
      <c r="F193" s="76">
        <v>39423.0961199999</v>
      </c>
      <c r="G193" s="76">
        <v>14150.403130000001</v>
      </c>
      <c r="H193" s="76">
        <v>18189.856619999999</v>
      </c>
      <c r="I193" s="76">
        <v>42535.477930000001</v>
      </c>
      <c r="J193" s="76">
        <v>21656.0202872021</v>
      </c>
      <c r="K193" s="76">
        <v>19300.118144419601</v>
      </c>
      <c r="L193" s="76">
        <v>21681.924785996001</v>
      </c>
      <c r="M193" s="76">
        <v>306.357765097585</v>
      </c>
      <c r="N193" s="76">
        <v>17651.2694370674</v>
      </c>
      <c r="O193" s="76">
        <v>32443.806512195599</v>
      </c>
      <c r="P193" s="69">
        <f t="shared" si="4"/>
        <v>26813.114146306001</v>
      </c>
      <c r="Q193" s="76">
        <v>22930.6971225868</v>
      </c>
      <c r="R193" s="76">
        <v>5020.8537652778496</v>
      </c>
      <c r="S193" s="76">
        <v>13835.578275985599</v>
      </c>
      <c r="T193" s="76">
        <v>9569.6283685465496</v>
      </c>
      <c r="U193" s="76">
        <v>24662.116444870899</v>
      </c>
      <c r="V193" s="76">
        <v>40513.925158161699</v>
      </c>
      <c r="W193" s="76">
        <v>23706.5352530292</v>
      </c>
      <c r="X193" s="76">
        <v>17258.0396738421</v>
      </c>
      <c r="Y193" s="76">
        <v>17764.124229053101</v>
      </c>
      <c r="Z193" s="76">
        <v>386.851146607266</v>
      </c>
      <c r="AA193" s="76">
        <v>16771.4961794952</v>
      </c>
      <c r="AB193" s="76">
        <v>30388.954850149799</v>
      </c>
      <c r="AC193" s="76">
        <v>13962.0479596845</v>
      </c>
      <c r="AD193" s="76">
        <v>4261.7163887973802</v>
      </c>
      <c r="AE193" s="76">
        <v>12020.772150031</v>
      </c>
      <c r="AF193" s="76">
        <v>10876.7259996663</v>
      </c>
      <c r="AG193" s="69">
        <f t="shared" si="5"/>
        <v>17087.91798476423</v>
      </c>
    </row>
    <row r="194" spans="1:33">
      <c r="A194" s="77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69">
        <f t="shared" si="4"/>
        <v>0</v>
      </c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69">
        <f t="shared" si="5"/>
        <v>0</v>
      </c>
    </row>
    <row r="195" spans="1:33">
      <c r="A195" s="77" t="s">
        <v>313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69">
        <f t="shared" si="4"/>
        <v>0</v>
      </c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69">
        <f t="shared" si="5"/>
        <v>0</v>
      </c>
    </row>
    <row r="196" spans="1:33">
      <c r="A196" s="77" t="s">
        <v>314</v>
      </c>
      <c r="B196" s="76">
        <v>17446.73299</v>
      </c>
      <c r="C196" s="76">
        <v>23435.627699999899</v>
      </c>
      <c r="D196" s="76">
        <v>29451.486690000002</v>
      </c>
      <c r="E196" s="76">
        <v>35451.614369999901</v>
      </c>
      <c r="F196" s="76">
        <v>6229.9089299999896</v>
      </c>
      <c r="G196" s="76">
        <v>11400.023859999899</v>
      </c>
      <c r="H196" s="76">
        <v>17432.61162</v>
      </c>
      <c r="I196" s="76">
        <v>23425.812450000001</v>
      </c>
      <c r="J196" s="76">
        <v>29430.940736562501</v>
      </c>
      <c r="K196" s="76">
        <v>35436.069023124997</v>
      </c>
      <c r="L196" s="76">
        <v>6222.9205750000001</v>
      </c>
      <c r="M196" s="76">
        <v>11446.3326115625</v>
      </c>
      <c r="N196" s="76">
        <v>17458.440809349999</v>
      </c>
      <c r="O196" s="76">
        <v>23425.812450000001</v>
      </c>
      <c r="P196" s="69">
        <f t="shared" si="4"/>
        <v>20788.277063507667</v>
      </c>
      <c r="Q196" s="76">
        <v>29437.920647787501</v>
      </c>
      <c r="R196" s="76">
        <v>35450.028845574998</v>
      </c>
      <c r="S196" s="76">
        <v>6222.9205749999901</v>
      </c>
      <c r="T196" s="76">
        <v>11453.312522787401</v>
      </c>
      <c r="U196" s="76">
        <v>17465.420720574999</v>
      </c>
      <c r="V196" s="76">
        <v>23425.812449999899</v>
      </c>
      <c r="W196" s="76">
        <v>29437.9206477874</v>
      </c>
      <c r="X196" s="76">
        <v>37172.320512241597</v>
      </c>
      <c r="Y196" s="76">
        <v>9667.5039083333195</v>
      </c>
      <c r="Z196" s="76">
        <v>16281.6458561208</v>
      </c>
      <c r="AA196" s="76">
        <v>23695.757158547902</v>
      </c>
      <c r="AB196" s="76">
        <v>31021.645783333301</v>
      </c>
      <c r="AC196" s="76">
        <v>38435.757085760401</v>
      </c>
      <c r="AD196" s="76">
        <v>33793.826721520803</v>
      </c>
      <c r="AE196" s="76">
        <v>7945.2122416666598</v>
      </c>
      <c r="AF196" s="76">
        <v>14577.607294093699</v>
      </c>
      <c r="AG196" s="69">
        <f t="shared" si="5"/>
        <v>22644.134069443713</v>
      </c>
    </row>
    <row r="197" spans="1:33" ht="15" thickBot="1">
      <c r="A197" s="77" t="s">
        <v>315</v>
      </c>
      <c r="B197" s="79">
        <v>66.563000000000002</v>
      </c>
      <c r="C197" s="79">
        <v>66.563000000000002</v>
      </c>
      <c r="D197" s="79">
        <v>66.563000000000002</v>
      </c>
      <c r="E197" s="79">
        <v>66.563000000000002</v>
      </c>
      <c r="F197" s="79">
        <v>66.563000000000002</v>
      </c>
      <c r="G197" s="79">
        <v>66.563000000000002</v>
      </c>
      <c r="H197" s="79">
        <v>66.563000000000002</v>
      </c>
      <c r="I197" s="79">
        <v>66.563000000000002</v>
      </c>
      <c r="J197" s="79">
        <v>66.563000000000002</v>
      </c>
      <c r="K197" s="79">
        <v>66.563000000000002</v>
      </c>
      <c r="L197" s="79">
        <v>66.563000000000002</v>
      </c>
      <c r="M197" s="79">
        <v>66.563000000000002</v>
      </c>
      <c r="N197" s="79">
        <v>66.563000000000002</v>
      </c>
      <c r="O197" s="79">
        <v>66.563000000000002</v>
      </c>
      <c r="P197" s="69">
        <f t="shared" si="4"/>
        <v>66.563000000000002</v>
      </c>
      <c r="Q197" s="79">
        <v>66.563000000000002</v>
      </c>
      <c r="R197" s="79">
        <v>66.563000000000002</v>
      </c>
      <c r="S197" s="79">
        <v>66.563000000000002</v>
      </c>
      <c r="T197" s="79">
        <v>66.563000000000002</v>
      </c>
      <c r="U197" s="79">
        <v>66.563000000000002</v>
      </c>
      <c r="V197" s="79">
        <v>66.563000000000002</v>
      </c>
      <c r="W197" s="79">
        <v>66.563000000000002</v>
      </c>
      <c r="X197" s="79">
        <v>66.563000000000002</v>
      </c>
      <c r="Y197" s="79">
        <v>66.563000000000002</v>
      </c>
      <c r="Z197" s="79">
        <v>66.563000000000002</v>
      </c>
      <c r="AA197" s="79">
        <v>66.563000000000002</v>
      </c>
      <c r="AB197" s="79">
        <v>66.563000000000002</v>
      </c>
      <c r="AC197" s="79">
        <v>66.563000000000002</v>
      </c>
      <c r="AD197" s="79">
        <v>66.563000000000002</v>
      </c>
      <c r="AE197" s="79">
        <v>66.563000000000002</v>
      </c>
      <c r="AF197" s="79">
        <v>66.563000000000002</v>
      </c>
      <c r="AG197" s="69">
        <f t="shared" si="5"/>
        <v>66.563000000000002</v>
      </c>
    </row>
    <row r="198" spans="1:33">
      <c r="A198" s="77" t="s">
        <v>313</v>
      </c>
      <c r="B198" s="76">
        <v>17513.295989999999</v>
      </c>
      <c r="C198" s="76">
        <v>23502.190699999901</v>
      </c>
      <c r="D198" s="76">
        <v>29518.04969</v>
      </c>
      <c r="E198" s="76">
        <v>35518.177369999998</v>
      </c>
      <c r="F198" s="76">
        <v>6296.4719299999897</v>
      </c>
      <c r="G198" s="76">
        <v>11466.586859999899</v>
      </c>
      <c r="H198" s="76">
        <v>17499.1746199999</v>
      </c>
      <c r="I198" s="76">
        <v>23492.37545</v>
      </c>
      <c r="J198" s="76">
        <v>29497.503736562499</v>
      </c>
      <c r="K198" s="76">
        <v>35502.632023124999</v>
      </c>
      <c r="L198" s="76">
        <v>6289.4835750000002</v>
      </c>
      <c r="M198" s="76">
        <v>11512.895611562501</v>
      </c>
      <c r="N198" s="76">
        <v>17525.003809350001</v>
      </c>
      <c r="O198" s="76">
        <v>23492.37545</v>
      </c>
      <c r="P198" s="69">
        <f t="shared" si="4"/>
        <v>20854.840063507669</v>
      </c>
      <c r="Q198" s="76">
        <v>29504.4836477875</v>
      </c>
      <c r="R198" s="76">
        <v>35516.591845575</v>
      </c>
      <c r="S198" s="76">
        <v>6289.4835749999902</v>
      </c>
      <c r="T198" s="76">
        <v>11519.875522787401</v>
      </c>
      <c r="U198" s="76">
        <v>17531.983720574899</v>
      </c>
      <c r="V198" s="76">
        <v>23492.375449999901</v>
      </c>
      <c r="W198" s="76">
        <v>29504.483647787401</v>
      </c>
      <c r="X198" s="76">
        <v>37238.883512241599</v>
      </c>
      <c r="Y198" s="76">
        <v>9734.0669083333196</v>
      </c>
      <c r="Z198" s="76">
        <v>16348.2088561208</v>
      </c>
      <c r="AA198" s="76">
        <v>23762.3201585479</v>
      </c>
      <c r="AB198" s="76">
        <v>31088.208783333299</v>
      </c>
      <c r="AC198" s="76">
        <v>38502.320085760402</v>
      </c>
      <c r="AD198" s="76">
        <v>33860.389721520798</v>
      </c>
      <c r="AE198" s="76">
        <v>8011.7752416666599</v>
      </c>
      <c r="AF198" s="76">
        <v>14644.170294093699</v>
      </c>
      <c r="AG198" s="69">
        <f t="shared" si="5"/>
        <v>22710.6970694437</v>
      </c>
    </row>
    <row r="199" spans="1:33">
      <c r="A199" s="77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69">
        <f t="shared" si="4"/>
        <v>0</v>
      </c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69">
        <f t="shared" si="5"/>
        <v>0</v>
      </c>
    </row>
    <row r="200" spans="1:33">
      <c r="A200" s="77" t="s">
        <v>316</v>
      </c>
      <c r="B200" s="76">
        <v>0</v>
      </c>
      <c r="C200" s="76">
        <v>37000</v>
      </c>
      <c r="D200" s="76">
        <v>0</v>
      </c>
      <c r="E200" s="76">
        <v>0</v>
      </c>
      <c r="F200" s="76">
        <v>49000</v>
      </c>
      <c r="G200" s="76">
        <v>0</v>
      </c>
      <c r="H200" s="76">
        <v>0</v>
      </c>
      <c r="I200" s="76">
        <v>26000</v>
      </c>
      <c r="J200" s="76">
        <v>0</v>
      </c>
      <c r="K200" s="76">
        <v>0</v>
      </c>
      <c r="L200" s="76">
        <v>39051.661342444902</v>
      </c>
      <c r="M200" s="76">
        <v>1.00735633168369E-7</v>
      </c>
      <c r="N200" s="76">
        <v>0</v>
      </c>
      <c r="O200" s="76">
        <v>30198.801122527599</v>
      </c>
      <c r="P200" s="69">
        <f t="shared" si="4"/>
        <v>13942.343266544094</v>
      </c>
      <c r="Q200" s="76">
        <v>8.8440356194041595E-7</v>
      </c>
      <c r="R200" s="76">
        <v>0</v>
      </c>
      <c r="S200" s="76">
        <v>36701.993256020498</v>
      </c>
      <c r="T200" s="76">
        <v>2.7319474611431301E-6</v>
      </c>
      <c r="U200" s="76">
        <v>0</v>
      </c>
      <c r="V200" s="76">
        <v>20151.329166902098</v>
      </c>
      <c r="W200" s="76">
        <v>2.1892330551054302E-5</v>
      </c>
      <c r="X200" s="76">
        <v>0</v>
      </c>
      <c r="Y200" s="76">
        <v>37685.229553363599</v>
      </c>
      <c r="Z200" s="76">
        <v>4.6608241973444799E-5</v>
      </c>
      <c r="AA200" s="76">
        <v>0</v>
      </c>
      <c r="AB200" s="76">
        <v>24604.1880311772</v>
      </c>
      <c r="AC200" s="76">
        <v>4.4744112528860501E-5</v>
      </c>
      <c r="AD200" s="76">
        <v>0</v>
      </c>
      <c r="AE200" s="76">
        <v>35614.957044759998</v>
      </c>
      <c r="AF200" s="76">
        <v>8.5602703620679595E-5</v>
      </c>
      <c r="AG200" s="69">
        <f t="shared" si="5"/>
        <v>9081.207999829403</v>
      </c>
    </row>
    <row r="201" spans="1:33">
      <c r="A201" s="7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69">
        <f t="shared" si="4"/>
        <v>0</v>
      </c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69">
        <f t="shared" si="5"/>
        <v>0</v>
      </c>
    </row>
    <row r="202" spans="1:33">
      <c r="A202" s="77" t="s">
        <v>317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69">
        <f t="shared" si="4"/>
        <v>0</v>
      </c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69">
        <f t="shared" si="5"/>
        <v>0</v>
      </c>
    </row>
    <row r="203" spans="1:33">
      <c r="A203" s="77" t="s">
        <v>318</v>
      </c>
      <c r="B203" s="76">
        <v>4714.5494599999902</v>
      </c>
      <c r="C203" s="76">
        <v>5940.7596599999897</v>
      </c>
      <c r="D203" s="76">
        <v>4874.4126699999997</v>
      </c>
      <c r="E203" s="76">
        <v>3942.0251499999999</v>
      </c>
      <c r="F203" s="76">
        <v>4196.91392</v>
      </c>
      <c r="G203" s="76">
        <v>4993.7482499999896</v>
      </c>
      <c r="H203" s="76">
        <v>5177.3912899999996</v>
      </c>
      <c r="I203" s="76">
        <v>3697.1090399999998</v>
      </c>
      <c r="J203" s="76">
        <v>3697.1090399999998</v>
      </c>
      <c r="K203" s="76">
        <v>3697.1090399999998</v>
      </c>
      <c r="L203" s="76">
        <v>3697.1090399999998</v>
      </c>
      <c r="M203" s="76">
        <v>3697.1090399999998</v>
      </c>
      <c r="N203" s="76">
        <v>3697.1090399999998</v>
      </c>
      <c r="O203" s="76">
        <v>3697.1090399999998</v>
      </c>
      <c r="P203" s="69">
        <f t="shared" ref="P203:P266" si="6">SUM(C203:O203)/13</f>
        <v>4231.1549399999994</v>
      </c>
      <c r="Q203" s="76">
        <v>3697.1090399999998</v>
      </c>
      <c r="R203" s="76">
        <v>3697.1090399999998</v>
      </c>
      <c r="S203" s="76">
        <v>3697.1090399999998</v>
      </c>
      <c r="T203" s="76">
        <v>3697.1090399999998</v>
      </c>
      <c r="U203" s="76">
        <v>3697.1090399999998</v>
      </c>
      <c r="V203" s="76">
        <v>3697.1090399999998</v>
      </c>
      <c r="W203" s="76">
        <v>3697.1090399999998</v>
      </c>
      <c r="X203" s="76">
        <v>3697.1090399999998</v>
      </c>
      <c r="Y203" s="76">
        <v>3697.1090399999998</v>
      </c>
      <c r="Z203" s="76">
        <v>3697.1090399999998</v>
      </c>
      <c r="AA203" s="76">
        <v>3697.1090399999998</v>
      </c>
      <c r="AB203" s="76">
        <v>3697.1090399999998</v>
      </c>
      <c r="AC203" s="76">
        <v>3697.1090399999998</v>
      </c>
      <c r="AD203" s="76">
        <v>3697.1090399999998</v>
      </c>
      <c r="AE203" s="76">
        <v>3697.1090399999998</v>
      </c>
      <c r="AF203" s="76">
        <v>3697.1090399999998</v>
      </c>
      <c r="AG203" s="69">
        <f t="shared" ref="AG203:AG266" si="7">SUM(T203:AF203)/13</f>
        <v>3697.1090400000007</v>
      </c>
    </row>
    <row r="204" spans="1:33">
      <c r="A204" s="77" t="s">
        <v>319</v>
      </c>
      <c r="B204" s="76">
        <v>92.858789999999999</v>
      </c>
      <c r="C204" s="76">
        <v>118.9811</v>
      </c>
      <c r="D204" s="76">
        <v>230.40968999999899</v>
      </c>
      <c r="E204" s="76">
        <v>75.919920000000005</v>
      </c>
      <c r="F204" s="76">
        <v>114.16285999999999</v>
      </c>
      <c r="G204" s="76">
        <v>154.44318999999999</v>
      </c>
      <c r="H204" s="76">
        <v>68.068370000000002</v>
      </c>
      <c r="I204" s="76">
        <v>147.03387000000001</v>
      </c>
      <c r="J204" s="76">
        <v>147.03387000000001</v>
      </c>
      <c r="K204" s="76">
        <v>147.03387000000001</v>
      </c>
      <c r="L204" s="76">
        <v>147.03387000000001</v>
      </c>
      <c r="M204" s="76">
        <v>147.03387000000001</v>
      </c>
      <c r="N204" s="76">
        <v>147.03387000000001</v>
      </c>
      <c r="O204" s="76">
        <v>147.03387000000001</v>
      </c>
      <c r="P204" s="69">
        <f t="shared" si="6"/>
        <v>137.78632461538453</v>
      </c>
      <c r="Q204" s="76">
        <v>147.03387000000001</v>
      </c>
      <c r="R204" s="76">
        <v>147.03387000000001</v>
      </c>
      <c r="S204" s="76">
        <v>147.03387000000001</v>
      </c>
      <c r="T204" s="76">
        <v>147.03387000000001</v>
      </c>
      <c r="U204" s="76">
        <v>147.03387000000001</v>
      </c>
      <c r="V204" s="76">
        <v>147.03387000000001</v>
      </c>
      <c r="W204" s="76">
        <v>147.03387000000001</v>
      </c>
      <c r="X204" s="76">
        <v>147.03387000000001</v>
      </c>
      <c r="Y204" s="76">
        <v>147.03387000000001</v>
      </c>
      <c r="Z204" s="76">
        <v>147.03387000000001</v>
      </c>
      <c r="AA204" s="76">
        <v>147.03387000000001</v>
      </c>
      <c r="AB204" s="76">
        <v>147.03387000000001</v>
      </c>
      <c r="AC204" s="76">
        <v>147.03387000000001</v>
      </c>
      <c r="AD204" s="76">
        <v>147.03387000000001</v>
      </c>
      <c r="AE204" s="76">
        <v>147.03387000000001</v>
      </c>
      <c r="AF204" s="76">
        <v>147.03387000000001</v>
      </c>
      <c r="AG204" s="69">
        <f t="shared" si="7"/>
        <v>147.03387000000001</v>
      </c>
    </row>
    <row r="205" spans="1:33">
      <c r="A205" s="77" t="s">
        <v>320</v>
      </c>
      <c r="B205" s="76">
        <v>9074.8172699999996</v>
      </c>
      <c r="C205" s="76">
        <v>6905.4687000000004</v>
      </c>
      <c r="D205" s="76">
        <v>8013.4387900000002</v>
      </c>
      <c r="E205" s="76">
        <v>9132.0543299999899</v>
      </c>
      <c r="F205" s="76">
        <v>6995.2587999999996</v>
      </c>
      <c r="G205" s="76">
        <v>7975.9078900000004</v>
      </c>
      <c r="H205" s="76">
        <v>9549.28406</v>
      </c>
      <c r="I205" s="76">
        <v>8076.6360299999997</v>
      </c>
      <c r="J205" s="76">
        <v>8068.4601488411699</v>
      </c>
      <c r="K205" s="76">
        <v>8060.2842676823502</v>
      </c>
      <c r="L205" s="76">
        <v>8263.8835321951701</v>
      </c>
      <c r="M205" s="76">
        <v>8611.7658830237797</v>
      </c>
      <c r="N205" s="76">
        <v>8599.2882338523796</v>
      </c>
      <c r="O205" s="76">
        <v>8586.8105846809904</v>
      </c>
      <c r="P205" s="69">
        <f t="shared" si="6"/>
        <v>8218.3493269442952</v>
      </c>
      <c r="Q205" s="76">
        <v>8574.3329355095993</v>
      </c>
      <c r="R205" s="76">
        <v>8936.6634178110708</v>
      </c>
      <c r="S205" s="76">
        <v>8921.2575801125495</v>
      </c>
      <c r="T205" s="76">
        <v>8905.85174241403</v>
      </c>
      <c r="U205" s="76">
        <v>8890.4459047154996</v>
      </c>
      <c r="V205" s="76">
        <v>8875.0400670169802</v>
      </c>
      <c r="W205" s="76">
        <v>9274.7341135120005</v>
      </c>
      <c r="X205" s="76">
        <v>9255.9534800070305</v>
      </c>
      <c r="Y205" s="76">
        <v>9237.1728465020497</v>
      </c>
      <c r="Z205" s="76">
        <v>9553.9902427491397</v>
      </c>
      <c r="AA205" s="76">
        <v>9532.4129589962304</v>
      </c>
      <c r="AB205" s="76">
        <v>9510.8356752433192</v>
      </c>
      <c r="AC205" s="76">
        <v>9489.2583914904098</v>
      </c>
      <c r="AD205" s="76">
        <v>9811.8562010708392</v>
      </c>
      <c r="AE205" s="76">
        <v>9787.3118906512591</v>
      </c>
      <c r="AF205" s="76">
        <v>9762.7675802316899</v>
      </c>
      <c r="AG205" s="69">
        <f t="shared" si="7"/>
        <v>9375.9716226615747</v>
      </c>
    </row>
    <row r="206" spans="1:33">
      <c r="A206" s="77" t="s">
        <v>321</v>
      </c>
      <c r="B206" s="76">
        <v>13.476839999999999</v>
      </c>
      <c r="C206" s="76">
        <v>16.121220000000001</v>
      </c>
      <c r="D206" s="76">
        <v>21.95513</v>
      </c>
      <c r="E206" s="76">
        <v>6.9554200000000002</v>
      </c>
      <c r="F206" s="76">
        <v>6.2957200000000002</v>
      </c>
      <c r="G206" s="76">
        <v>23.00864</v>
      </c>
      <c r="H206" s="76">
        <v>14.73169</v>
      </c>
      <c r="I206" s="76">
        <v>3.53125</v>
      </c>
      <c r="J206" s="76">
        <v>3.53125</v>
      </c>
      <c r="K206" s="76">
        <v>3.53125</v>
      </c>
      <c r="L206" s="76">
        <v>3.53125</v>
      </c>
      <c r="M206" s="76">
        <v>3.53125</v>
      </c>
      <c r="N206" s="76">
        <v>3.53125</v>
      </c>
      <c r="O206" s="76">
        <v>3.53125</v>
      </c>
      <c r="P206" s="69">
        <f t="shared" si="6"/>
        <v>8.7528130769230774</v>
      </c>
      <c r="Q206" s="76">
        <v>3.53125</v>
      </c>
      <c r="R206" s="76">
        <v>3.53125</v>
      </c>
      <c r="S206" s="76">
        <v>3.53125</v>
      </c>
      <c r="T206" s="76">
        <v>3.53125</v>
      </c>
      <c r="U206" s="76">
        <v>3.53125</v>
      </c>
      <c r="V206" s="76">
        <v>3.53125</v>
      </c>
      <c r="W206" s="76">
        <v>3.53125</v>
      </c>
      <c r="X206" s="76">
        <v>3.53125</v>
      </c>
      <c r="Y206" s="76">
        <v>3.53125</v>
      </c>
      <c r="Z206" s="76">
        <v>3.53125</v>
      </c>
      <c r="AA206" s="76">
        <v>3.53125</v>
      </c>
      <c r="AB206" s="76">
        <v>3.53125</v>
      </c>
      <c r="AC206" s="76">
        <v>3.53125</v>
      </c>
      <c r="AD206" s="76">
        <v>3.53125</v>
      </c>
      <c r="AE206" s="76">
        <v>3.53125</v>
      </c>
      <c r="AF206" s="76">
        <v>3.53125</v>
      </c>
      <c r="AG206" s="69">
        <f t="shared" si="7"/>
        <v>3.53125</v>
      </c>
    </row>
    <row r="207" spans="1:33">
      <c r="A207" s="77" t="s">
        <v>322</v>
      </c>
      <c r="B207" s="76">
        <v>560.67756999999995</v>
      </c>
      <c r="C207" s="76">
        <v>560.67756999999995</v>
      </c>
      <c r="D207" s="76">
        <v>117.421770000001</v>
      </c>
      <c r="E207" s="76">
        <v>117.42177</v>
      </c>
      <c r="F207" s="76">
        <v>117.42177</v>
      </c>
      <c r="G207" s="76">
        <v>244.96888000000001</v>
      </c>
      <c r="H207" s="76">
        <v>244.96888000000001</v>
      </c>
      <c r="I207" s="76">
        <v>244.96888000000001</v>
      </c>
      <c r="J207" s="76">
        <v>244.96888000000001</v>
      </c>
      <c r="K207" s="76">
        <v>244.96888000000001</v>
      </c>
      <c r="L207" s="76">
        <v>244.96888000000001</v>
      </c>
      <c r="M207" s="76">
        <v>244.96888000000001</v>
      </c>
      <c r="N207" s="76">
        <v>244.96888000000001</v>
      </c>
      <c r="O207" s="76">
        <v>244.96888000000001</v>
      </c>
      <c r="P207" s="69">
        <f t="shared" si="6"/>
        <v>239.82021538461538</v>
      </c>
      <c r="Q207" s="76">
        <v>244.96888000000001</v>
      </c>
      <c r="R207" s="76">
        <v>244.96888000000001</v>
      </c>
      <c r="S207" s="76">
        <v>244.96888000000001</v>
      </c>
      <c r="T207" s="76">
        <v>244.96888000000001</v>
      </c>
      <c r="U207" s="76">
        <v>244.96888000000001</v>
      </c>
      <c r="V207" s="76">
        <v>244.96888000000001</v>
      </c>
      <c r="W207" s="76">
        <v>244.96888000000001</v>
      </c>
      <c r="X207" s="76">
        <v>244.96888000000001</v>
      </c>
      <c r="Y207" s="76">
        <v>244.96888000000001</v>
      </c>
      <c r="Z207" s="76">
        <v>244.96888000000001</v>
      </c>
      <c r="AA207" s="76">
        <v>244.96888000000001</v>
      </c>
      <c r="AB207" s="76">
        <v>244.96888000000001</v>
      </c>
      <c r="AC207" s="76">
        <v>244.96888000000001</v>
      </c>
      <c r="AD207" s="76">
        <v>244.96888000000001</v>
      </c>
      <c r="AE207" s="76">
        <v>244.96888000000001</v>
      </c>
      <c r="AF207" s="76">
        <v>244.96888000000001</v>
      </c>
      <c r="AG207" s="69">
        <f t="shared" si="7"/>
        <v>244.96887999999993</v>
      </c>
    </row>
    <row r="208" spans="1:33">
      <c r="A208" s="77" t="s">
        <v>323</v>
      </c>
      <c r="B208" s="76">
        <v>5756.8443799999995</v>
      </c>
      <c r="C208" s="76">
        <v>5756.8443799999995</v>
      </c>
      <c r="D208" s="76">
        <v>6369.2346100000004</v>
      </c>
      <c r="E208" s="76">
        <v>6369.2346100000004</v>
      </c>
      <c r="F208" s="76">
        <v>6369.2346100000004</v>
      </c>
      <c r="G208" s="76">
        <v>6441.6154800000004</v>
      </c>
      <c r="H208" s="76">
        <v>6441.6154800000004</v>
      </c>
      <c r="I208" s="76">
        <v>6441.6154800000004</v>
      </c>
      <c r="J208" s="76">
        <v>6441.6154800000004</v>
      </c>
      <c r="K208" s="76">
        <v>6441.6154800000004</v>
      </c>
      <c r="L208" s="76">
        <v>6441.6154800000004</v>
      </c>
      <c r="M208" s="76">
        <v>6441.6154800000004</v>
      </c>
      <c r="N208" s="76">
        <v>6441.6154800000004</v>
      </c>
      <c r="O208" s="76">
        <v>6441.6154800000004</v>
      </c>
      <c r="P208" s="69">
        <f t="shared" si="6"/>
        <v>6372.2375023076938</v>
      </c>
      <c r="Q208" s="76">
        <v>6441.6154800000004</v>
      </c>
      <c r="R208" s="76">
        <v>6441.6154800000004</v>
      </c>
      <c r="S208" s="76">
        <v>6441.6154800000004</v>
      </c>
      <c r="T208" s="76">
        <v>6441.6154800000004</v>
      </c>
      <c r="U208" s="76">
        <v>6441.6154800000004</v>
      </c>
      <c r="V208" s="76">
        <v>6441.6154800000004</v>
      </c>
      <c r="W208" s="76">
        <v>6441.6154800000004</v>
      </c>
      <c r="X208" s="76">
        <v>6441.6154800000004</v>
      </c>
      <c r="Y208" s="76">
        <v>6441.6154800000004</v>
      </c>
      <c r="Z208" s="76">
        <v>6441.6154800000004</v>
      </c>
      <c r="AA208" s="76">
        <v>6441.6154800000004</v>
      </c>
      <c r="AB208" s="76">
        <v>6441.6154800000004</v>
      </c>
      <c r="AC208" s="76">
        <v>6441.6154800000004</v>
      </c>
      <c r="AD208" s="76">
        <v>6441.6154800000004</v>
      </c>
      <c r="AE208" s="76">
        <v>6441.6154800000004</v>
      </c>
      <c r="AF208" s="76">
        <v>6441.6154800000004</v>
      </c>
      <c r="AG208" s="69">
        <f t="shared" si="7"/>
        <v>6441.6154800000013</v>
      </c>
    </row>
    <row r="209" spans="1:33">
      <c r="A209" s="77" t="s">
        <v>324</v>
      </c>
      <c r="B209" s="76">
        <v>1355.6527799999999</v>
      </c>
      <c r="C209" s="76">
        <v>1355.6527799999999</v>
      </c>
      <c r="D209" s="76">
        <v>2015.67606</v>
      </c>
      <c r="E209" s="76">
        <v>1355.6527799999999</v>
      </c>
      <c r="F209" s="76">
        <v>1355.6527799999999</v>
      </c>
      <c r="G209" s="76">
        <v>1991.7858200000001</v>
      </c>
      <c r="H209" s="76">
        <v>1355.6527799999999</v>
      </c>
      <c r="I209" s="76">
        <v>1355.6527799999999</v>
      </c>
      <c r="J209" s="76">
        <v>1355.6527799999999</v>
      </c>
      <c r="K209" s="76">
        <v>1355.6527799999999</v>
      </c>
      <c r="L209" s="76">
        <v>1355.6527799999999</v>
      </c>
      <c r="M209" s="76">
        <v>1355.6527799999999</v>
      </c>
      <c r="N209" s="76">
        <v>1355.6527799999999</v>
      </c>
      <c r="O209" s="76">
        <v>1355.6527799999999</v>
      </c>
      <c r="P209" s="69">
        <f t="shared" si="6"/>
        <v>1455.3571123076924</v>
      </c>
      <c r="Q209" s="76">
        <v>1355.6527799999999</v>
      </c>
      <c r="R209" s="76">
        <v>1355.6527799999999</v>
      </c>
      <c r="S209" s="76">
        <v>1355.6527799999999</v>
      </c>
      <c r="T209" s="76">
        <v>1355.6527799999999</v>
      </c>
      <c r="U209" s="76">
        <v>1355.6527799999999</v>
      </c>
      <c r="V209" s="76">
        <v>1355.6527799999999</v>
      </c>
      <c r="W209" s="76">
        <v>1355.6527799999999</v>
      </c>
      <c r="X209" s="76">
        <v>1355.6527799999999</v>
      </c>
      <c r="Y209" s="76">
        <v>1355.6527799999999</v>
      </c>
      <c r="Z209" s="76">
        <v>1355.6527799999999</v>
      </c>
      <c r="AA209" s="76">
        <v>1355.6527799999999</v>
      </c>
      <c r="AB209" s="76">
        <v>1355.6527799999999</v>
      </c>
      <c r="AC209" s="76">
        <v>1355.6527799999999</v>
      </c>
      <c r="AD209" s="76">
        <v>1355.6527799999999</v>
      </c>
      <c r="AE209" s="76">
        <v>1355.6527799999999</v>
      </c>
      <c r="AF209" s="76">
        <v>1355.6527799999999</v>
      </c>
      <c r="AG209" s="69">
        <f t="shared" si="7"/>
        <v>1355.6527800000001</v>
      </c>
    </row>
    <row r="210" spans="1:33" ht="15" thickBot="1">
      <c r="A210" s="77" t="s">
        <v>325</v>
      </c>
      <c r="B210" s="79">
        <v>0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  <c r="H210" s="79">
        <v>0</v>
      </c>
      <c r="I210" s="79">
        <v>5686.7722999999996</v>
      </c>
      <c r="J210" s="79">
        <v>5686.7722999999996</v>
      </c>
      <c r="K210" s="79">
        <v>5686.7722999999996</v>
      </c>
      <c r="L210" s="79">
        <v>5686.7722999999996</v>
      </c>
      <c r="M210" s="79">
        <v>5686.7722999999996</v>
      </c>
      <c r="N210" s="79">
        <v>5686.7722999999996</v>
      </c>
      <c r="O210" s="79">
        <v>5686.7722999999996</v>
      </c>
      <c r="P210" s="69">
        <f t="shared" si="6"/>
        <v>3062.108161538461</v>
      </c>
      <c r="Q210" s="79">
        <v>5686.7722999999996</v>
      </c>
      <c r="R210" s="79">
        <v>5686.7722999999996</v>
      </c>
      <c r="S210" s="79">
        <v>5686.7722999999996</v>
      </c>
      <c r="T210" s="79">
        <v>5686.7722999999996</v>
      </c>
      <c r="U210" s="79">
        <v>5686.7722999999996</v>
      </c>
      <c r="V210" s="79">
        <v>5686.7722999999996</v>
      </c>
      <c r="W210" s="79">
        <v>5686.7722999999996</v>
      </c>
      <c r="X210" s="79">
        <v>5686.7722999999996</v>
      </c>
      <c r="Y210" s="79">
        <v>5686.7722999999996</v>
      </c>
      <c r="Z210" s="79">
        <v>5686.7722999999996</v>
      </c>
      <c r="AA210" s="79">
        <v>5686.7722999999996</v>
      </c>
      <c r="AB210" s="79">
        <v>5686.7722999999996</v>
      </c>
      <c r="AC210" s="79">
        <v>5686.7722999999996</v>
      </c>
      <c r="AD210" s="79">
        <v>5686.7722999999996</v>
      </c>
      <c r="AE210" s="79">
        <v>5686.7722999999996</v>
      </c>
      <c r="AF210" s="79">
        <v>5686.7722999999996</v>
      </c>
      <c r="AG210" s="69">
        <f t="shared" si="7"/>
        <v>5686.7722999999978</v>
      </c>
    </row>
    <row r="211" spans="1:33">
      <c r="A211" s="77" t="s">
        <v>326</v>
      </c>
      <c r="B211" s="76">
        <v>21568.8770899999</v>
      </c>
      <c r="C211" s="76">
        <v>20654.5054099999</v>
      </c>
      <c r="D211" s="76">
        <v>21642.548719999999</v>
      </c>
      <c r="E211" s="76">
        <v>20999.26398</v>
      </c>
      <c r="F211" s="76">
        <v>19154.940460000002</v>
      </c>
      <c r="G211" s="76">
        <v>21825.478149999999</v>
      </c>
      <c r="H211" s="76">
        <v>22851.71255</v>
      </c>
      <c r="I211" s="76">
        <v>25653.319630000002</v>
      </c>
      <c r="J211" s="76">
        <v>25645.143748841099</v>
      </c>
      <c r="K211" s="76">
        <v>25636.967867682299</v>
      </c>
      <c r="L211" s="76">
        <v>25840.567132195101</v>
      </c>
      <c r="M211" s="76">
        <v>26188.449483023702</v>
      </c>
      <c r="N211" s="76">
        <v>26175.971833852302</v>
      </c>
      <c r="O211" s="76">
        <v>26163.494184680902</v>
      </c>
      <c r="P211" s="69">
        <f t="shared" si="6"/>
        <v>23725.566396175029</v>
      </c>
      <c r="Q211" s="76">
        <v>26151.0165355096</v>
      </c>
      <c r="R211" s="76">
        <v>26513.347017811</v>
      </c>
      <c r="S211" s="76">
        <v>26497.941180112499</v>
      </c>
      <c r="T211" s="76">
        <v>26482.535342414001</v>
      </c>
      <c r="U211" s="76">
        <v>26467.1295047155</v>
      </c>
      <c r="V211" s="76">
        <v>26451.7236670169</v>
      </c>
      <c r="W211" s="76">
        <v>26851.417713512001</v>
      </c>
      <c r="X211" s="76">
        <v>26832.637080007</v>
      </c>
      <c r="Y211" s="76">
        <v>26813.856446501999</v>
      </c>
      <c r="Z211" s="76">
        <v>27130.6738427491</v>
      </c>
      <c r="AA211" s="76">
        <v>27109.0965589962</v>
      </c>
      <c r="AB211" s="76">
        <v>27087.519275243299</v>
      </c>
      <c r="AC211" s="76">
        <v>27065.941991490399</v>
      </c>
      <c r="AD211" s="76">
        <v>27388.539801070801</v>
      </c>
      <c r="AE211" s="76">
        <v>27363.995490651199</v>
      </c>
      <c r="AF211" s="76">
        <v>27339.451180231601</v>
      </c>
      <c r="AG211" s="69">
        <f t="shared" si="7"/>
        <v>26952.655222661539</v>
      </c>
    </row>
    <row r="212" spans="1:33">
      <c r="A212" s="77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69">
        <f t="shared" si="6"/>
        <v>0</v>
      </c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69">
        <f t="shared" si="7"/>
        <v>0</v>
      </c>
    </row>
    <row r="213" spans="1:33" ht="15" thickBot="1">
      <c r="A213" s="75" t="s">
        <v>327</v>
      </c>
      <c r="B213" s="80">
        <v>446017.35035999998</v>
      </c>
      <c r="C213" s="80">
        <v>467248.14870999899</v>
      </c>
      <c r="D213" s="80">
        <v>393893.49203999998</v>
      </c>
      <c r="E213" s="80">
        <v>407772.80275999999</v>
      </c>
      <c r="F213" s="80">
        <v>478565.17142999999</v>
      </c>
      <c r="G213" s="80">
        <v>444572.04705999902</v>
      </c>
      <c r="H213" s="80">
        <v>424925.70617999899</v>
      </c>
      <c r="I213" s="80">
        <v>462688.01825999998</v>
      </c>
      <c r="J213" s="80">
        <v>448944.16724155599</v>
      </c>
      <c r="K213" s="80">
        <v>496613.33761030599</v>
      </c>
      <c r="L213" s="80">
        <v>583255.98649738496</v>
      </c>
      <c r="M213" s="80">
        <v>521429.65352664603</v>
      </c>
      <c r="N213" s="80">
        <v>546205.51382421004</v>
      </c>
      <c r="O213" s="80">
        <v>580520.113699298</v>
      </c>
      <c r="P213" s="69">
        <f t="shared" si="6"/>
        <v>481279.55067995377</v>
      </c>
      <c r="Q213" s="80">
        <v>579065.39123345097</v>
      </c>
      <c r="R213" s="80">
        <v>604994.39064397302</v>
      </c>
      <c r="S213" s="80">
        <v>654615.55054608698</v>
      </c>
      <c r="T213" s="80">
        <v>587824.59953620797</v>
      </c>
      <c r="U213" s="80">
        <v>599353.79738932301</v>
      </c>
      <c r="V213" s="80">
        <v>611212.89350531099</v>
      </c>
      <c r="W213" s="80">
        <v>619686.93228217796</v>
      </c>
      <c r="X213" s="80">
        <v>304012.64981941698</v>
      </c>
      <c r="Y213" s="80">
        <v>427231.74737485498</v>
      </c>
      <c r="Z213" s="80">
        <v>376374.65335880499</v>
      </c>
      <c r="AA213" s="80">
        <v>375896.05337380699</v>
      </c>
      <c r="AB213" s="80">
        <v>372520.69697493297</v>
      </c>
      <c r="AC213" s="80">
        <v>386619.346063987</v>
      </c>
      <c r="AD213" s="80">
        <v>395011.76051343197</v>
      </c>
      <c r="AE213" s="80">
        <v>447256.14800439897</v>
      </c>
      <c r="AF213" s="80">
        <v>389292.24811904802</v>
      </c>
      <c r="AG213" s="69">
        <f t="shared" si="7"/>
        <v>453253.34817813098</v>
      </c>
    </row>
    <row r="214" spans="1:33">
      <c r="A214" s="77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69">
        <f t="shared" si="6"/>
        <v>0</v>
      </c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69">
        <f t="shared" si="7"/>
        <v>0</v>
      </c>
    </row>
    <row r="215" spans="1:33">
      <c r="A215" s="75" t="s">
        <v>328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69">
        <f t="shared" si="6"/>
        <v>0</v>
      </c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69">
        <f t="shared" si="7"/>
        <v>0</v>
      </c>
    </row>
    <row r="216" spans="1:33">
      <c r="A216" s="77" t="s">
        <v>329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69">
        <f t="shared" si="6"/>
        <v>0</v>
      </c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69">
        <f t="shared" si="7"/>
        <v>0</v>
      </c>
    </row>
    <row r="217" spans="1:33">
      <c r="A217" s="77" t="s">
        <v>330</v>
      </c>
      <c r="B217" s="76">
        <v>779966.68107000005</v>
      </c>
      <c r="C217" s="76">
        <v>779966.68107000005</v>
      </c>
      <c r="D217" s="76">
        <v>813974.38981999899</v>
      </c>
      <c r="E217" s="76">
        <v>813974.38981999899</v>
      </c>
      <c r="F217" s="76">
        <v>813974.38981999899</v>
      </c>
      <c r="G217" s="76">
        <v>846968.30096999998</v>
      </c>
      <c r="H217" s="76">
        <v>846968.30096999998</v>
      </c>
      <c r="I217" s="76">
        <v>847906.06373000005</v>
      </c>
      <c r="J217" s="76">
        <v>847906.06373000005</v>
      </c>
      <c r="K217" s="76">
        <v>847906.06373000005</v>
      </c>
      <c r="L217" s="76">
        <v>847906.06373000005</v>
      </c>
      <c r="M217" s="76">
        <v>847906.06373000005</v>
      </c>
      <c r="N217" s="76">
        <v>847906.06373000005</v>
      </c>
      <c r="O217" s="76">
        <v>847906.06373000005</v>
      </c>
      <c r="P217" s="69">
        <f t="shared" si="6"/>
        <v>834705.29989076895</v>
      </c>
      <c r="Q217" s="76">
        <v>847906.06373000005</v>
      </c>
      <c r="R217" s="76">
        <v>847906.06373000005</v>
      </c>
      <c r="S217" s="76">
        <v>847906.06373000005</v>
      </c>
      <c r="T217" s="76">
        <v>847906.06373000005</v>
      </c>
      <c r="U217" s="76">
        <v>847906.06373000005</v>
      </c>
      <c r="V217" s="76">
        <v>847906.06373000005</v>
      </c>
      <c r="W217" s="76">
        <v>847906.06373000005</v>
      </c>
      <c r="X217" s="76">
        <v>847906.06373000005</v>
      </c>
      <c r="Y217" s="76">
        <v>847906.06373000005</v>
      </c>
      <c r="Z217" s="76">
        <v>847906.06373000005</v>
      </c>
      <c r="AA217" s="76">
        <v>847906.06373000005</v>
      </c>
      <c r="AB217" s="76">
        <v>847906.06373000005</v>
      </c>
      <c r="AC217" s="76">
        <v>847906.06373000005</v>
      </c>
      <c r="AD217" s="76">
        <v>847906.06373000005</v>
      </c>
      <c r="AE217" s="76">
        <v>847906.06373000005</v>
      </c>
      <c r="AF217" s="76">
        <v>847906.06373000005</v>
      </c>
      <c r="AG217" s="69">
        <f t="shared" si="7"/>
        <v>847906.0637299997</v>
      </c>
    </row>
    <row r="218" spans="1:33">
      <c r="A218" s="77" t="s">
        <v>331</v>
      </c>
      <c r="B218" s="76">
        <v>56203.486539999998</v>
      </c>
      <c r="C218" s="76">
        <v>56203.486539999998</v>
      </c>
      <c r="D218" s="76">
        <v>55187.392010000003</v>
      </c>
      <c r="E218" s="76">
        <v>55187.392010000003</v>
      </c>
      <c r="F218" s="76">
        <v>55289.436820000003</v>
      </c>
      <c r="G218" s="76">
        <v>56110.316139999901</v>
      </c>
      <c r="H218" s="76">
        <v>56112.416739999899</v>
      </c>
      <c r="I218" s="76">
        <v>56083.086139999999</v>
      </c>
      <c r="J218" s="76">
        <v>89085.511003251493</v>
      </c>
      <c r="K218" s="76">
        <v>89147.016333267296</v>
      </c>
      <c r="L218" s="76">
        <v>89208.521663267296</v>
      </c>
      <c r="M218" s="76">
        <v>122210.946526518</v>
      </c>
      <c r="N218" s="76">
        <v>122272.451856605</v>
      </c>
      <c r="O218" s="76">
        <v>122333.957186605</v>
      </c>
      <c r="P218" s="69">
        <f t="shared" si="6"/>
        <v>78802.45622842414</v>
      </c>
      <c r="Q218" s="76">
        <v>139647.45117819199</v>
      </c>
      <c r="R218" s="76">
        <v>139708.95650861901</v>
      </c>
      <c r="S218" s="76">
        <v>139770.461838619</v>
      </c>
      <c r="T218" s="76">
        <v>157083.95583020599</v>
      </c>
      <c r="U218" s="76">
        <v>157145.461162177</v>
      </c>
      <c r="V218" s="76">
        <v>157206.96649217699</v>
      </c>
      <c r="W218" s="76">
        <v>174520.460483765</v>
      </c>
      <c r="X218" s="76">
        <v>174581.96581736999</v>
      </c>
      <c r="Y218" s="76">
        <v>174643.47114737</v>
      </c>
      <c r="Z218" s="76">
        <v>191956.96513895801</v>
      </c>
      <c r="AA218" s="76">
        <v>192018.47047320701</v>
      </c>
      <c r="AB218" s="76">
        <v>192079.97580320699</v>
      </c>
      <c r="AC218" s="76">
        <v>218731.51463003</v>
      </c>
      <c r="AD218" s="76">
        <v>218793.019965466</v>
      </c>
      <c r="AE218" s="76">
        <v>218854.52529546601</v>
      </c>
      <c r="AF218" s="76">
        <v>245506.06412228901</v>
      </c>
      <c r="AG218" s="69">
        <f t="shared" si="7"/>
        <v>190240.21664320678</v>
      </c>
    </row>
    <row r="219" spans="1:33">
      <c r="A219" s="77" t="s">
        <v>332</v>
      </c>
      <c r="B219" s="76">
        <v>27726.488219999999</v>
      </c>
      <c r="C219" s="76">
        <v>27726.488219999999</v>
      </c>
      <c r="D219" s="76">
        <v>27607.071929999998</v>
      </c>
      <c r="E219" s="76">
        <v>27607.071929999998</v>
      </c>
      <c r="F219" s="76">
        <v>27607.071929999998</v>
      </c>
      <c r="G219" s="76">
        <v>27495.487420000001</v>
      </c>
      <c r="H219" s="76">
        <v>27495.487420000001</v>
      </c>
      <c r="I219" s="76">
        <v>27524.70278</v>
      </c>
      <c r="J219" s="76">
        <v>27524.70278</v>
      </c>
      <c r="K219" s="76">
        <v>27524.70278</v>
      </c>
      <c r="L219" s="76">
        <v>27524.70278</v>
      </c>
      <c r="M219" s="76">
        <v>27524.70278</v>
      </c>
      <c r="N219" s="76">
        <v>27524.70278</v>
      </c>
      <c r="O219" s="76">
        <v>27524.70278</v>
      </c>
      <c r="P219" s="69">
        <f t="shared" si="6"/>
        <v>27554.738331538454</v>
      </c>
      <c r="Q219" s="76">
        <v>27524.70278</v>
      </c>
      <c r="R219" s="76">
        <v>27524.70278</v>
      </c>
      <c r="S219" s="76">
        <v>27524.70278</v>
      </c>
      <c r="T219" s="76">
        <v>27524.70278</v>
      </c>
      <c r="U219" s="76">
        <v>27524.70278</v>
      </c>
      <c r="V219" s="76">
        <v>27524.70278</v>
      </c>
      <c r="W219" s="76">
        <v>27524.70278</v>
      </c>
      <c r="X219" s="76">
        <v>27524.70278</v>
      </c>
      <c r="Y219" s="76">
        <v>27524.70278</v>
      </c>
      <c r="Z219" s="76">
        <v>27524.70278</v>
      </c>
      <c r="AA219" s="76">
        <v>27524.70278</v>
      </c>
      <c r="AB219" s="76">
        <v>27524.70278</v>
      </c>
      <c r="AC219" s="76">
        <v>27524.70278</v>
      </c>
      <c r="AD219" s="76">
        <v>27524.70278</v>
      </c>
      <c r="AE219" s="76">
        <v>27524.70278</v>
      </c>
      <c r="AF219" s="76">
        <v>27524.70278</v>
      </c>
      <c r="AG219" s="69">
        <f t="shared" si="7"/>
        <v>27524.702779999996</v>
      </c>
    </row>
    <row r="220" spans="1:33" ht="15" thickBot="1">
      <c r="A220" s="77" t="s">
        <v>333</v>
      </c>
      <c r="B220" s="79">
        <v>-346.56416999999999</v>
      </c>
      <c r="C220" s="79">
        <v>-346.56416999999999</v>
      </c>
      <c r="D220" s="79">
        <v>690.18539999999996</v>
      </c>
      <c r="E220" s="79">
        <v>690.18539999999996</v>
      </c>
      <c r="F220" s="79">
        <v>690.18539999999996</v>
      </c>
      <c r="G220" s="79">
        <v>1565.40778</v>
      </c>
      <c r="H220" s="79">
        <v>1565.40778</v>
      </c>
      <c r="I220" s="79">
        <v>1565.40778</v>
      </c>
      <c r="J220" s="79">
        <v>1565.40778</v>
      </c>
      <c r="K220" s="79">
        <v>1565.40778</v>
      </c>
      <c r="L220" s="79">
        <v>1565.40778</v>
      </c>
      <c r="M220" s="79">
        <v>1565.40778</v>
      </c>
      <c r="N220" s="79">
        <v>1565.40778</v>
      </c>
      <c r="O220" s="79">
        <v>1565.40778</v>
      </c>
      <c r="P220" s="69">
        <f t="shared" si="6"/>
        <v>1216.3586192307689</v>
      </c>
      <c r="Q220" s="79">
        <v>1565.40778</v>
      </c>
      <c r="R220" s="79">
        <v>1565.40778</v>
      </c>
      <c r="S220" s="79">
        <v>1565.40778</v>
      </c>
      <c r="T220" s="79">
        <v>1565.40778</v>
      </c>
      <c r="U220" s="79">
        <v>1565.40778</v>
      </c>
      <c r="V220" s="79">
        <v>1565.40778</v>
      </c>
      <c r="W220" s="79">
        <v>1565.40778</v>
      </c>
      <c r="X220" s="79">
        <v>1565.40778</v>
      </c>
      <c r="Y220" s="79">
        <v>1565.40778</v>
      </c>
      <c r="Z220" s="79">
        <v>1565.40778</v>
      </c>
      <c r="AA220" s="79">
        <v>1565.40778</v>
      </c>
      <c r="AB220" s="79">
        <v>1565.40778</v>
      </c>
      <c r="AC220" s="79">
        <v>1565.40778</v>
      </c>
      <c r="AD220" s="79">
        <v>1565.40778</v>
      </c>
      <c r="AE220" s="79">
        <v>1565.40778</v>
      </c>
      <c r="AF220" s="79">
        <v>1565.40778</v>
      </c>
      <c r="AG220" s="69">
        <f t="shared" si="7"/>
        <v>1565.40778</v>
      </c>
    </row>
    <row r="221" spans="1:33">
      <c r="A221" s="77" t="s">
        <v>329</v>
      </c>
      <c r="B221" s="76">
        <v>863550.09166000003</v>
      </c>
      <c r="C221" s="76">
        <v>863550.09166000003</v>
      </c>
      <c r="D221" s="76">
        <v>897459.039159999</v>
      </c>
      <c r="E221" s="76">
        <v>897459.039159999</v>
      </c>
      <c r="F221" s="76">
        <v>897561.08396999899</v>
      </c>
      <c r="G221" s="76">
        <v>932139.51231000002</v>
      </c>
      <c r="H221" s="76">
        <v>932141.61291000003</v>
      </c>
      <c r="I221" s="76">
        <v>933079.26043000002</v>
      </c>
      <c r="J221" s="76">
        <v>966081.68529325095</v>
      </c>
      <c r="K221" s="76">
        <v>966143.19062326697</v>
      </c>
      <c r="L221" s="76">
        <v>966204.69595326704</v>
      </c>
      <c r="M221" s="76">
        <v>999207.12081651797</v>
      </c>
      <c r="N221" s="76">
        <v>999268.62614660501</v>
      </c>
      <c r="O221" s="76">
        <v>999330.13147660496</v>
      </c>
      <c r="P221" s="69">
        <f t="shared" si="6"/>
        <v>942278.85306996224</v>
      </c>
      <c r="Q221" s="76">
        <v>1016643.6254681899</v>
      </c>
      <c r="R221" s="76">
        <v>1016705.13079861</v>
      </c>
      <c r="S221" s="76">
        <v>1016766.63612861</v>
      </c>
      <c r="T221" s="76">
        <v>1034080.1301202</v>
      </c>
      <c r="U221" s="76">
        <v>1034141.63545217</v>
      </c>
      <c r="V221" s="76">
        <v>1034203.14078217</v>
      </c>
      <c r="W221" s="76">
        <v>1051516.6347737601</v>
      </c>
      <c r="X221" s="76">
        <v>1051578.14010737</v>
      </c>
      <c r="Y221" s="76">
        <v>1051639.6454373701</v>
      </c>
      <c r="Z221" s="76">
        <v>1068953.1394289499</v>
      </c>
      <c r="AA221" s="76">
        <v>1069014.6447632001</v>
      </c>
      <c r="AB221" s="76">
        <v>1069076.1500931999</v>
      </c>
      <c r="AC221" s="76">
        <v>1095727.6889200299</v>
      </c>
      <c r="AD221" s="76">
        <v>1095789.1942554601</v>
      </c>
      <c r="AE221" s="76">
        <v>1095850.6995854599</v>
      </c>
      <c r="AF221" s="76">
        <v>1122502.2384122801</v>
      </c>
      <c r="AG221" s="69">
        <f t="shared" si="7"/>
        <v>1067236.3909332016</v>
      </c>
    </row>
    <row r="222" spans="1:33">
      <c r="A222" s="77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69">
        <f t="shared" si="6"/>
        <v>0</v>
      </c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69">
        <f t="shared" si="7"/>
        <v>0</v>
      </c>
    </row>
    <row r="223" spans="1:33">
      <c r="A223" s="77" t="s">
        <v>334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69">
        <f t="shared" si="6"/>
        <v>0</v>
      </c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69">
        <f t="shared" si="7"/>
        <v>0</v>
      </c>
    </row>
    <row r="224" spans="1:33">
      <c r="A224" s="77" t="s">
        <v>335</v>
      </c>
      <c r="B224" s="76">
        <v>93955.515249999997</v>
      </c>
      <c r="C224" s="76">
        <v>93805.502250000005</v>
      </c>
      <c r="D224" s="76">
        <v>93655.489249999999</v>
      </c>
      <c r="E224" s="76">
        <v>93505.476250000007</v>
      </c>
      <c r="F224" s="76">
        <v>93355.463250000001</v>
      </c>
      <c r="G224" s="76">
        <v>93205.450249999994</v>
      </c>
      <c r="H224" s="76">
        <v>93055.437250000003</v>
      </c>
      <c r="I224" s="76">
        <v>92905.424249999996</v>
      </c>
      <c r="J224" s="76">
        <v>92749.486250000002</v>
      </c>
      <c r="K224" s="76">
        <v>92593.548250000007</v>
      </c>
      <c r="L224" s="76">
        <v>92437.610249999998</v>
      </c>
      <c r="M224" s="76">
        <v>92281.672250000003</v>
      </c>
      <c r="N224" s="76">
        <v>92125.734249999994</v>
      </c>
      <c r="O224" s="76">
        <v>91969.796249999999</v>
      </c>
      <c r="P224" s="69">
        <f t="shared" si="6"/>
        <v>92895.853096153834</v>
      </c>
      <c r="Q224" s="76">
        <v>91813.858250000005</v>
      </c>
      <c r="R224" s="76">
        <v>91657.920249999996</v>
      </c>
      <c r="S224" s="76">
        <v>91501.982250000001</v>
      </c>
      <c r="T224" s="76">
        <v>91346.044250000006</v>
      </c>
      <c r="U224" s="76">
        <v>91190.106249999997</v>
      </c>
      <c r="V224" s="76">
        <v>91034.168250000002</v>
      </c>
      <c r="W224" s="76">
        <v>90878.230249999993</v>
      </c>
      <c r="X224" s="76">
        <v>90722.292249999999</v>
      </c>
      <c r="Y224" s="76">
        <v>90566.354250000004</v>
      </c>
      <c r="Z224" s="76">
        <v>90410.416249999995</v>
      </c>
      <c r="AA224" s="76">
        <v>90254.47825</v>
      </c>
      <c r="AB224" s="76">
        <v>90098.540250000093</v>
      </c>
      <c r="AC224" s="76">
        <v>89942.602250000098</v>
      </c>
      <c r="AD224" s="76">
        <v>89786.664250000103</v>
      </c>
      <c r="AE224" s="76">
        <v>89630.726250000094</v>
      </c>
      <c r="AF224" s="76">
        <v>89474.7882500001</v>
      </c>
      <c r="AG224" s="69">
        <f t="shared" si="7"/>
        <v>90410.416250000068</v>
      </c>
    </row>
    <row r="225" spans="1:33">
      <c r="A225" s="77" t="s">
        <v>336</v>
      </c>
      <c r="B225" s="76">
        <v>2624.94632</v>
      </c>
      <c r="C225" s="76">
        <v>2619.0213199999998</v>
      </c>
      <c r="D225" s="76">
        <v>2613.0963200000001</v>
      </c>
      <c r="E225" s="76">
        <v>2607.1713199999999</v>
      </c>
      <c r="F225" s="76">
        <v>2601.2463199999902</v>
      </c>
      <c r="G225" s="76">
        <v>2595.32132</v>
      </c>
      <c r="H225" s="76">
        <v>2589.3963199999998</v>
      </c>
      <c r="I225" s="76">
        <v>2583.4713200000001</v>
      </c>
      <c r="J225" s="76">
        <v>2583.4713200000001</v>
      </c>
      <c r="K225" s="76">
        <v>2583.4713200000001</v>
      </c>
      <c r="L225" s="76">
        <v>2583.4713200000001</v>
      </c>
      <c r="M225" s="76">
        <v>2583.4713200000001</v>
      </c>
      <c r="N225" s="76">
        <v>2583.4713200000001</v>
      </c>
      <c r="O225" s="76">
        <v>2583.4713200000001</v>
      </c>
      <c r="P225" s="69">
        <f t="shared" si="6"/>
        <v>2593.0424738461534</v>
      </c>
      <c r="Q225" s="76">
        <v>2583.4713200000001</v>
      </c>
      <c r="R225" s="76">
        <v>2583.4713200000001</v>
      </c>
      <c r="S225" s="76">
        <v>2583.4713200000001</v>
      </c>
      <c r="T225" s="76">
        <v>2583.4713200000001</v>
      </c>
      <c r="U225" s="76">
        <v>2583.4713200000001</v>
      </c>
      <c r="V225" s="76">
        <v>2583.4713200000001</v>
      </c>
      <c r="W225" s="76">
        <v>2583.4713200000001</v>
      </c>
      <c r="X225" s="76">
        <v>2583.4713200000001</v>
      </c>
      <c r="Y225" s="76">
        <v>2583.4713200000001</v>
      </c>
      <c r="Z225" s="76">
        <v>2583.4713200000001</v>
      </c>
      <c r="AA225" s="76">
        <v>2583.4713200000001</v>
      </c>
      <c r="AB225" s="76">
        <v>2583.4713200000001</v>
      </c>
      <c r="AC225" s="76">
        <v>2583.4713200000001</v>
      </c>
      <c r="AD225" s="76">
        <v>2583.4713200000001</v>
      </c>
      <c r="AE225" s="76">
        <v>2583.4713200000001</v>
      </c>
      <c r="AF225" s="76">
        <v>2583.4713200000001</v>
      </c>
      <c r="AG225" s="69">
        <f t="shared" si="7"/>
        <v>2583.4713200000001</v>
      </c>
    </row>
    <row r="226" spans="1:33">
      <c r="A226" s="77" t="s">
        <v>334</v>
      </c>
      <c r="B226" s="76">
        <v>96580.461569999999</v>
      </c>
      <c r="C226" s="76">
        <v>96424.523570000005</v>
      </c>
      <c r="D226" s="76">
        <v>96268.585569999996</v>
      </c>
      <c r="E226" s="76">
        <v>96112.647570000001</v>
      </c>
      <c r="F226" s="76">
        <v>95956.709570000006</v>
      </c>
      <c r="G226" s="76">
        <v>95800.771569999997</v>
      </c>
      <c r="H226" s="76">
        <v>95644.833570000003</v>
      </c>
      <c r="I226" s="76">
        <v>95488.895569999993</v>
      </c>
      <c r="J226" s="76">
        <v>95332.957569999999</v>
      </c>
      <c r="K226" s="76">
        <v>95177.019570000004</v>
      </c>
      <c r="L226" s="76">
        <v>95021.081569999995</v>
      </c>
      <c r="M226" s="76">
        <v>94865.14357</v>
      </c>
      <c r="N226" s="76">
        <v>94709.205570000006</v>
      </c>
      <c r="O226" s="76">
        <v>94553.267569999996</v>
      </c>
      <c r="P226" s="69">
        <f t="shared" si="6"/>
        <v>95488.895569999993</v>
      </c>
      <c r="Q226" s="76">
        <v>94397.329570000002</v>
      </c>
      <c r="R226" s="76">
        <v>94241.391570000007</v>
      </c>
      <c r="S226" s="76">
        <v>94085.453569999998</v>
      </c>
      <c r="T226" s="76">
        <v>93929.515570000003</v>
      </c>
      <c r="U226" s="76">
        <v>93773.577569999994</v>
      </c>
      <c r="V226" s="76">
        <v>93617.639569999999</v>
      </c>
      <c r="W226" s="76">
        <v>93461.701570000005</v>
      </c>
      <c r="X226" s="76">
        <v>93305.763569999996</v>
      </c>
      <c r="Y226" s="76">
        <v>93149.825570000001</v>
      </c>
      <c r="Z226" s="76">
        <v>92993.887570000006</v>
      </c>
      <c r="AA226" s="76">
        <v>92837.949569999997</v>
      </c>
      <c r="AB226" s="76">
        <v>92682.011570000002</v>
      </c>
      <c r="AC226" s="76">
        <v>92526.073570000095</v>
      </c>
      <c r="AD226" s="76">
        <v>92370.1355700001</v>
      </c>
      <c r="AE226" s="76">
        <v>92214.197570000106</v>
      </c>
      <c r="AF226" s="76">
        <v>92058.259570000097</v>
      </c>
      <c r="AG226" s="69">
        <f t="shared" si="7"/>
        <v>92993.887570000035</v>
      </c>
    </row>
    <row r="227" spans="1:33">
      <c r="A227" s="77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69">
        <f t="shared" si="6"/>
        <v>0</v>
      </c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69">
        <f t="shared" si="7"/>
        <v>0</v>
      </c>
    </row>
    <row r="228" spans="1:33">
      <c r="A228" s="77" t="s">
        <v>337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69">
        <f t="shared" si="6"/>
        <v>0</v>
      </c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69">
        <f t="shared" si="7"/>
        <v>0</v>
      </c>
    </row>
    <row r="229" spans="1:33">
      <c r="A229" s="77" t="s">
        <v>338</v>
      </c>
      <c r="B229" s="76">
        <v>172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69">
        <f t="shared" si="6"/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69">
        <f t="shared" si="7"/>
        <v>0</v>
      </c>
    </row>
    <row r="230" spans="1:33">
      <c r="A230" s="77" t="s">
        <v>339</v>
      </c>
      <c r="B230" s="76">
        <v>43925.405140000003</v>
      </c>
      <c r="C230" s="76">
        <v>43801.021529999998</v>
      </c>
      <c r="D230" s="76">
        <v>43679.58743</v>
      </c>
      <c r="E230" s="76">
        <v>43558.153330000001</v>
      </c>
      <c r="F230" s="76">
        <v>43246.249380000001</v>
      </c>
      <c r="G230" s="76">
        <v>43126.680520000002</v>
      </c>
      <c r="H230" s="76">
        <v>43871.084860000003</v>
      </c>
      <c r="I230" s="76">
        <v>37216.532339999998</v>
      </c>
      <c r="J230" s="76">
        <v>37075.195701972203</v>
      </c>
      <c r="K230" s="76">
        <v>36933.859063944401</v>
      </c>
      <c r="L230" s="76">
        <v>36792.522425916599</v>
      </c>
      <c r="M230" s="76">
        <v>36651.185787888797</v>
      </c>
      <c r="N230" s="76">
        <v>36509.849149861002</v>
      </c>
      <c r="O230" s="76">
        <v>36368.512511833302</v>
      </c>
      <c r="P230" s="69">
        <f t="shared" si="6"/>
        <v>39910.033387032032</v>
      </c>
      <c r="Q230" s="76">
        <v>36227.1758738055</v>
      </c>
      <c r="R230" s="76">
        <v>36085.839235777697</v>
      </c>
      <c r="S230" s="76">
        <v>35944.502597749903</v>
      </c>
      <c r="T230" s="76">
        <v>35803.165959722101</v>
      </c>
      <c r="U230" s="76">
        <v>35657.092155027698</v>
      </c>
      <c r="V230" s="76">
        <v>35511.018350333201</v>
      </c>
      <c r="W230" s="76">
        <v>35364.944545638798</v>
      </c>
      <c r="X230" s="76">
        <v>35218.870740944301</v>
      </c>
      <c r="Y230" s="76">
        <v>35072.796936249899</v>
      </c>
      <c r="Z230" s="76">
        <v>34926.723131555402</v>
      </c>
      <c r="AA230" s="76">
        <v>34780.649326860999</v>
      </c>
      <c r="AB230" s="76">
        <v>34634.575522166597</v>
      </c>
      <c r="AC230" s="76">
        <v>34488.5017174721</v>
      </c>
      <c r="AD230" s="76">
        <v>34342.427912777697</v>
      </c>
      <c r="AE230" s="76">
        <v>34196.3541080832</v>
      </c>
      <c r="AF230" s="76">
        <v>34050.280303388798</v>
      </c>
      <c r="AG230" s="69">
        <f t="shared" si="7"/>
        <v>34926.723131555438</v>
      </c>
    </row>
    <row r="231" spans="1:33">
      <c r="A231" s="77" t="s">
        <v>340</v>
      </c>
      <c r="B231" s="76">
        <v>2318.1930000000002</v>
      </c>
      <c r="C231" s="76">
        <v>4076.4850000000001</v>
      </c>
      <c r="D231" s="76">
        <v>3134.607</v>
      </c>
      <c r="E231" s="76">
        <v>1017.967</v>
      </c>
      <c r="F231" s="76">
        <v>738</v>
      </c>
      <c r="G231" s="76">
        <v>932</v>
      </c>
      <c r="H231" s="76">
        <v>2114</v>
      </c>
      <c r="I231" s="76">
        <v>1263.4477099999999</v>
      </c>
      <c r="J231" s="76">
        <v>1292.90187666666</v>
      </c>
      <c r="K231" s="76">
        <v>1322.35604333333</v>
      </c>
      <c r="L231" s="76">
        <v>1351.8102100000001</v>
      </c>
      <c r="M231" s="76">
        <v>1381.2643766666599</v>
      </c>
      <c r="N231" s="76">
        <v>1410.71854333333</v>
      </c>
      <c r="O231" s="76">
        <v>1440.1727100000001</v>
      </c>
      <c r="P231" s="69">
        <f t="shared" si="6"/>
        <v>1651.9792669230751</v>
      </c>
      <c r="Q231" s="76">
        <v>1469.6268766666601</v>
      </c>
      <c r="R231" s="76">
        <v>1499.0810433333299</v>
      </c>
      <c r="S231" s="76">
        <v>1528.53521</v>
      </c>
      <c r="T231" s="76">
        <v>1557.9893766666601</v>
      </c>
      <c r="U231" s="76">
        <v>1587.4435433333299</v>
      </c>
      <c r="V231" s="76">
        <v>1616.89771</v>
      </c>
      <c r="W231" s="76">
        <v>1646.35187666666</v>
      </c>
      <c r="X231" s="76">
        <v>1675.8060433333301</v>
      </c>
      <c r="Y231" s="76">
        <v>1705.2602099999999</v>
      </c>
      <c r="Z231" s="76">
        <v>1734.71437666666</v>
      </c>
      <c r="AA231" s="76">
        <v>1764.16854333333</v>
      </c>
      <c r="AB231" s="76">
        <v>1793.6227100000001</v>
      </c>
      <c r="AC231" s="76">
        <v>1823.0768766666599</v>
      </c>
      <c r="AD231" s="76">
        <v>1852.53104333333</v>
      </c>
      <c r="AE231" s="76">
        <v>1881.9852100000001</v>
      </c>
      <c r="AF231" s="76">
        <v>1911.4393766666601</v>
      </c>
      <c r="AG231" s="69">
        <f t="shared" si="7"/>
        <v>1734.7143766666629</v>
      </c>
    </row>
    <row r="232" spans="1:33">
      <c r="A232" s="77" t="s">
        <v>341</v>
      </c>
      <c r="B232" s="76">
        <v>25832.986000000001</v>
      </c>
      <c r="C232" s="76">
        <v>25809.966</v>
      </c>
      <c r="D232" s="76">
        <v>25797.055</v>
      </c>
      <c r="E232" s="76">
        <v>25835.788</v>
      </c>
      <c r="F232" s="76">
        <v>25920.645</v>
      </c>
      <c r="G232" s="76">
        <v>28326.142</v>
      </c>
      <c r="H232" s="76">
        <v>28353.441999999999</v>
      </c>
      <c r="I232" s="76">
        <v>28380.741999999998</v>
      </c>
      <c r="J232" s="76">
        <v>28380.741999999998</v>
      </c>
      <c r="K232" s="76">
        <v>28380.741999999998</v>
      </c>
      <c r="L232" s="76">
        <v>28380.741999999998</v>
      </c>
      <c r="M232" s="76">
        <v>28380.741999999998</v>
      </c>
      <c r="N232" s="76">
        <v>28380.741999999998</v>
      </c>
      <c r="O232" s="76">
        <v>28380.741999999998</v>
      </c>
      <c r="P232" s="69">
        <f t="shared" si="6"/>
        <v>27592.94092307692</v>
      </c>
      <c r="Q232" s="76">
        <v>28380.741999999998</v>
      </c>
      <c r="R232" s="76">
        <v>28380.741999999998</v>
      </c>
      <c r="S232" s="76">
        <v>28380.741999999998</v>
      </c>
      <c r="T232" s="76">
        <v>28380.741999999998</v>
      </c>
      <c r="U232" s="76">
        <v>28380.741999999998</v>
      </c>
      <c r="V232" s="76">
        <v>28380.741999999998</v>
      </c>
      <c r="W232" s="76">
        <v>28380.741999999998</v>
      </c>
      <c r="X232" s="76">
        <v>28380.741999999998</v>
      </c>
      <c r="Y232" s="76">
        <v>28380.741999999998</v>
      </c>
      <c r="Z232" s="76">
        <v>28380.741999999998</v>
      </c>
      <c r="AA232" s="76">
        <v>28380.741999999998</v>
      </c>
      <c r="AB232" s="76">
        <v>28380.741999999998</v>
      </c>
      <c r="AC232" s="76">
        <v>28380.741999999998</v>
      </c>
      <c r="AD232" s="76">
        <v>28380.741999999998</v>
      </c>
      <c r="AE232" s="76">
        <v>28380.741999999998</v>
      </c>
      <c r="AF232" s="76">
        <v>28380.741999999998</v>
      </c>
      <c r="AG232" s="69">
        <f t="shared" si="7"/>
        <v>28380.741999999995</v>
      </c>
    </row>
    <row r="233" spans="1:33">
      <c r="A233" s="77" t="s">
        <v>342</v>
      </c>
      <c r="B233" s="76">
        <v>76180.755229999995</v>
      </c>
      <c r="C233" s="76">
        <v>76180.755229999995</v>
      </c>
      <c r="D233" s="76">
        <v>75514.667440000005</v>
      </c>
      <c r="E233" s="76">
        <v>75514.667440000005</v>
      </c>
      <c r="F233" s="76">
        <v>75514.667440000005</v>
      </c>
      <c r="G233" s="76">
        <v>74848.579620000004</v>
      </c>
      <c r="H233" s="76">
        <v>74848.579620000004</v>
      </c>
      <c r="I233" s="76">
        <v>75029.690910000005</v>
      </c>
      <c r="J233" s="76">
        <v>74680.651410000006</v>
      </c>
      <c r="K233" s="76">
        <v>74680.651410000006</v>
      </c>
      <c r="L233" s="76">
        <v>74680.651410000006</v>
      </c>
      <c r="M233" s="76">
        <v>74331.611910000007</v>
      </c>
      <c r="N233" s="76">
        <v>74331.611910000007</v>
      </c>
      <c r="O233" s="76">
        <v>74331.611910000007</v>
      </c>
      <c r="P233" s="69">
        <f t="shared" si="6"/>
        <v>74960.645973846156</v>
      </c>
      <c r="Q233" s="76">
        <v>74122.831409999999</v>
      </c>
      <c r="R233" s="76">
        <v>74122.831409999999</v>
      </c>
      <c r="S233" s="76">
        <v>74122.831409999999</v>
      </c>
      <c r="T233" s="76">
        <v>73914.050910000005</v>
      </c>
      <c r="U233" s="76">
        <v>73914.050910000005</v>
      </c>
      <c r="V233" s="76">
        <v>73914.050910000005</v>
      </c>
      <c r="W233" s="76">
        <v>73705.270409999997</v>
      </c>
      <c r="X233" s="76">
        <v>73705.270409999997</v>
      </c>
      <c r="Y233" s="76">
        <v>73705.270409999997</v>
      </c>
      <c r="Z233" s="76">
        <v>73496.489910000004</v>
      </c>
      <c r="AA233" s="76">
        <v>73496.489910000004</v>
      </c>
      <c r="AB233" s="76">
        <v>73496.489910000004</v>
      </c>
      <c r="AC233" s="76">
        <v>73316.343410000001</v>
      </c>
      <c r="AD233" s="76">
        <v>73316.343410000001</v>
      </c>
      <c r="AE233" s="76">
        <v>73316.343410000001</v>
      </c>
      <c r="AF233" s="76">
        <v>73136.196909999999</v>
      </c>
      <c r="AG233" s="69">
        <f t="shared" si="7"/>
        <v>73571.74314076922</v>
      </c>
    </row>
    <row r="234" spans="1:33">
      <c r="A234" s="77" t="s">
        <v>337</v>
      </c>
      <c r="B234" s="76">
        <v>148429.33937</v>
      </c>
      <c r="C234" s="76">
        <v>149868.22775999899</v>
      </c>
      <c r="D234" s="76">
        <v>148125.91686999999</v>
      </c>
      <c r="E234" s="76">
        <v>145926.57577</v>
      </c>
      <c r="F234" s="76">
        <v>145419.56182</v>
      </c>
      <c r="G234" s="76">
        <v>147233.40213999999</v>
      </c>
      <c r="H234" s="76">
        <v>149187.10647999999</v>
      </c>
      <c r="I234" s="76">
        <v>141890.41295999999</v>
      </c>
      <c r="J234" s="76">
        <v>141429.49098863799</v>
      </c>
      <c r="K234" s="76">
        <v>141317.608517277</v>
      </c>
      <c r="L234" s="76">
        <v>141205.726045916</v>
      </c>
      <c r="M234" s="76">
        <v>140744.804074555</v>
      </c>
      <c r="N234" s="76">
        <v>140632.921603194</v>
      </c>
      <c r="O234" s="76">
        <v>140521.03913183301</v>
      </c>
      <c r="P234" s="69">
        <f t="shared" si="6"/>
        <v>144115.59955087784</v>
      </c>
      <c r="Q234" s="76">
        <v>140200.37616047199</v>
      </c>
      <c r="R234" s="76">
        <v>140088.493689111</v>
      </c>
      <c r="S234" s="76">
        <v>139976.61121775</v>
      </c>
      <c r="T234" s="76">
        <v>139655.948246388</v>
      </c>
      <c r="U234" s="76">
        <v>139539.32860836099</v>
      </c>
      <c r="V234" s="76">
        <v>139422.70897033301</v>
      </c>
      <c r="W234" s="76">
        <v>139097.30883230499</v>
      </c>
      <c r="X234" s="76">
        <v>138980.68919427699</v>
      </c>
      <c r="Y234" s="76">
        <v>138864.06955624899</v>
      </c>
      <c r="Z234" s="76">
        <v>138538.66941822201</v>
      </c>
      <c r="AA234" s="76">
        <v>138422.04978019401</v>
      </c>
      <c r="AB234" s="76">
        <v>138305.43014216601</v>
      </c>
      <c r="AC234" s="76">
        <v>138008.664004138</v>
      </c>
      <c r="AD234" s="76">
        <v>137892.04436611099</v>
      </c>
      <c r="AE234" s="76">
        <v>137775.42472808299</v>
      </c>
      <c r="AF234" s="76">
        <v>137478.65859005501</v>
      </c>
      <c r="AG234" s="69">
        <f t="shared" si="7"/>
        <v>138613.92264899093</v>
      </c>
    </row>
    <row r="235" spans="1:33">
      <c r="A235" s="77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69">
        <f t="shared" si="6"/>
        <v>0</v>
      </c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69">
        <f t="shared" si="7"/>
        <v>0</v>
      </c>
    </row>
    <row r="236" spans="1:33">
      <c r="A236" s="77" t="s">
        <v>343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69">
        <f t="shared" si="6"/>
        <v>0</v>
      </c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69">
        <f t="shared" si="7"/>
        <v>0</v>
      </c>
    </row>
    <row r="237" spans="1:33">
      <c r="A237" s="77" t="s">
        <v>344</v>
      </c>
      <c r="B237" s="76">
        <v>2276.32789</v>
      </c>
      <c r="C237" s="76">
        <v>2311.9843700000001</v>
      </c>
      <c r="D237" s="76">
        <v>2281.7156</v>
      </c>
      <c r="E237" s="76">
        <v>2250.7456099999999</v>
      </c>
      <c r="F237" s="76">
        <v>2213.1112199999998</v>
      </c>
      <c r="G237" s="76">
        <v>2200.4134399999998</v>
      </c>
      <c r="H237" s="76">
        <v>2213.6726199999998</v>
      </c>
      <c r="I237" s="76">
        <v>2213.0566600000002</v>
      </c>
      <c r="J237" s="76">
        <v>2213.0566600000002</v>
      </c>
      <c r="K237" s="76">
        <v>2213.0566600000002</v>
      </c>
      <c r="L237" s="76">
        <v>2213.0566600000002</v>
      </c>
      <c r="M237" s="76">
        <v>2213.0566600000002</v>
      </c>
      <c r="N237" s="76">
        <v>2213.0566600000002</v>
      </c>
      <c r="O237" s="76">
        <v>2213.0566600000002</v>
      </c>
      <c r="P237" s="69">
        <f t="shared" si="6"/>
        <v>2227.9261138461543</v>
      </c>
      <c r="Q237" s="76">
        <v>2213.0566600000002</v>
      </c>
      <c r="R237" s="76">
        <v>2213.0566600000002</v>
      </c>
      <c r="S237" s="76">
        <v>2213.0566600000002</v>
      </c>
      <c r="T237" s="76">
        <v>2213.0566600000002</v>
      </c>
      <c r="U237" s="76">
        <v>2213.0566600000002</v>
      </c>
      <c r="V237" s="76">
        <v>2213.0566600000002</v>
      </c>
      <c r="W237" s="76">
        <v>2213.0566600000002</v>
      </c>
      <c r="X237" s="76">
        <v>2213.0566600000002</v>
      </c>
      <c r="Y237" s="76">
        <v>2213.0566600000002</v>
      </c>
      <c r="Z237" s="76">
        <v>2213.0566600000002</v>
      </c>
      <c r="AA237" s="76">
        <v>2213.0566600000002</v>
      </c>
      <c r="AB237" s="76">
        <v>2213.0566600000002</v>
      </c>
      <c r="AC237" s="76">
        <v>2213.0566600000002</v>
      </c>
      <c r="AD237" s="76">
        <v>2213.0566600000002</v>
      </c>
      <c r="AE237" s="76">
        <v>2213.0566600000002</v>
      </c>
      <c r="AF237" s="76">
        <v>2213.0566600000002</v>
      </c>
      <c r="AG237" s="69">
        <f t="shared" si="7"/>
        <v>2213.0566600000011</v>
      </c>
    </row>
    <row r="238" spans="1:33">
      <c r="A238" s="77" t="s">
        <v>345</v>
      </c>
      <c r="B238" s="76">
        <v>580.67553999999996</v>
      </c>
      <c r="C238" s="76">
        <v>487.43729999999999</v>
      </c>
      <c r="D238" s="76">
        <v>494.51562999999999</v>
      </c>
      <c r="E238" s="76">
        <v>511.28223000000003</v>
      </c>
      <c r="F238" s="76">
        <v>519.56763000000001</v>
      </c>
      <c r="G238" s="76">
        <v>517.56874000000005</v>
      </c>
      <c r="H238" s="76">
        <v>341.43752999999998</v>
      </c>
      <c r="I238" s="76">
        <v>259.07154000000003</v>
      </c>
      <c r="J238" s="76">
        <v>259.07154000000003</v>
      </c>
      <c r="K238" s="76">
        <v>259.07154000000003</v>
      </c>
      <c r="L238" s="76">
        <v>259.07154000000003</v>
      </c>
      <c r="M238" s="76">
        <v>259.07154000000003</v>
      </c>
      <c r="N238" s="76">
        <v>259.07154000000003</v>
      </c>
      <c r="O238" s="76">
        <v>259.07154000000003</v>
      </c>
      <c r="P238" s="69">
        <f t="shared" si="6"/>
        <v>360.40844923076924</v>
      </c>
      <c r="Q238" s="76">
        <v>259.07154000000003</v>
      </c>
      <c r="R238" s="76">
        <v>259.07154000000003</v>
      </c>
      <c r="S238" s="76">
        <v>259.07154000000003</v>
      </c>
      <c r="T238" s="76">
        <v>259.07154000000003</v>
      </c>
      <c r="U238" s="76">
        <v>259.07154000000003</v>
      </c>
      <c r="V238" s="76">
        <v>259.07154000000003</v>
      </c>
      <c r="W238" s="76">
        <v>259.07154000000003</v>
      </c>
      <c r="X238" s="76">
        <v>259.07154000000003</v>
      </c>
      <c r="Y238" s="76">
        <v>259.07154000000003</v>
      </c>
      <c r="Z238" s="76">
        <v>259.07154000000003</v>
      </c>
      <c r="AA238" s="76">
        <v>259.07154000000003</v>
      </c>
      <c r="AB238" s="76">
        <v>259.07154000000003</v>
      </c>
      <c r="AC238" s="76">
        <v>259.07154000000003</v>
      </c>
      <c r="AD238" s="76">
        <v>259.07154000000003</v>
      </c>
      <c r="AE238" s="76">
        <v>259.07154000000003</v>
      </c>
      <c r="AF238" s="76">
        <v>259.07154000000003</v>
      </c>
      <c r="AG238" s="69">
        <f t="shared" si="7"/>
        <v>259.07153999999997</v>
      </c>
    </row>
    <row r="239" spans="1:33">
      <c r="A239" s="77" t="s">
        <v>343</v>
      </c>
      <c r="B239" s="76">
        <v>2857.0034300000002</v>
      </c>
      <c r="C239" s="76">
        <v>2799.4216700000002</v>
      </c>
      <c r="D239" s="76">
        <v>2776.2312299999999</v>
      </c>
      <c r="E239" s="76">
        <v>2762.0278400000002</v>
      </c>
      <c r="F239" s="76">
        <v>2732.6788499999998</v>
      </c>
      <c r="G239" s="76">
        <v>2717.98218</v>
      </c>
      <c r="H239" s="76">
        <v>2555.11015</v>
      </c>
      <c r="I239" s="76">
        <v>2472.1282000000001</v>
      </c>
      <c r="J239" s="76">
        <v>2472.1282000000001</v>
      </c>
      <c r="K239" s="76">
        <v>2472.1282000000001</v>
      </c>
      <c r="L239" s="76">
        <v>2472.1282000000001</v>
      </c>
      <c r="M239" s="76">
        <v>2472.1282000000001</v>
      </c>
      <c r="N239" s="76">
        <v>2472.1282000000001</v>
      </c>
      <c r="O239" s="76">
        <v>2472.1282000000001</v>
      </c>
      <c r="P239" s="69">
        <f t="shared" si="6"/>
        <v>2588.3345630769227</v>
      </c>
      <c r="Q239" s="76">
        <v>2472.1282000000001</v>
      </c>
      <c r="R239" s="76">
        <v>2472.1282000000001</v>
      </c>
      <c r="S239" s="76">
        <v>2472.1282000000001</v>
      </c>
      <c r="T239" s="76">
        <v>2472.1282000000001</v>
      </c>
      <c r="U239" s="76">
        <v>2472.1282000000001</v>
      </c>
      <c r="V239" s="76">
        <v>2472.1282000000001</v>
      </c>
      <c r="W239" s="76">
        <v>2472.1282000000001</v>
      </c>
      <c r="X239" s="76">
        <v>2472.1282000000001</v>
      </c>
      <c r="Y239" s="76">
        <v>2472.1282000000001</v>
      </c>
      <c r="Z239" s="76">
        <v>2472.1282000000001</v>
      </c>
      <c r="AA239" s="76">
        <v>2472.1282000000001</v>
      </c>
      <c r="AB239" s="76">
        <v>2472.1282000000001</v>
      </c>
      <c r="AC239" s="76">
        <v>2472.1282000000001</v>
      </c>
      <c r="AD239" s="76">
        <v>2472.1282000000001</v>
      </c>
      <c r="AE239" s="76">
        <v>2472.1282000000001</v>
      </c>
      <c r="AF239" s="76">
        <v>2472.1282000000001</v>
      </c>
      <c r="AG239" s="69">
        <f t="shared" si="7"/>
        <v>2472.1281999999997</v>
      </c>
    </row>
    <row r="240" spans="1:33">
      <c r="A240" s="77" t="s">
        <v>346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69">
        <f t="shared" si="6"/>
        <v>0</v>
      </c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69">
        <f t="shared" si="7"/>
        <v>0</v>
      </c>
    </row>
    <row r="241" spans="1:33">
      <c r="A241" s="77" t="s">
        <v>347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69">
        <f t="shared" si="6"/>
        <v>0</v>
      </c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69">
        <f t="shared" si="7"/>
        <v>0</v>
      </c>
    </row>
    <row r="242" spans="1:33">
      <c r="A242" s="77" t="s">
        <v>348</v>
      </c>
      <c r="B242" s="76">
        <v>180812.95043999999</v>
      </c>
      <c r="C242" s="76">
        <v>181534.12560999999</v>
      </c>
      <c r="D242" s="76">
        <v>182002.08567</v>
      </c>
      <c r="E242" s="76">
        <v>182770.18749000001</v>
      </c>
      <c r="F242" s="76">
        <v>183541.59040999899</v>
      </c>
      <c r="G242" s="76">
        <v>186142.57737000001</v>
      </c>
      <c r="H242" s="76">
        <v>186924.93531999999</v>
      </c>
      <c r="I242" s="76">
        <v>206642.52190999899</v>
      </c>
      <c r="J242" s="76">
        <v>207481.61800999899</v>
      </c>
      <c r="K242" s="76">
        <v>208324.10517999899</v>
      </c>
      <c r="L242" s="76">
        <v>209169.99824999899</v>
      </c>
      <c r="M242" s="76">
        <v>210019.31207999901</v>
      </c>
      <c r="N242" s="76">
        <v>210864.949679999</v>
      </c>
      <c r="O242" s="76">
        <v>211714.026049999</v>
      </c>
      <c r="P242" s="69">
        <f t="shared" si="6"/>
        <v>197471.69484846093</v>
      </c>
      <c r="Q242" s="76">
        <v>212566.55623999899</v>
      </c>
      <c r="R242" s="76">
        <v>213422.555319999</v>
      </c>
      <c r="S242" s="76">
        <v>214282.03848999899</v>
      </c>
      <c r="T242" s="76">
        <v>215145.02089999901</v>
      </c>
      <c r="U242" s="76">
        <v>216011.517859999</v>
      </c>
      <c r="V242" s="76">
        <v>216881.54471999899</v>
      </c>
      <c r="W242" s="76">
        <v>217755.11698999899</v>
      </c>
      <c r="X242" s="76">
        <v>218632.250139999</v>
      </c>
      <c r="Y242" s="76">
        <v>219512.95966999899</v>
      </c>
      <c r="Z242" s="76">
        <v>220397.26124999899</v>
      </c>
      <c r="AA242" s="76">
        <v>221285.17059999899</v>
      </c>
      <c r="AB242" s="76">
        <v>222176.70346999899</v>
      </c>
      <c r="AC242" s="76">
        <v>223071.875709999</v>
      </c>
      <c r="AD242" s="76">
        <v>223970.703229999</v>
      </c>
      <c r="AE242" s="76">
        <v>224873.20197999899</v>
      </c>
      <c r="AF242" s="76">
        <v>225779.38802999901</v>
      </c>
      <c r="AG242" s="69">
        <f t="shared" si="7"/>
        <v>220422.51650384517</v>
      </c>
    </row>
    <row r="243" spans="1:33">
      <c r="A243" s="77" t="s">
        <v>349</v>
      </c>
      <c r="B243" s="76">
        <v>1570</v>
      </c>
      <c r="C243" s="76">
        <v>1570</v>
      </c>
      <c r="D243" s="76">
        <v>1866.855</v>
      </c>
      <c r="E243" s="76">
        <v>1866.855</v>
      </c>
      <c r="F243" s="76">
        <v>1866.855</v>
      </c>
      <c r="G243" s="76">
        <v>1117.251</v>
      </c>
      <c r="H243" s="76">
        <v>1117.251</v>
      </c>
      <c r="I243" s="76">
        <v>1117.251</v>
      </c>
      <c r="J243" s="76">
        <v>1117.251</v>
      </c>
      <c r="K243" s="76">
        <v>1117.251</v>
      </c>
      <c r="L243" s="76">
        <v>1117.251</v>
      </c>
      <c r="M243" s="76">
        <v>1117.251</v>
      </c>
      <c r="N243" s="76">
        <v>1117.251</v>
      </c>
      <c r="O243" s="76">
        <v>1117.251</v>
      </c>
      <c r="P243" s="69">
        <f t="shared" si="6"/>
        <v>1325.0633846153846</v>
      </c>
      <c r="Q243" s="76">
        <v>1117.251</v>
      </c>
      <c r="R243" s="76">
        <v>1117.251</v>
      </c>
      <c r="S243" s="76">
        <v>1117.251</v>
      </c>
      <c r="T243" s="76">
        <v>1117.251</v>
      </c>
      <c r="U243" s="76">
        <v>1117.251</v>
      </c>
      <c r="V243" s="76">
        <v>1117.251</v>
      </c>
      <c r="W243" s="76">
        <v>1117.251</v>
      </c>
      <c r="X243" s="76">
        <v>1117.251</v>
      </c>
      <c r="Y243" s="76">
        <v>1117.251</v>
      </c>
      <c r="Z243" s="76">
        <v>1117.251</v>
      </c>
      <c r="AA243" s="76">
        <v>1117.251</v>
      </c>
      <c r="AB243" s="76">
        <v>1117.251</v>
      </c>
      <c r="AC243" s="76">
        <v>1117.251</v>
      </c>
      <c r="AD243" s="76">
        <v>1117.251</v>
      </c>
      <c r="AE243" s="76">
        <v>1117.251</v>
      </c>
      <c r="AF243" s="76">
        <v>1117.251</v>
      </c>
      <c r="AG243" s="69">
        <f t="shared" si="7"/>
        <v>1117.251</v>
      </c>
    </row>
    <row r="244" spans="1:33">
      <c r="A244" s="77" t="s">
        <v>347</v>
      </c>
      <c r="B244" s="76">
        <v>182382.95043999999</v>
      </c>
      <c r="C244" s="76">
        <v>183104.12560999999</v>
      </c>
      <c r="D244" s="76">
        <v>183868.94067000001</v>
      </c>
      <c r="E244" s="76">
        <v>184637.04248999999</v>
      </c>
      <c r="F244" s="76">
        <v>185408.44540999999</v>
      </c>
      <c r="G244" s="76">
        <v>187259.82837</v>
      </c>
      <c r="H244" s="76">
        <v>188042.18632000001</v>
      </c>
      <c r="I244" s="76">
        <v>207759.77290999901</v>
      </c>
      <c r="J244" s="76">
        <v>208598.86900999901</v>
      </c>
      <c r="K244" s="76">
        <v>209441.35617999901</v>
      </c>
      <c r="L244" s="76">
        <v>210287.249249999</v>
      </c>
      <c r="M244" s="76">
        <v>211136.563079999</v>
      </c>
      <c r="N244" s="76">
        <v>211982.20067999899</v>
      </c>
      <c r="O244" s="76">
        <v>212831.27704999899</v>
      </c>
      <c r="P244" s="69">
        <f t="shared" si="6"/>
        <v>198796.7582330764</v>
      </c>
      <c r="Q244" s="76">
        <v>213683.80723999901</v>
      </c>
      <c r="R244" s="76">
        <v>214539.80631999901</v>
      </c>
      <c r="S244" s="76">
        <v>215399.28948999901</v>
      </c>
      <c r="T244" s="76">
        <v>216262.271899999</v>
      </c>
      <c r="U244" s="76">
        <v>217128.76885999899</v>
      </c>
      <c r="V244" s="76">
        <v>217998.79571999901</v>
      </c>
      <c r="W244" s="76">
        <v>218872.36798999901</v>
      </c>
      <c r="X244" s="76">
        <v>219749.50113999899</v>
      </c>
      <c r="Y244" s="76">
        <v>220630.21066999901</v>
      </c>
      <c r="Z244" s="76">
        <v>221514.51224999901</v>
      </c>
      <c r="AA244" s="76">
        <v>222402.42159999901</v>
      </c>
      <c r="AB244" s="76">
        <v>223293.95446999901</v>
      </c>
      <c r="AC244" s="76">
        <v>224189.12670999899</v>
      </c>
      <c r="AD244" s="76">
        <v>225087.95422999901</v>
      </c>
      <c r="AE244" s="76">
        <v>225990.45297999901</v>
      </c>
      <c r="AF244" s="76">
        <v>226896.639029999</v>
      </c>
      <c r="AG244" s="69">
        <f t="shared" si="7"/>
        <v>221539.76750384516</v>
      </c>
    </row>
    <row r="245" spans="1:33">
      <c r="A245" s="77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69">
        <f t="shared" si="6"/>
        <v>0</v>
      </c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69">
        <f t="shared" si="7"/>
        <v>0</v>
      </c>
    </row>
    <row r="246" spans="1:33">
      <c r="A246" s="77" t="s">
        <v>350</v>
      </c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69">
        <f t="shared" si="6"/>
        <v>0</v>
      </c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69">
        <f t="shared" si="7"/>
        <v>0</v>
      </c>
    </row>
    <row r="247" spans="1:33">
      <c r="A247" s="77" t="s">
        <v>351</v>
      </c>
      <c r="B247" s="76">
        <v>1934.6610000000001</v>
      </c>
      <c r="C247" s="76">
        <v>3296.3926700000002</v>
      </c>
      <c r="D247" s="76">
        <v>1073.78568</v>
      </c>
      <c r="E247" s="76">
        <v>3222.3670099999999</v>
      </c>
      <c r="F247" s="76">
        <v>2705.2351699999999</v>
      </c>
      <c r="G247" s="76">
        <v>1390.2801399999901</v>
      </c>
      <c r="H247" s="76">
        <v>2499.7645299999999</v>
      </c>
      <c r="I247" s="76">
        <v>3315.88726</v>
      </c>
      <c r="J247" s="76">
        <v>3315.88726</v>
      </c>
      <c r="K247" s="76">
        <v>3315.88726</v>
      </c>
      <c r="L247" s="76">
        <v>3315.88726</v>
      </c>
      <c r="M247" s="76">
        <v>3315.88726</v>
      </c>
      <c r="N247" s="76">
        <v>3315.88726</v>
      </c>
      <c r="O247" s="76">
        <v>3315.88726</v>
      </c>
      <c r="P247" s="69">
        <f t="shared" si="6"/>
        <v>2876.848924615384</v>
      </c>
      <c r="Q247" s="76">
        <v>3315.88726</v>
      </c>
      <c r="R247" s="76">
        <v>3315.88726</v>
      </c>
      <c r="S247" s="76">
        <v>3315.88726</v>
      </c>
      <c r="T247" s="76">
        <v>3315.88726</v>
      </c>
      <c r="U247" s="76">
        <v>3315.88726</v>
      </c>
      <c r="V247" s="76">
        <v>3315.88726</v>
      </c>
      <c r="W247" s="76">
        <v>3315.88726</v>
      </c>
      <c r="X247" s="76">
        <v>3315.88726</v>
      </c>
      <c r="Y247" s="76">
        <v>3315.88726</v>
      </c>
      <c r="Z247" s="76">
        <v>3315.88726</v>
      </c>
      <c r="AA247" s="76">
        <v>3315.88726</v>
      </c>
      <c r="AB247" s="76">
        <v>3315.88726</v>
      </c>
      <c r="AC247" s="76">
        <v>3315.88726</v>
      </c>
      <c r="AD247" s="76">
        <v>3315.88726</v>
      </c>
      <c r="AE247" s="76">
        <v>3315.88726</v>
      </c>
      <c r="AF247" s="76">
        <v>3315.88726</v>
      </c>
      <c r="AG247" s="69">
        <f t="shared" si="7"/>
        <v>3315.8872600000009</v>
      </c>
    </row>
    <row r="248" spans="1:33">
      <c r="A248" s="77" t="s">
        <v>352</v>
      </c>
      <c r="B248" s="76">
        <v>35113.728299999901</v>
      </c>
      <c r="C248" s="76">
        <v>35274.280270000003</v>
      </c>
      <c r="D248" s="76">
        <v>35572.022550000002</v>
      </c>
      <c r="E248" s="76">
        <v>35672.991970000003</v>
      </c>
      <c r="F248" s="76">
        <v>36322.141150000003</v>
      </c>
      <c r="G248" s="76">
        <v>36234.677739999999</v>
      </c>
      <c r="H248" s="76">
        <v>36442.71701</v>
      </c>
      <c r="I248" s="76">
        <v>36532.931830000001</v>
      </c>
      <c r="J248" s="76">
        <v>36532.931830000001</v>
      </c>
      <c r="K248" s="76">
        <v>36532.931830000001</v>
      </c>
      <c r="L248" s="76">
        <v>36532.931830000001</v>
      </c>
      <c r="M248" s="76">
        <v>36532.931830000001</v>
      </c>
      <c r="N248" s="76">
        <v>36532.931830000001</v>
      </c>
      <c r="O248" s="76">
        <v>36532.931830000001</v>
      </c>
      <c r="P248" s="69">
        <f t="shared" si="6"/>
        <v>36249.950269230772</v>
      </c>
      <c r="Q248" s="76">
        <v>36532.931830000001</v>
      </c>
      <c r="R248" s="76">
        <v>36532.931830000001</v>
      </c>
      <c r="S248" s="76">
        <v>36532.931830000001</v>
      </c>
      <c r="T248" s="76">
        <v>36532.931830000001</v>
      </c>
      <c r="U248" s="76">
        <v>36532.931830000001</v>
      </c>
      <c r="V248" s="76">
        <v>36532.931830000001</v>
      </c>
      <c r="W248" s="76">
        <v>36532.931830000001</v>
      </c>
      <c r="X248" s="76">
        <v>36532.931830000001</v>
      </c>
      <c r="Y248" s="76">
        <v>36532.931830000001</v>
      </c>
      <c r="Z248" s="76">
        <v>36532.931830000001</v>
      </c>
      <c r="AA248" s="76">
        <v>36532.931830000001</v>
      </c>
      <c r="AB248" s="76">
        <v>36532.931830000001</v>
      </c>
      <c r="AC248" s="76">
        <v>36532.931830000001</v>
      </c>
      <c r="AD248" s="76">
        <v>36532.931830000001</v>
      </c>
      <c r="AE248" s="76">
        <v>36532.931830000001</v>
      </c>
      <c r="AF248" s="76">
        <v>36532.931830000001</v>
      </c>
      <c r="AG248" s="69">
        <f t="shared" si="7"/>
        <v>36532.931830000009</v>
      </c>
    </row>
    <row r="249" spans="1:33">
      <c r="A249" s="77" t="s">
        <v>353</v>
      </c>
      <c r="B249" s="76">
        <v>0</v>
      </c>
      <c r="C249" s="76">
        <v>0</v>
      </c>
      <c r="D249" s="76">
        <v>0</v>
      </c>
      <c r="E249" s="76">
        <v>0</v>
      </c>
      <c r="F249" s="76">
        <v>0</v>
      </c>
      <c r="G249" s="76">
        <v>304.92899999999997</v>
      </c>
      <c r="H249" s="76">
        <v>304.92899999999997</v>
      </c>
      <c r="I249" s="76">
        <v>304.92899999999997</v>
      </c>
      <c r="J249" s="76">
        <v>304.92899999999997</v>
      </c>
      <c r="K249" s="76">
        <v>304.92899999999997</v>
      </c>
      <c r="L249" s="76">
        <v>304.92899999999997</v>
      </c>
      <c r="M249" s="76">
        <v>304.92899999999997</v>
      </c>
      <c r="N249" s="76">
        <v>304.92899999999997</v>
      </c>
      <c r="O249" s="76">
        <v>304.92899999999997</v>
      </c>
      <c r="P249" s="69">
        <f t="shared" si="6"/>
        <v>211.10469230769235</v>
      </c>
      <c r="Q249" s="76">
        <v>304.92899999999997</v>
      </c>
      <c r="R249" s="76">
        <v>304.92899999999997</v>
      </c>
      <c r="S249" s="76">
        <v>304.92899999999997</v>
      </c>
      <c r="T249" s="76">
        <v>304.92899999999997</v>
      </c>
      <c r="U249" s="76">
        <v>304.92899999999997</v>
      </c>
      <c r="V249" s="76">
        <v>304.92899999999997</v>
      </c>
      <c r="W249" s="76">
        <v>304.92899999999997</v>
      </c>
      <c r="X249" s="76">
        <v>304.92899999999997</v>
      </c>
      <c r="Y249" s="76">
        <v>304.92899999999997</v>
      </c>
      <c r="Z249" s="76">
        <v>304.92899999999997</v>
      </c>
      <c r="AA249" s="76">
        <v>304.92899999999997</v>
      </c>
      <c r="AB249" s="76">
        <v>304.92899999999997</v>
      </c>
      <c r="AC249" s="76">
        <v>304.92899999999997</v>
      </c>
      <c r="AD249" s="76">
        <v>304.92899999999997</v>
      </c>
      <c r="AE249" s="76">
        <v>304.92899999999997</v>
      </c>
      <c r="AF249" s="76">
        <v>304.92899999999997</v>
      </c>
      <c r="AG249" s="69">
        <f t="shared" si="7"/>
        <v>304.92900000000003</v>
      </c>
    </row>
    <row r="250" spans="1:33">
      <c r="A250" s="77" t="s">
        <v>350</v>
      </c>
      <c r="B250" s="76">
        <v>37048.389299999901</v>
      </c>
      <c r="C250" s="76">
        <v>38570.672939999997</v>
      </c>
      <c r="D250" s="76">
        <v>36645.808230000002</v>
      </c>
      <c r="E250" s="76">
        <v>38895.358979999997</v>
      </c>
      <c r="F250" s="76">
        <v>39027.376320000003</v>
      </c>
      <c r="G250" s="76">
        <v>37929.886879999998</v>
      </c>
      <c r="H250" s="76">
        <v>39247.410539999997</v>
      </c>
      <c r="I250" s="76">
        <v>40153.748090000001</v>
      </c>
      <c r="J250" s="76">
        <v>40153.748090000001</v>
      </c>
      <c r="K250" s="76">
        <v>40153.748090000001</v>
      </c>
      <c r="L250" s="76">
        <v>40153.748090000001</v>
      </c>
      <c r="M250" s="76">
        <v>40153.748090000001</v>
      </c>
      <c r="N250" s="76">
        <v>40153.748090000001</v>
      </c>
      <c r="O250" s="76">
        <v>40153.748090000001</v>
      </c>
      <c r="P250" s="69">
        <f t="shared" si="6"/>
        <v>39337.90388615385</v>
      </c>
      <c r="Q250" s="76">
        <v>40153.748090000001</v>
      </c>
      <c r="R250" s="76">
        <v>40153.748090000001</v>
      </c>
      <c r="S250" s="76">
        <v>40153.748090000001</v>
      </c>
      <c r="T250" s="76">
        <v>40153.748090000001</v>
      </c>
      <c r="U250" s="76">
        <v>40153.748090000001</v>
      </c>
      <c r="V250" s="76">
        <v>40153.748090000001</v>
      </c>
      <c r="W250" s="76">
        <v>40153.748090000001</v>
      </c>
      <c r="X250" s="76">
        <v>40153.748090000001</v>
      </c>
      <c r="Y250" s="76">
        <v>40153.748090000001</v>
      </c>
      <c r="Z250" s="76">
        <v>40153.748090000001</v>
      </c>
      <c r="AA250" s="76">
        <v>40153.748090000001</v>
      </c>
      <c r="AB250" s="76">
        <v>40153.748090000001</v>
      </c>
      <c r="AC250" s="76">
        <v>40153.748090000001</v>
      </c>
      <c r="AD250" s="76">
        <v>40153.748090000001</v>
      </c>
      <c r="AE250" s="76">
        <v>40153.748090000001</v>
      </c>
      <c r="AF250" s="76">
        <v>40153.748090000001</v>
      </c>
      <c r="AG250" s="69">
        <f t="shared" si="7"/>
        <v>40153.748090000001</v>
      </c>
    </row>
    <row r="251" spans="1:33">
      <c r="A251" s="77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69">
        <f t="shared" si="6"/>
        <v>0</v>
      </c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69">
        <f t="shared" si="7"/>
        <v>0</v>
      </c>
    </row>
    <row r="252" spans="1:33">
      <c r="A252" s="77" t="s">
        <v>354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69">
        <f t="shared" si="6"/>
        <v>0</v>
      </c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69">
        <f t="shared" si="7"/>
        <v>0</v>
      </c>
    </row>
    <row r="253" spans="1:33">
      <c r="A253" s="77" t="s">
        <v>355</v>
      </c>
      <c r="B253" s="76">
        <v>369.13657999999998</v>
      </c>
      <c r="C253" s="76">
        <v>369.13657999999998</v>
      </c>
      <c r="D253" s="76">
        <v>370.14677999999998</v>
      </c>
      <c r="E253" s="76">
        <v>369.13657999999998</v>
      </c>
      <c r="F253" s="76">
        <v>369.13657999999998</v>
      </c>
      <c r="G253" s="76">
        <v>385.14179999999999</v>
      </c>
      <c r="H253" s="76">
        <v>369.13657999999998</v>
      </c>
      <c r="I253" s="76">
        <v>369.13657999999998</v>
      </c>
      <c r="J253" s="76">
        <v>369.13657999999998</v>
      </c>
      <c r="K253" s="76">
        <v>369.13657999999998</v>
      </c>
      <c r="L253" s="76">
        <v>369.13657999999998</v>
      </c>
      <c r="M253" s="76">
        <v>369.13657999999998</v>
      </c>
      <c r="N253" s="76">
        <v>369.13657999999998</v>
      </c>
      <c r="O253" s="76">
        <v>369.13657999999998</v>
      </c>
      <c r="P253" s="69">
        <f t="shared" si="6"/>
        <v>370.44545846153841</v>
      </c>
      <c r="Q253" s="76">
        <v>369.13657999999998</v>
      </c>
      <c r="R253" s="76">
        <v>369.13657999999998</v>
      </c>
      <c r="S253" s="76">
        <v>369.13657999999998</v>
      </c>
      <c r="T253" s="76">
        <v>369.13657999999998</v>
      </c>
      <c r="U253" s="76">
        <v>369.13657999999998</v>
      </c>
      <c r="V253" s="76">
        <v>369.13657999999998</v>
      </c>
      <c r="W253" s="76">
        <v>369.13657999999998</v>
      </c>
      <c r="X253" s="76">
        <v>369.13657999999998</v>
      </c>
      <c r="Y253" s="76">
        <v>369.13657999999998</v>
      </c>
      <c r="Z253" s="76">
        <v>369.13657999999998</v>
      </c>
      <c r="AA253" s="76">
        <v>369.13657999999998</v>
      </c>
      <c r="AB253" s="76">
        <v>369.13657999999998</v>
      </c>
      <c r="AC253" s="76">
        <v>369.13657999999998</v>
      </c>
      <c r="AD253" s="76">
        <v>369.13657999999998</v>
      </c>
      <c r="AE253" s="76">
        <v>369.13657999999998</v>
      </c>
      <c r="AF253" s="76">
        <v>369.13657999999998</v>
      </c>
      <c r="AG253" s="69">
        <f t="shared" si="7"/>
        <v>369.13657999999998</v>
      </c>
    </row>
    <row r="254" spans="1:33">
      <c r="A254" s="77" t="s">
        <v>356</v>
      </c>
      <c r="B254" s="76">
        <v>1815.17157</v>
      </c>
      <c r="C254" s="76">
        <v>1815.17157</v>
      </c>
      <c r="D254" s="76">
        <v>1289.9422300000001</v>
      </c>
      <c r="E254" s="76">
        <v>1815.17157</v>
      </c>
      <c r="F254" s="76">
        <v>1815.17157</v>
      </c>
      <c r="G254" s="76">
        <v>1351.60462999999</v>
      </c>
      <c r="H254" s="76">
        <v>1815.17157</v>
      </c>
      <c r="I254" s="76">
        <v>1815.17157</v>
      </c>
      <c r="J254" s="76">
        <v>1815.17157</v>
      </c>
      <c r="K254" s="76">
        <v>1815.17157</v>
      </c>
      <c r="L254" s="76">
        <v>1815.17157</v>
      </c>
      <c r="M254" s="76">
        <v>1815.17157</v>
      </c>
      <c r="N254" s="76">
        <v>1815.17157</v>
      </c>
      <c r="O254" s="76">
        <v>1815.17157</v>
      </c>
      <c r="P254" s="69">
        <f t="shared" si="6"/>
        <v>1739.1103176923066</v>
      </c>
      <c r="Q254" s="76">
        <v>1815.17157</v>
      </c>
      <c r="R254" s="76">
        <v>1815.17157</v>
      </c>
      <c r="S254" s="76">
        <v>1815.17157</v>
      </c>
      <c r="T254" s="76">
        <v>1815.17157</v>
      </c>
      <c r="U254" s="76">
        <v>1815.17157</v>
      </c>
      <c r="V254" s="76">
        <v>1815.17157</v>
      </c>
      <c r="W254" s="76">
        <v>1815.17157</v>
      </c>
      <c r="X254" s="76">
        <v>1815.17157</v>
      </c>
      <c r="Y254" s="76">
        <v>1815.17157</v>
      </c>
      <c r="Z254" s="76">
        <v>1815.17157</v>
      </c>
      <c r="AA254" s="76">
        <v>1815.17157</v>
      </c>
      <c r="AB254" s="76">
        <v>1815.17157</v>
      </c>
      <c r="AC254" s="76">
        <v>1815.17157</v>
      </c>
      <c r="AD254" s="76">
        <v>1815.17157</v>
      </c>
      <c r="AE254" s="76">
        <v>1815.17157</v>
      </c>
      <c r="AF254" s="76">
        <v>1815.17157</v>
      </c>
      <c r="AG254" s="69">
        <f t="shared" si="7"/>
        <v>1815.1715699999997</v>
      </c>
    </row>
    <row r="255" spans="1:33">
      <c r="A255" s="77" t="s">
        <v>354</v>
      </c>
      <c r="B255" s="76">
        <v>2184.3081499999998</v>
      </c>
      <c r="C255" s="76">
        <v>2184.3081499999998</v>
      </c>
      <c r="D255" s="76">
        <v>1660.0890099999999</v>
      </c>
      <c r="E255" s="76">
        <v>2184.3081499999998</v>
      </c>
      <c r="F255" s="76">
        <v>2184.3081499999998</v>
      </c>
      <c r="G255" s="76">
        <v>1736.7464299999899</v>
      </c>
      <c r="H255" s="76">
        <v>2184.3081499999998</v>
      </c>
      <c r="I255" s="76">
        <v>2184.3081499999998</v>
      </c>
      <c r="J255" s="76">
        <v>2184.3081499999998</v>
      </c>
      <c r="K255" s="76">
        <v>2184.3081499999998</v>
      </c>
      <c r="L255" s="76">
        <v>2184.3081499999998</v>
      </c>
      <c r="M255" s="76">
        <v>2184.3081499999998</v>
      </c>
      <c r="N255" s="76">
        <v>2184.3081499999998</v>
      </c>
      <c r="O255" s="76">
        <v>2184.3081499999998</v>
      </c>
      <c r="P255" s="69">
        <f t="shared" si="6"/>
        <v>2109.5557761538457</v>
      </c>
      <c r="Q255" s="76">
        <v>2184.3081499999998</v>
      </c>
      <c r="R255" s="76">
        <v>2184.3081499999998</v>
      </c>
      <c r="S255" s="76">
        <v>2184.3081499999998</v>
      </c>
      <c r="T255" s="76">
        <v>2184.3081499999998</v>
      </c>
      <c r="U255" s="76">
        <v>2184.3081499999998</v>
      </c>
      <c r="V255" s="76">
        <v>2184.3081499999998</v>
      </c>
      <c r="W255" s="76">
        <v>2184.3081499999998</v>
      </c>
      <c r="X255" s="76">
        <v>2184.3081499999998</v>
      </c>
      <c r="Y255" s="76">
        <v>2184.3081499999998</v>
      </c>
      <c r="Z255" s="76">
        <v>2184.3081499999998</v>
      </c>
      <c r="AA255" s="76">
        <v>2184.3081499999998</v>
      </c>
      <c r="AB255" s="76">
        <v>2184.3081499999998</v>
      </c>
      <c r="AC255" s="76">
        <v>2184.3081499999998</v>
      </c>
      <c r="AD255" s="76">
        <v>2184.3081499999998</v>
      </c>
      <c r="AE255" s="76">
        <v>2184.3081499999998</v>
      </c>
      <c r="AF255" s="76">
        <v>2184.3081499999998</v>
      </c>
      <c r="AG255" s="69">
        <f t="shared" si="7"/>
        <v>2184.3081500000003</v>
      </c>
    </row>
    <row r="256" spans="1:33">
      <c r="A256" s="77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69">
        <f t="shared" si="6"/>
        <v>0</v>
      </c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69">
        <f t="shared" si="7"/>
        <v>0</v>
      </c>
    </row>
    <row r="257" spans="1:33">
      <c r="A257" s="77" t="s">
        <v>357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69">
        <f t="shared" si="6"/>
        <v>0</v>
      </c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69">
        <f t="shared" si="7"/>
        <v>0</v>
      </c>
    </row>
    <row r="258" spans="1:33">
      <c r="A258" s="77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69">
        <f t="shared" si="6"/>
        <v>0</v>
      </c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69">
        <f t="shared" si="7"/>
        <v>0</v>
      </c>
    </row>
    <row r="259" spans="1:33">
      <c r="A259" s="77" t="s">
        <v>358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69">
        <f t="shared" si="6"/>
        <v>0</v>
      </c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69">
        <f t="shared" si="7"/>
        <v>0</v>
      </c>
    </row>
    <row r="260" spans="1:33">
      <c r="A260" s="77" t="s">
        <v>359</v>
      </c>
      <c r="B260" s="76">
        <v>7421.2359999999999</v>
      </c>
      <c r="C260" s="76">
        <v>7421.2359999999999</v>
      </c>
      <c r="D260" s="76">
        <v>7421.2359999999999</v>
      </c>
      <c r="E260" s="76">
        <v>7421.2359999999999</v>
      </c>
      <c r="F260" s="76">
        <v>7421.2359999999999</v>
      </c>
      <c r="G260" s="76">
        <v>7500.7219999999998</v>
      </c>
      <c r="H260" s="76">
        <v>7500.7219999999998</v>
      </c>
      <c r="I260" s="76">
        <v>7500.7219999999998</v>
      </c>
      <c r="J260" s="76">
        <v>7519.2522049551399</v>
      </c>
      <c r="K260" s="76">
        <v>7538.3703210802796</v>
      </c>
      <c r="L260" s="76">
        <v>7555.8149128254299</v>
      </c>
      <c r="M260" s="76">
        <v>7573.7738864605699</v>
      </c>
      <c r="N260" s="76">
        <v>7573.7738864605699</v>
      </c>
      <c r="O260" s="76">
        <v>7573.7738864605699</v>
      </c>
      <c r="P260" s="69">
        <f t="shared" si="6"/>
        <v>7501.6822383263498</v>
      </c>
      <c r="Q260" s="76">
        <v>7573.7738864605699</v>
      </c>
      <c r="R260" s="76">
        <v>7573.7738864605699</v>
      </c>
      <c r="S260" s="76">
        <v>7573.7738864605699</v>
      </c>
      <c r="T260" s="76">
        <v>7573.7738864605699</v>
      </c>
      <c r="U260" s="76">
        <v>7573.7738864605699</v>
      </c>
      <c r="V260" s="76">
        <v>7573.7738864605699</v>
      </c>
      <c r="W260" s="76">
        <v>7573.7738864605699</v>
      </c>
      <c r="X260" s="76">
        <v>7573.7738864605699</v>
      </c>
      <c r="Y260" s="76">
        <v>7573.7738864605699</v>
      </c>
      <c r="Z260" s="76">
        <v>7573.7738864605699</v>
      </c>
      <c r="AA260" s="76">
        <v>7573.7738864605699</v>
      </c>
      <c r="AB260" s="76">
        <v>7573.7738864605699</v>
      </c>
      <c r="AC260" s="76">
        <v>7573.7738864605699</v>
      </c>
      <c r="AD260" s="76">
        <v>7573.7738864605699</v>
      </c>
      <c r="AE260" s="76">
        <v>7573.7738864605699</v>
      </c>
      <c r="AF260" s="76">
        <v>7573.7738864605699</v>
      </c>
      <c r="AG260" s="69">
        <f t="shared" si="7"/>
        <v>7573.7738864605681</v>
      </c>
    </row>
    <row r="261" spans="1:33">
      <c r="A261" s="77" t="s">
        <v>360</v>
      </c>
      <c r="B261" s="76">
        <v>8670.4983900000007</v>
      </c>
      <c r="C261" s="76">
        <v>8670.4983900000007</v>
      </c>
      <c r="D261" s="76">
        <v>8670.4983900000007</v>
      </c>
      <c r="E261" s="76">
        <v>8670.4983900000007</v>
      </c>
      <c r="F261" s="76">
        <v>8670.4983900000007</v>
      </c>
      <c r="G261" s="76">
        <v>1687.0993899999901</v>
      </c>
      <c r="H261" s="76">
        <v>1687.0993899999901</v>
      </c>
      <c r="I261" s="76">
        <v>1687.0993899999901</v>
      </c>
      <c r="J261" s="76">
        <v>1716.77063999999</v>
      </c>
      <c r="K261" s="76">
        <v>1746.4418899999901</v>
      </c>
      <c r="L261" s="76">
        <v>1776.1131399999899</v>
      </c>
      <c r="M261" s="76">
        <v>1805.78438999999</v>
      </c>
      <c r="N261" s="76">
        <v>-12684.1633110577</v>
      </c>
      <c r="O261" s="76">
        <v>-12423.9000121154</v>
      </c>
      <c r="P261" s="69">
        <f t="shared" si="6"/>
        <v>1667.718343602063</v>
      </c>
      <c r="Q261" s="76">
        <v>-12163.6367131732</v>
      </c>
      <c r="R261" s="76">
        <v>-11903.3734142309</v>
      </c>
      <c r="S261" s="76">
        <v>-11643.1101152887</v>
      </c>
      <c r="T261" s="76">
        <v>-11382.8468163464</v>
      </c>
      <c r="U261" s="76">
        <v>-11122.5835174042</v>
      </c>
      <c r="V261" s="76">
        <v>-10862.3202184619</v>
      </c>
      <c r="W261" s="76">
        <v>-10602.0569195197</v>
      </c>
      <c r="X261" s="76">
        <v>-10341.7936205774</v>
      </c>
      <c r="Y261" s="76">
        <v>-10081.5303216352</v>
      </c>
      <c r="Z261" s="76">
        <v>-9821.2670226929895</v>
      </c>
      <c r="AA261" s="76">
        <v>-21732.155795069899</v>
      </c>
      <c r="AB261" s="76">
        <v>-21527.2525674469</v>
      </c>
      <c r="AC261" s="76">
        <v>-21322.349339823901</v>
      </c>
      <c r="AD261" s="76">
        <v>-21117.446112200902</v>
      </c>
      <c r="AE261" s="76">
        <v>-20912.542884577899</v>
      </c>
      <c r="AF261" s="76">
        <v>-20707.6396569549</v>
      </c>
      <c r="AG261" s="69">
        <f t="shared" si="7"/>
        <v>-15502.598830208635</v>
      </c>
    </row>
    <row r="262" spans="1:33">
      <c r="A262" s="77" t="s">
        <v>361</v>
      </c>
      <c r="B262" s="76">
        <v>41866.985739999996</v>
      </c>
      <c r="C262" s="76">
        <v>41859.519509999998</v>
      </c>
      <c r="D262" s="76">
        <v>41677.425349999998</v>
      </c>
      <c r="E262" s="76">
        <v>41669.856290000003</v>
      </c>
      <c r="F262" s="76">
        <v>41004.255649999999</v>
      </c>
      <c r="G262" s="76">
        <v>38464.965450000003</v>
      </c>
      <c r="H262" s="76">
        <v>38457.358560000001</v>
      </c>
      <c r="I262" s="76">
        <v>38449.802709999902</v>
      </c>
      <c r="J262" s="76">
        <v>36816.497293333297</v>
      </c>
      <c r="K262" s="76">
        <v>37050.367376666603</v>
      </c>
      <c r="L262" s="76">
        <v>37284.237459999997</v>
      </c>
      <c r="M262" s="76">
        <v>32706.517488676101</v>
      </c>
      <c r="N262" s="76">
        <v>32968.504317793399</v>
      </c>
      <c r="O262" s="76">
        <v>33230.491146910601</v>
      </c>
      <c r="P262" s="69">
        <f t="shared" si="6"/>
        <v>37818.446046413839</v>
      </c>
      <c r="Q262" s="76">
        <v>32228.755661777799</v>
      </c>
      <c r="R262" s="76">
        <v>32490.742490895002</v>
      </c>
      <c r="S262" s="76">
        <v>32752.7293200122</v>
      </c>
      <c r="T262" s="76">
        <v>31750.9938348795</v>
      </c>
      <c r="U262" s="76">
        <v>32012.980663996699</v>
      </c>
      <c r="V262" s="76">
        <v>32274.967493113902</v>
      </c>
      <c r="W262" s="76">
        <v>31273.2320079811</v>
      </c>
      <c r="X262" s="76">
        <v>31535.218837098299</v>
      </c>
      <c r="Y262" s="76">
        <v>31797.205666215599</v>
      </c>
      <c r="Z262" s="76">
        <v>27521.377728878299</v>
      </c>
      <c r="AA262" s="76">
        <v>27760.371504819901</v>
      </c>
      <c r="AB262" s="76">
        <v>27999.3652807615</v>
      </c>
      <c r="AC262" s="76">
        <v>26931.670183768601</v>
      </c>
      <c r="AD262" s="76">
        <v>27170.6639597102</v>
      </c>
      <c r="AE262" s="76">
        <v>27409.657735651799</v>
      </c>
      <c r="AF262" s="76">
        <v>26341.962638658901</v>
      </c>
      <c r="AG262" s="69">
        <f t="shared" si="7"/>
        <v>29367.66673350264</v>
      </c>
    </row>
    <row r="263" spans="1:33">
      <c r="A263" s="77" t="s">
        <v>358</v>
      </c>
      <c r="B263" s="76">
        <v>57958.720130000002</v>
      </c>
      <c r="C263" s="76">
        <v>57951.253899999901</v>
      </c>
      <c r="D263" s="76">
        <v>57769.159740000003</v>
      </c>
      <c r="E263" s="76">
        <v>57761.590680000001</v>
      </c>
      <c r="F263" s="76">
        <v>57095.990039999997</v>
      </c>
      <c r="G263" s="76">
        <v>47652.786840000001</v>
      </c>
      <c r="H263" s="76">
        <v>47645.179949999998</v>
      </c>
      <c r="I263" s="76">
        <v>47637.624100000001</v>
      </c>
      <c r="J263" s="76">
        <v>46052.520138288397</v>
      </c>
      <c r="K263" s="76">
        <v>46335.179587746898</v>
      </c>
      <c r="L263" s="76">
        <v>46616.165512825399</v>
      </c>
      <c r="M263" s="76">
        <v>42086.075765136702</v>
      </c>
      <c r="N263" s="76">
        <v>27858.114893196202</v>
      </c>
      <c r="O263" s="76">
        <v>28380.3650212557</v>
      </c>
      <c r="P263" s="69">
        <f t="shared" si="6"/>
        <v>46987.846628342246</v>
      </c>
      <c r="Q263" s="76">
        <v>27638.8928350651</v>
      </c>
      <c r="R263" s="76">
        <v>28161.142963124599</v>
      </c>
      <c r="S263" s="76">
        <v>28683.393091184102</v>
      </c>
      <c r="T263" s="76">
        <v>27941.920904993502</v>
      </c>
      <c r="U263" s="76">
        <v>28464.171033053</v>
      </c>
      <c r="V263" s="76">
        <v>28986.421161112499</v>
      </c>
      <c r="W263" s="76">
        <v>28244.948974921899</v>
      </c>
      <c r="X263" s="76">
        <v>28767.199102981402</v>
      </c>
      <c r="Y263" s="76">
        <v>29289.4492310409</v>
      </c>
      <c r="Z263" s="76">
        <v>25273.8845926459</v>
      </c>
      <c r="AA263" s="76">
        <v>13601.9895962105</v>
      </c>
      <c r="AB263" s="76">
        <v>14045.8865997751</v>
      </c>
      <c r="AC263" s="76">
        <v>13183.094730405201</v>
      </c>
      <c r="AD263" s="76">
        <v>13626.9917339698</v>
      </c>
      <c r="AE263" s="76">
        <v>14070.8887375344</v>
      </c>
      <c r="AF263" s="76">
        <v>13208.096868164601</v>
      </c>
      <c r="AG263" s="69">
        <f t="shared" si="7"/>
        <v>21438.841789754515</v>
      </c>
    </row>
    <row r="264" spans="1:33">
      <c r="A264" s="77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69">
        <f t="shared" si="6"/>
        <v>0</v>
      </c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69">
        <f t="shared" si="7"/>
        <v>0</v>
      </c>
    </row>
    <row r="265" spans="1:33">
      <c r="A265" s="77" t="s">
        <v>346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69">
        <f t="shared" si="6"/>
        <v>0</v>
      </c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69">
        <f t="shared" si="7"/>
        <v>0</v>
      </c>
    </row>
    <row r="266" spans="1:33" ht="15" thickBot="1">
      <c r="A266" s="75" t="s">
        <v>362</v>
      </c>
      <c r="B266" s="80">
        <v>1390991.2640500001</v>
      </c>
      <c r="C266" s="80">
        <v>1394452.6252599999</v>
      </c>
      <c r="D266" s="80">
        <v>1424573.7704799999</v>
      </c>
      <c r="E266" s="80">
        <v>1425738.5906400001</v>
      </c>
      <c r="F266" s="80">
        <v>1425386.1541299999</v>
      </c>
      <c r="G266" s="80">
        <v>1452470.9167200001</v>
      </c>
      <c r="H266" s="80">
        <v>1456647.74807</v>
      </c>
      <c r="I266" s="80">
        <v>1470666.15041</v>
      </c>
      <c r="J266" s="80">
        <v>1502305.70744017</v>
      </c>
      <c r="K266" s="80">
        <v>1503224.5389182901</v>
      </c>
      <c r="L266" s="80">
        <v>1504145.102772</v>
      </c>
      <c r="M266" s="80">
        <v>1532849.8917462099</v>
      </c>
      <c r="N266" s="80">
        <v>1519261.25333299</v>
      </c>
      <c r="O266" s="80">
        <v>1520426.26468969</v>
      </c>
      <c r="P266" s="69">
        <f t="shared" si="6"/>
        <v>1471703.7472776424</v>
      </c>
      <c r="Q266" s="80">
        <v>1537374.2157137301</v>
      </c>
      <c r="R266" s="80">
        <v>1538546.1497808499</v>
      </c>
      <c r="S266" s="80">
        <v>1539721.5679375499</v>
      </c>
      <c r="T266" s="80">
        <v>1556679.9711815801</v>
      </c>
      <c r="U266" s="80">
        <v>1557857.6659635899</v>
      </c>
      <c r="V266" s="80">
        <v>1559038.8906436199</v>
      </c>
      <c r="W266" s="80">
        <v>1576003.1465809899</v>
      </c>
      <c r="X266" s="80">
        <v>1577191.47755462</v>
      </c>
      <c r="Y266" s="80">
        <v>1578383.3849046601</v>
      </c>
      <c r="Z266" s="80">
        <v>1592084.27769982</v>
      </c>
      <c r="AA266" s="80">
        <v>1581089.23974961</v>
      </c>
      <c r="AB266" s="80">
        <v>1582213.6173151401</v>
      </c>
      <c r="AC266" s="80">
        <v>1608444.83237457</v>
      </c>
      <c r="AD266" s="80">
        <v>1609576.50459554</v>
      </c>
      <c r="AE266" s="80">
        <v>1610711.8480410799</v>
      </c>
      <c r="AF266" s="80">
        <v>1636954.07691051</v>
      </c>
      <c r="AG266" s="69">
        <f t="shared" si="7"/>
        <v>1586632.9948857948</v>
      </c>
    </row>
    <row r="267" spans="1:33">
      <c r="A267" s="77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69">
        <f t="shared" ref="P267:P270" si="8">SUM(C267:O267)/13</f>
        <v>0</v>
      </c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69">
        <f t="shared" ref="AG267:AG270" si="9">SUM(T267:AF267)/13</f>
        <v>0</v>
      </c>
    </row>
    <row r="268" spans="1:33" ht="15" thickBot="1">
      <c r="A268" s="75" t="s">
        <v>363</v>
      </c>
      <c r="B268" s="80">
        <v>6397884.7766800001</v>
      </c>
      <c r="C268" s="80">
        <v>6410695.6552400002</v>
      </c>
      <c r="D268" s="80">
        <v>6425118.5573399998</v>
      </c>
      <c r="E268" s="80">
        <v>6446673.9555299999</v>
      </c>
      <c r="F268" s="80">
        <v>6483299.4908600003</v>
      </c>
      <c r="G268" s="80">
        <v>6521317.76770999</v>
      </c>
      <c r="H268" s="80">
        <v>6524447.6261400003</v>
      </c>
      <c r="I268" s="80">
        <v>6573279.1740899999</v>
      </c>
      <c r="J268" s="80">
        <v>6609849.6791761303</v>
      </c>
      <c r="K268" s="80">
        <v>6670323.3543116404</v>
      </c>
      <c r="L268" s="80">
        <v>6731722.4660866298</v>
      </c>
      <c r="M268" s="80">
        <v>6791773.1424410902</v>
      </c>
      <c r="N268" s="80">
        <v>6828037.2889710898</v>
      </c>
      <c r="O268" s="80">
        <v>6854005.9368295204</v>
      </c>
      <c r="P268" s="69">
        <f t="shared" si="8"/>
        <v>6605426.4688250851</v>
      </c>
      <c r="Q268" s="80">
        <v>6883810.9613244599</v>
      </c>
      <c r="R268" s="80">
        <v>6916161.48273315</v>
      </c>
      <c r="S268" s="80">
        <v>6941131.5480118999</v>
      </c>
      <c r="T268" s="80">
        <v>6959756.1112930998</v>
      </c>
      <c r="U268" s="80">
        <v>6993145.7794752801</v>
      </c>
      <c r="V268" s="80">
        <v>7007910.9900757503</v>
      </c>
      <c r="W268" s="80">
        <v>7013853.3880920196</v>
      </c>
      <c r="X268" s="80">
        <v>7206433.6297499305</v>
      </c>
      <c r="Y268" s="80">
        <v>7053983.4393620696</v>
      </c>
      <c r="Z268" s="80">
        <v>7069283.3322191499</v>
      </c>
      <c r="AA268" s="80">
        <v>7081171.6584357005</v>
      </c>
      <c r="AB268" s="80">
        <v>7072907.95125126</v>
      </c>
      <c r="AC268" s="80">
        <v>7082705.2031766297</v>
      </c>
      <c r="AD268" s="80">
        <v>7093503.1806625696</v>
      </c>
      <c r="AE268" s="80">
        <v>7120238.3581617903</v>
      </c>
      <c r="AF268" s="80">
        <v>7145605.2470180998</v>
      </c>
      <c r="AG268" s="69">
        <f t="shared" si="9"/>
        <v>7069269.0976133347</v>
      </c>
    </row>
    <row r="269" spans="1:33">
      <c r="A269" s="77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69">
        <f t="shared" si="8"/>
        <v>0</v>
      </c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69">
        <f t="shared" si="9"/>
        <v>0</v>
      </c>
    </row>
    <row r="270" spans="1:33">
      <c r="A270" s="77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69">
        <f t="shared" si="8"/>
        <v>0</v>
      </c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69">
        <f t="shared" si="9"/>
        <v>0</v>
      </c>
    </row>
  </sheetData>
  <pageMargins left="0.75" right="0.75" top="1" bottom="1" header="0.5" footer="0.5"/>
  <pageSetup scale="3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zoomScalePageLayoutView="70" workbookViewId="0">
      <selection activeCell="R2" sqref="R2"/>
    </sheetView>
  </sheetViews>
  <sheetFormatPr baseColWidth="10" defaultColWidth="8.83203125" defaultRowHeight="15" x14ac:dyDescent="0"/>
  <cols>
    <col min="1" max="1" width="4.83203125" style="84" bestFit="1" customWidth="1"/>
    <col min="2" max="2" width="60.5" style="85" customWidth="1"/>
    <col min="3" max="3" width="1.83203125" style="86" customWidth="1"/>
    <col min="4" max="4" width="21.33203125" style="85" customWidth="1"/>
    <col min="5" max="5" width="1.83203125" style="86" customWidth="1"/>
    <col min="6" max="6" width="21.33203125" style="85" customWidth="1"/>
    <col min="7" max="7" width="1.83203125" style="86" customWidth="1"/>
    <col min="8" max="8" width="19" style="85" customWidth="1"/>
    <col min="9" max="9" width="1.83203125" style="86" customWidth="1"/>
    <col min="10" max="10" width="19" style="85" customWidth="1"/>
    <col min="11" max="11" width="1.83203125" style="86" customWidth="1"/>
    <col min="12" max="12" width="19" style="85" customWidth="1"/>
    <col min="13" max="13" width="1.83203125" style="86" customWidth="1"/>
    <col min="14" max="14" width="21.33203125" style="85" customWidth="1"/>
    <col min="15" max="15" width="1.83203125" style="86" customWidth="1"/>
    <col min="16" max="16" width="21.33203125" style="85" customWidth="1"/>
    <col min="17" max="17" width="1.83203125" style="86" customWidth="1"/>
    <col min="18" max="18" width="21.33203125" style="85" customWidth="1"/>
    <col min="19" max="19" width="10.83203125" style="88" bestFit="1" customWidth="1"/>
    <col min="20" max="20" width="20.6640625" style="85" customWidth="1"/>
    <col min="21" max="21" width="12.1640625" style="85" bestFit="1" customWidth="1"/>
    <col min="22" max="22" width="17.5" style="85" bestFit="1" customWidth="1"/>
    <col min="23" max="16384" width="8.83203125" style="85"/>
  </cols>
  <sheetData>
    <row r="1" spans="1:22">
      <c r="R1" s="87" t="s">
        <v>428</v>
      </c>
    </row>
    <row r="2" spans="1:22">
      <c r="R2" s="89" t="s">
        <v>474</v>
      </c>
      <c r="T2" s="87"/>
    </row>
    <row r="3" spans="1:22">
      <c r="R3" s="90" t="s">
        <v>434</v>
      </c>
    </row>
    <row r="5" spans="1:22">
      <c r="A5" s="162" t="s">
        <v>113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7" spans="1:22">
      <c r="A7" s="162" t="s">
        <v>449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1:2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2">
      <c r="A9" s="161" t="s">
        <v>450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22">
      <c r="A10" s="91"/>
    </row>
    <row r="11" spans="1:22">
      <c r="A11" s="91"/>
      <c r="B11" s="92"/>
      <c r="C11" s="93"/>
      <c r="D11" s="94"/>
      <c r="E11" s="93"/>
      <c r="F11" s="92"/>
      <c r="G11" s="93"/>
      <c r="H11" s="92"/>
      <c r="I11" s="93"/>
      <c r="J11" s="92"/>
      <c r="K11" s="93"/>
      <c r="L11" s="92"/>
      <c r="M11" s="93"/>
      <c r="N11" s="92"/>
      <c r="O11" s="93"/>
      <c r="P11" s="92"/>
      <c r="Q11" s="93"/>
      <c r="R11" s="92"/>
    </row>
    <row r="12" spans="1:22">
      <c r="A12" s="91"/>
      <c r="B12" s="95"/>
      <c r="L12" s="96" t="s">
        <v>370</v>
      </c>
      <c r="N12" s="96" t="s">
        <v>370</v>
      </c>
    </row>
    <row r="13" spans="1:22">
      <c r="A13" s="91"/>
      <c r="B13" s="92"/>
      <c r="C13" s="93"/>
      <c r="D13" s="97" t="s">
        <v>370</v>
      </c>
      <c r="E13" s="93"/>
      <c r="F13" s="97" t="s">
        <v>370</v>
      </c>
      <c r="G13" s="93"/>
      <c r="H13" s="96" t="s">
        <v>370</v>
      </c>
      <c r="I13" s="93"/>
      <c r="J13" s="96" t="s">
        <v>370</v>
      </c>
      <c r="K13" s="93"/>
      <c r="L13" s="96" t="s">
        <v>371</v>
      </c>
      <c r="M13" s="93"/>
      <c r="N13" s="96" t="s">
        <v>371</v>
      </c>
      <c r="O13" s="93"/>
      <c r="P13" s="97" t="s">
        <v>372</v>
      </c>
      <c r="Q13" s="93"/>
      <c r="R13" s="97" t="s">
        <v>109</v>
      </c>
    </row>
    <row r="14" spans="1:22">
      <c r="A14" s="91"/>
      <c r="B14" s="92"/>
      <c r="C14" s="93"/>
      <c r="D14" s="97" t="s">
        <v>371</v>
      </c>
      <c r="E14" s="93"/>
      <c r="F14" s="97" t="s">
        <v>371</v>
      </c>
      <c r="G14" s="93"/>
      <c r="H14" s="96" t="s">
        <v>371</v>
      </c>
      <c r="I14" s="93"/>
      <c r="J14" s="96" t="s">
        <v>371</v>
      </c>
      <c r="K14" s="93"/>
      <c r="L14" s="98" t="s">
        <v>373</v>
      </c>
      <c r="M14" s="93"/>
      <c r="N14" s="98" t="s">
        <v>373</v>
      </c>
      <c r="O14" s="93"/>
      <c r="P14" s="97" t="s">
        <v>371</v>
      </c>
      <c r="Q14" s="93"/>
      <c r="R14" s="97" t="s">
        <v>374</v>
      </c>
    </row>
    <row r="15" spans="1:22">
      <c r="A15" s="91"/>
      <c r="B15" s="92" t="s">
        <v>375</v>
      </c>
      <c r="C15" s="93"/>
      <c r="D15" s="98" t="s">
        <v>376</v>
      </c>
      <c r="E15" s="93"/>
      <c r="F15" s="98" t="s">
        <v>377</v>
      </c>
      <c r="G15" s="93"/>
      <c r="H15" s="98" t="s">
        <v>378</v>
      </c>
      <c r="I15" s="93"/>
      <c r="J15" s="98" t="s">
        <v>379</v>
      </c>
      <c r="K15" s="93"/>
      <c r="L15" s="98" t="s">
        <v>380</v>
      </c>
      <c r="M15" s="93"/>
      <c r="N15" s="98" t="s">
        <v>381</v>
      </c>
      <c r="O15" s="93"/>
      <c r="P15" s="98" t="s">
        <v>382</v>
      </c>
      <c r="Q15" s="93"/>
      <c r="R15" s="98" t="s">
        <v>382</v>
      </c>
    </row>
    <row r="16" spans="1:22">
      <c r="A16" s="91"/>
      <c r="B16" s="99">
        <v>-1</v>
      </c>
      <c r="C16" s="93"/>
      <c r="D16" s="100">
        <v>-2</v>
      </c>
      <c r="E16" s="93"/>
      <c r="F16" s="99">
        <v>-3</v>
      </c>
      <c r="G16" s="93"/>
      <c r="H16" s="99">
        <v>-4</v>
      </c>
      <c r="I16" s="93"/>
      <c r="J16" s="99">
        <v>-5</v>
      </c>
      <c r="K16" s="93"/>
      <c r="L16" s="99">
        <v>-6</v>
      </c>
      <c r="M16" s="93"/>
      <c r="N16" s="99">
        <v>-7</v>
      </c>
      <c r="O16" s="93"/>
      <c r="P16" s="99">
        <v>-8</v>
      </c>
      <c r="Q16" s="93"/>
      <c r="R16" s="99">
        <v>-9</v>
      </c>
      <c r="T16" s="101"/>
      <c r="U16" s="86"/>
      <c r="V16" s="86"/>
    </row>
    <row r="17" spans="1:22">
      <c r="A17" s="91"/>
      <c r="B17" s="92"/>
      <c r="C17" s="93"/>
      <c r="D17" s="92"/>
      <c r="E17" s="93"/>
      <c r="F17" s="97"/>
      <c r="G17" s="93"/>
      <c r="H17" s="92"/>
      <c r="I17" s="93"/>
      <c r="J17" s="92"/>
      <c r="K17" s="93"/>
      <c r="L17" s="92"/>
      <c r="M17" s="93"/>
      <c r="N17" s="98" t="s">
        <v>383</v>
      </c>
      <c r="O17" s="93"/>
      <c r="P17" s="92"/>
      <c r="Q17" s="93"/>
      <c r="R17" s="92" t="s">
        <v>384</v>
      </c>
      <c r="T17" s="86"/>
      <c r="U17" s="86"/>
      <c r="V17" s="86"/>
    </row>
    <row r="18" spans="1:22" ht="21" customHeight="1">
      <c r="A18" s="102">
        <f>1</f>
        <v>1</v>
      </c>
      <c r="B18" s="103" t="s">
        <v>385</v>
      </c>
      <c r="C18" s="104"/>
      <c r="D18" s="105">
        <v>8080231406.7577095</v>
      </c>
      <c r="E18" s="106"/>
      <c r="F18" s="105">
        <v>1173710783.773787</v>
      </c>
      <c r="G18" s="106"/>
      <c r="H18" s="105">
        <v>4931299.2007692307</v>
      </c>
      <c r="I18" s="106"/>
      <c r="J18" s="105">
        <v>167359742.38552591</v>
      </c>
      <c r="K18" s="106"/>
      <c r="L18" s="105">
        <v>814684.98964930547</v>
      </c>
      <c r="M18" s="106"/>
      <c r="N18" s="105">
        <f>D18-SUM(F18:L18)</f>
        <v>6733414896.4079781</v>
      </c>
      <c r="O18" s="106"/>
      <c r="P18" s="105">
        <f>R18-D18</f>
        <v>1036647476.0693684</v>
      </c>
      <c r="Q18" s="106"/>
      <c r="R18" s="105">
        <v>9116878882.8270779</v>
      </c>
      <c r="T18" s="86"/>
      <c r="U18" s="86"/>
      <c r="V18" s="107"/>
    </row>
    <row r="19" spans="1:22" ht="13.5" customHeight="1">
      <c r="A19" s="91"/>
      <c r="B19" s="103"/>
      <c r="C19" s="104"/>
      <c r="D19" s="108"/>
      <c r="E19" s="106"/>
      <c r="F19" s="108"/>
      <c r="G19" s="106"/>
      <c r="H19" s="108"/>
      <c r="I19" s="106"/>
      <c r="J19" s="108"/>
      <c r="K19" s="106"/>
      <c r="L19" s="108"/>
      <c r="M19" s="106"/>
      <c r="N19" s="108"/>
      <c r="O19" s="106"/>
      <c r="P19" s="108"/>
      <c r="Q19" s="106"/>
      <c r="R19" s="108"/>
      <c r="T19" s="86"/>
      <c r="U19" s="86"/>
      <c r="V19" s="86"/>
    </row>
    <row r="20" spans="1:22" ht="21" customHeight="1">
      <c r="A20" s="102">
        <f>1+A18</f>
        <v>2</v>
      </c>
      <c r="B20" s="103" t="s">
        <v>386</v>
      </c>
      <c r="C20" s="104"/>
      <c r="D20" s="108"/>
      <c r="E20" s="106"/>
      <c r="F20" s="108"/>
      <c r="G20" s="106"/>
      <c r="H20" s="108"/>
      <c r="I20" s="106"/>
      <c r="J20" s="108"/>
      <c r="K20" s="106"/>
      <c r="L20" s="108"/>
      <c r="M20" s="106"/>
      <c r="N20" s="108"/>
      <c r="O20" s="106"/>
      <c r="P20" s="108"/>
      <c r="Q20" s="106"/>
      <c r="R20" s="108"/>
      <c r="T20" s="86"/>
      <c r="U20" s="86"/>
      <c r="V20" s="86"/>
    </row>
    <row r="21" spans="1:22" ht="21" customHeight="1">
      <c r="A21" s="102">
        <f>1+A20</f>
        <v>3</v>
      </c>
      <c r="B21" s="103" t="s">
        <v>387</v>
      </c>
      <c r="C21" s="104"/>
      <c r="D21" s="108">
        <v>2633674748.9516835</v>
      </c>
      <c r="E21" s="106"/>
      <c r="F21" s="108">
        <v>27901692.266999807</v>
      </c>
      <c r="G21" s="106"/>
      <c r="H21" s="108">
        <v>481518.4461538461</v>
      </c>
      <c r="I21" s="106"/>
      <c r="J21" s="108">
        <v>40647776.576848216</v>
      </c>
      <c r="K21" s="106"/>
      <c r="L21" s="108">
        <v>781282.13367177977</v>
      </c>
      <c r="M21" s="106"/>
      <c r="N21" s="108">
        <f>D21-SUM(F21:L21)</f>
        <v>2563862479.5280099</v>
      </c>
      <c r="O21" s="106"/>
      <c r="P21" s="108">
        <f>R21-D21</f>
        <v>351522812.54048681</v>
      </c>
      <c r="Q21" s="106"/>
      <c r="R21" s="108">
        <v>2985197561.4921703</v>
      </c>
      <c r="T21" s="86"/>
      <c r="U21" s="86"/>
      <c r="V21" s="107"/>
    </row>
    <row r="22" spans="1:22" ht="13.5" customHeight="1">
      <c r="A22" s="102"/>
      <c r="B22" s="103"/>
      <c r="C22" s="104"/>
      <c r="D22" s="108"/>
      <c r="E22" s="106"/>
      <c r="F22" s="108"/>
      <c r="G22" s="106"/>
      <c r="H22" s="108"/>
      <c r="I22" s="106"/>
      <c r="J22" s="108"/>
      <c r="K22" s="106"/>
      <c r="L22" s="108"/>
      <c r="M22" s="106"/>
      <c r="N22" s="108"/>
      <c r="O22" s="106"/>
      <c r="P22" s="108"/>
      <c r="Q22" s="106"/>
      <c r="R22" s="108"/>
      <c r="T22" s="86"/>
      <c r="U22" s="86"/>
      <c r="V22" s="86"/>
    </row>
    <row r="23" spans="1:22" ht="21" customHeight="1">
      <c r="A23" s="102">
        <f>1+A21</f>
        <v>4</v>
      </c>
      <c r="B23" s="103" t="s">
        <v>388</v>
      </c>
      <c r="C23" s="104"/>
      <c r="D23" s="109">
        <f>D18-D21</f>
        <v>5446556657.8060265</v>
      </c>
      <c r="E23" s="106"/>
      <c r="F23" s="109">
        <f>+F18-F21</f>
        <v>1145809091.5067873</v>
      </c>
      <c r="G23" s="106"/>
      <c r="H23" s="109">
        <f>+H18-H21</f>
        <v>4449780.7546153851</v>
      </c>
      <c r="I23" s="106"/>
      <c r="J23" s="109">
        <f>+J18-J21</f>
        <v>126711965.8086777</v>
      </c>
      <c r="K23" s="106"/>
      <c r="L23" s="109">
        <f>+L18-L21</f>
        <v>33402.855977525702</v>
      </c>
      <c r="M23" s="106"/>
      <c r="N23" s="109">
        <f>+N18-N21</f>
        <v>4169552416.8799682</v>
      </c>
      <c r="O23" s="106"/>
      <c r="P23" s="109">
        <f>P18-P21</f>
        <v>685124663.52888155</v>
      </c>
      <c r="Q23" s="106"/>
      <c r="R23" s="109">
        <f>+R18-R21</f>
        <v>6131681321.3349075</v>
      </c>
      <c r="T23" s="86"/>
      <c r="U23" s="86"/>
      <c r="V23" s="106"/>
    </row>
    <row r="24" spans="1:22" ht="13.5" customHeight="1">
      <c r="A24" s="102"/>
      <c r="B24" s="103"/>
      <c r="C24" s="104"/>
      <c r="D24" s="108"/>
      <c r="E24" s="106"/>
      <c r="F24" s="108"/>
      <c r="G24" s="106"/>
      <c r="H24" s="108"/>
      <c r="I24" s="106"/>
      <c r="J24" s="108"/>
      <c r="K24" s="106"/>
      <c r="L24" s="108"/>
      <c r="M24" s="106"/>
      <c r="N24" s="108"/>
      <c r="O24" s="106"/>
      <c r="P24" s="108"/>
      <c r="Q24" s="106"/>
      <c r="R24" s="108"/>
    </row>
    <row r="25" spans="1:22" ht="21" customHeight="1">
      <c r="A25" s="102">
        <f>1+A23</f>
        <v>5</v>
      </c>
      <c r="B25" s="103" t="s">
        <v>386</v>
      </c>
      <c r="C25" s="104"/>
      <c r="D25" s="108"/>
      <c r="E25" s="106"/>
      <c r="F25" s="108"/>
      <c r="G25" s="106"/>
      <c r="H25" s="108"/>
      <c r="I25" s="106"/>
      <c r="J25" s="108"/>
      <c r="K25" s="106"/>
      <c r="L25" s="108"/>
      <c r="M25" s="106"/>
      <c r="N25" s="108"/>
      <c r="O25" s="106"/>
      <c r="P25" s="108"/>
      <c r="Q25" s="106"/>
      <c r="R25" s="108"/>
      <c r="S25" s="110"/>
    </row>
    <row r="26" spans="1:22" ht="21" customHeight="1">
      <c r="A26" s="102">
        <f>1+A25</f>
        <v>6</v>
      </c>
      <c r="B26" s="103" t="s">
        <v>389</v>
      </c>
      <c r="C26" s="104"/>
      <c r="D26" s="108">
        <v>2445372.0573729686</v>
      </c>
      <c r="E26" s="106"/>
      <c r="F26" s="108">
        <v>0</v>
      </c>
      <c r="G26" s="106"/>
      <c r="H26" s="108">
        <v>0</v>
      </c>
      <c r="I26" s="106"/>
      <c r="J26" s="108">
        <v>0</v>
      </c>
      <c r="K26" s="106"/>
      <c r="L26" s="108">
        <v>0</v>
      </c>
      <c r="M26" s="106"/>
      <c r="N26" s="108">
        <f t="shared" ref="N26:N28" si="0">D26-SUM(F26:L26)</f>
        <v>2445372.0573729686</v>
      </c>
      <c r="O26" s="106"/>
      <c r="P26" s="108">
        <f t="shared" ref="P26:P28" si="1">R26-D26</f>
        <v>26756.142627031542</v>
      </c>
      <c r="Q26" s="106"/>
      <c r="R26" s="108">
        <v>2472128.2000000002</v>
      </c>
      <c r="T26" s="111"/>
    </row>
    <row r="27" spans="1:22" ht="21" customHeight="1">
      <c r="A27" s="102">
        <f>1+A26</f>
        <v>7</v>
      </c>
      <c r="B27" s="103" t="s">
        <v>390</v>
      </c>
      <c r="C27" s="104"/>
      <c r="D27" s="108">
        <v>789021701.54515541</v>
      </c>
      <c r="E27" s="112"/>
      <c r="F27" s="113">
        <v>119745449.34687902</v>
      </c>
      <c r="G27" s="112"/>
      <c r="H27" s="113">
        <v>612999.14657691936</v>
      </c>
      <c r="I27" s="112"/>
      <c r="J27" s="113">
        <v>0</v>
      </c>
      <c r="K27" s="112"/>
      <c r="L27" s="113">
        <v>0</v>
      </c>
      <c r="M27" s="112"/>
      <c r="N27" s="113">
        <f t="shared" si="0"/>
        <v>668663253.0516994</v>
      </c>
      <c r="O27" s="112"/>
      <c r="P27" s="108">
        <f t="shared" si="1"/>
        <v>95814012.454844594</v>
      </c>
      <c r="Q27" s="112"/>
      <c r="R27" s="108">
        <v>884835714</v>
      </c>
    </row>
    <row r="28" spans="1:22" ht="21" customHeight="1">
      <c r="A28" s="102">
        <f>A27+1</f>
        <v>8</v>
      </c>
      <c r="B28" s="114" t="s">
        <v>391</v>
      </c>
      <c r="C28" s="104"/>
      <c r="D28" s="108">
        <v>80778668.286897913</v>
      </c>
      <c r="E28" s="106"/>
      <c r="F28" s="106">
        <v>0</v>
      </c>
      <c r="G28" s="106"/>
      <c r="H28" s="106">
        <v>0</v>
      </c>
      <c r="I28" s="106"/>
      <c r="J28" s="106">
        <v>0</v>
      </c>
      <c r="K28" s="106"/>
      <c r="L28" s="106">
        <v>0</v>
      </c>
      <c r="M28" s="106"/>
      <c r="N28" s="106">
        <f t="shared" si="0"/>
        <v>80778668.286897913</v>
      </c>
      <c r="O28" s="106"/>
      <c r="P28" s="108">
        <f t="shared" si="1"/>
        <v>12215219.713102058</v>
      </c>
      <c r="Q28" s="106"/>
      <c r="R28" s="108">
        <v>92993887.99999997</v>
      </c>
    </row>
    <row r="29" spans="1:22" ht="12" customHeight="1">
      <c r="A29" s="102"/>
      <c r="B29" s="103"/>
      <c r="C29" s="10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22" ht="21" customHeight="1">
      <c r="A30" s="102">
        <f>1+A28</f>
        <v>9</v>
      </c>
      <c r="B30" s="103" t="s">
        <v>392</v>
      </c>
      <c r="C30" s="104"/>
      <c r="D30" s="109">
        <f>SUM(D26:D29)</f>
        <v>872245741.88942623</v>
      </c>
      <c r="E30" s="106"/>
      <c r="F30" s="109">
        <f>SUM(F26:F29)</f>
        <v>119745449.34687902</v>
      </c>
      <c r="G30" s="106"/>
      <c r="H30" s="109">
        <f>SUM(H26:H29)</f>
        <v>612999.14657691936</v>
      </c>
      <c r="I30" s="106"/>
      <c r="J30" s="109">
        <f>SUM(J26:J29)</f>
        <v>0</v>
      </c>
      <c r="K30" s="106"/>
      <c r="L30" s="109">
        <f>SUM(L26:L29)</f>
        <v>0</v>
      </c>
      <c r="M30" s="106"/>
      <c r="N30" s="109">
        <f>SUM(N26:N29)</f>
        <v>751887293.39597023</v>
      </c>
      <c r="O30" s="106"/>
      <c r="P30" s="109">
        <f>SUM(P26:P29)</f>
        <v>108055988.31057368</v>
      </c>
      <c r="Q30" s="106"/>
      <c r="R30" s="109">
        <f>SUM(R26:R29)</f>
        <v>980301730.20000005</v>
      </c>
    </row>
    <row r="31" spans="1:22" ht="13.5" customHeight="1">
      <c r="A31" s="91"/>
      <c r="B31" s="103"/>
      <c r="C31" s="104"/>
      <c r="D31" s="108"/>
      <c r="E31" s="106"/>
      <c r="F31" s="108"/>
      <c r="G31" s="106"/>
      <c r="H31" s="108"/>
      <c r="I31" s="106"/>
      <c r="J31" s="108"/>
      <c r="K31" s="106"/>
      <c r="L31" s="108"/>
      <c r="M31" s="106"/>
      <c r="N31" s="108"/>
      <c r="O31" s="106"/>
      <c r="P31" s="108"/>
      <c r="Q31" s="106"/>
      <c r="R31" s="108"/>
    </row>
    <row r="32" spans="1:22" ht="21" customHeight="1">
      <c r="A32" s="91">
        <f>1+A30</f>
        <v>10</v>
      </c>
      <c r="B32" s="103" t="s">
        <v>393</v>
      </c>
      <c r="C32" s="104"/>
      <c r="D32" s="109">
        <f>D23-D30</f>
        <v>4574310915.9166002</v>
      </c>
      <c r="E32" s="106"/>
      <c r="F32" s="109">
        <f>+F23-F30</f>
        <v>1026063642.1599083</v>
      </c>
      <c r="G32" s="106"/>
      <c r="H32" s="109">
        <f>+H23-H30</f>
        <v>3836781.6080384655</v>
      </c>
      <c r="I32" s="106"/>
      <c r="J32" s="109">
        <f>+J23-J30</f>
        <v>126711965.8086777</v>
      </c>
      <c r="K32" s="106"/>
      <c r="L32" s="109">
        <f>+L23-L30</f>
        <v>33402.855977525702</v>
      </c>
      <c r="M32" s="106"/>
      <c r="N32" s="109">
        <f>+N23-N30</f>
        <v>3417665123.4839978</v>
      </c>
      <c r="O32" s="106"/>
      <c r="P32" s="109">
        <f>P23-P30</f>
        <v>577068675.21830785</v>
      </c>
      <c r="Q32" s="106"/>
      <c r="R32" s="109">
        <f>+R23-R30</f>
        <v>5151379591.1349077</v>
      </c>
    </row>
    <row r="33" spans="1:19" ht="15" customHeight="1">
      <c r="A33" s="91"/>
      <c r="B33" s="103"/>
      <c r="C33" s="104"/>
      <c r="D33" s="108"/>
      <c r="E33" s="106"/>
      <c r="F33" s="108"/>
      <c r="G33" s="106"/>
      <c r="H33" s="108"/>
      <c r="I33" s="106"/>
      <c r="J33" s="108"/>
      <c r="K33" s="106"/>
      <c r="L33" s="108"/>
      <c r="M33" s="106"/>
      <c r="N33" s="108"/>
      <c r="O33" s="106"/>
      <c r="P33" s="108"/>
      <c r="Q33" s="106"/>
      <c r="R33" s="108"/>
    </row>
    <row r="34" spans="1:19" ht="21" customHeight="1">
      <c r="A34" s="91">
        <f>1+A32</f>
        <v>11</v>
      </c>
      <c r="B34" s="103" t="s">
        <v>394</v>
      </c>
      <c r="C34" s="104"/>
      <c r="D34" s="108"/>
      <c r="E34" s="106"/>
      <c r="F34" s="108"/>
      <c r="G34" s="106"/>
      <c r="H34" s="108"/>
      <c r="I34" s="106"/>
      <c r="J34" s="108"/>
      <c r="K34" s="106"/>
      <c r="L34" s="108"/>
      <c r="M34" s="106"/>
      <c r="N34" s="108"/>
      <c r="O34" s="106"/>
      <c r="P34" s="108"/>
      <c r="Q34" s="106"/>
      <c r="R34" s="108"/>
    </row>
    <row r="35" spans="1:19" ht="21" customHeight="1">
      <c r="A35" s="102">
        <f>1+A34</f>
        <v>12</v>
      </c>
      <c r="B35" s="114" t="s">
        <v>395</v>
      </c>
      <c r="C35" s="104"/>
      <c r="D35" s="113">
        <v>126046510.63905698</v>
      </c>
      <c r="E35" s="106"/>
      <c r="F35" s="108">
        <v>0</v>
      </c>
      <c r="G35" s="106"/>
      <c r="H35" s="108">
        <v>0</v>
      </c>
      <c r="I35" s="106"/>
      <c r="J35" s="108">
        <v>0</v>
      </c>
      <c r="K35" s="106"/>
      <c r="L35" s="108">
        <v>0</v>
      </c>
      <c r="M35" s="106"/>
      <c r="N35" s="108">
        <f t="shared" ref="N35:N37" si="2">D35-SUM(F35:L35)</f>
        <v>126046510.63905698</v>
      </c>
      <c r="O35" s="106"/>
      <c r="P35" s="113">
        <f t="shared" ref="P35:P38" si="3">R35-D35</f>
        <v>17199691.360943019</v>
      </c>
      <c r="Q35" s="106"/>
      <c r="R35" s="113">
        <v>143246202</v>
      </c>
    </row>
    <row r="36" spans="1:19" ht="21" customHeight="1">
      <c r="A36" s="102">
        <f>1+A35</f>
        <v>13</v>
      </c>
      <c r="B36" s="115" t="s">
        <v>396</v>
      </c>
      <c r="C36" s="104"/>
      <c r="D36" s="113">
        <v>6469139.7953353301</v>
      </c>
      <c r="E36" s="106"/>
      <c r="F36" s="108">
        <v>0</v>
      </c>
      <c r="G36" s="106"/>
      <c r="H36" s="108">
        <v>0</v>
      </c>
      <c r="I36" s="106"/>
      <c r="J36" s="108">
        <v>0</v>
      </c>
      <c r="K36" s="106"/>
      <c r="L36" s="108">
        <v>0</v>
      </c>
      <c r="M36" s="106"/>
      <c r="N36" s="108">
        <f t="shared" si="2"/>
        <v>6469139.7953353301</v>
      </c>
      <c r="O36" s="106"/>
      <c r="P36" s="113">
        <f t="shared" si="3"/>
        <v>413701.19726811629</v>
      </c>
      <c r="Q36" s="106"/>
      <c r="R36" s="113">
        <v>6882840.9926034464</v>
      </c>
    </row>
    <row r="37" spans="1:19" ht="21" customHeight="1">
      <c r="A37" s="102">
        <f>1+A36</f>
        <v>14</v>
      </c>
      <c r="B37" s="103" t="s">
        <v>397</v>
      </c>
      <c r="C37" s="104"/>
      <c r="D37" s="113">
        <v>174249.21378513327</v>
      </c>
      <c r="E37" s="106"/>
      <c r="F37" s="113">
        <v>173873.80870134808</v>
      </c>
      <c r="G37" s="106"/>
      <c r="H37" s="108">
        <v>0</v>
      </c>
      <c r="I37" s="106"/>
      <c r="J37" s="108">
        <v>0</v>
      </c>
      <c r="K37" s="106"/>
      <c r="L37" s="108">
        <v>0</v>
      </c>
      <c r="M37" s="106"/>
      <c r="N37" s="108">
        <f t="shared" si="2"/>
        <v>375.4050837851828</v>
      </c>
      <c r="O37" s="106"/>
      <c r="P37" s="113">
        <f t="shared" si="3"/>
        <v>24876.786214866734</v>
      </c>
      <c r="Q37" s="106"/>
      <c r="R37" s="113">
        <v>199126</v>
      </c>
      <c r="S37" s="116"/>
    </row>
    <row r="38" spans="1:19" ht="21" customHeight="1">
      <c r="A38" s="102">
        <f>1+A37</f>
        <v>15</v>
      </c>
      <c r="B38" s="103" t="s">
        <v>398</v>
      </c>
      <c r="C38" s="104"/>
      <c r="D38" s="106">
        <f>D79</f>
        <v>122344908</v>
      </c>
      <c r="E38" s="106"/>
      <c r="F38" s="108">
        <f>F79</f>
        <v>3257515</v>
      </c>
      <c r="G38" s="106"/>
      <c r="H38" s="106">
        <v>0</v>
      </c>
      <c r="I38" s="106"/>
      <c r="J38" s="106">
        <v>0</v>
      </c>
      <c r="K38" s="106"/>
      <c r="L38" s="106">
        <v>0</v>
      </c>
      <c r="M38" s="106"/>
      <c r="N38" s="106">
        <f>D38-SUM(F38:L38)</f>
        <v>119087393</v>
      </c>
      <c r="O38" s="106"/>
      <c r="P38" s="106">
        <f t="shared" si="3"/>
        <v>9443652.4196464568</v>
      </c>
      <c r="Q38" s="106"/>
      <c r="R38" s="106">
        <v>131788560.41964646</v>
      </c>
    </row>
    <row r="39" spans="1:19" ht="13.5" customHeight="1">
      <c r="A39" s="102"/>
      <c r="B39" s="103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9" ht="21" customHeight="1">
      <c r="A40" s="102">
        <f>1+A38</f>
        <v>16</v>
      </c>
      <c r="B40" s="117" t="s">
        <v>399</v>
      </c>
      <c r="C40" s="104"/>
      <c r="D40" s="109">
        <f>SUM(D35:D38)</f>
        <v>255034807.64817744</v>
      </c>
      <c r="E40" s="106"/>
      <c r="F40" s="109">
        <f>SUM(F35:F38)</f>
        <v>3431388.808701348</v>
      </c>
      <c r="G40" s="106"/>
      <c r="H40" s="109">
        <f>SUM(H35:H38)</f>
        <v>0</v>
      </c>
      <c r="I40" s="106"/>
      <c r="J40" s="109">
        <f>SUM(J35:J38)</f>
        <v>0</v>
      </c>
      <c r="K40" s="106"/>
      <c r="L40" s="109">
        <f>SUM(L35:L38)</f>
        <v>0</v>
      </c>
      <c r="M40" s="106"/>
      <c r="N40" s="109">
        <f>SUM(N35:N38)</f>
        <v>251603418.83947611</v>
      </c>
      <c r="O40" s="106"/>
      <c r="P40" s="109">
        <f>SUM(P35:P38)</f>
        <v>27081921.764072459</v>
      </c>
      <c r="Q40" s="106"/>
      <c r="R40" s="109">
        <f>SUM(R35:R38)</f>
        <v>282116729.41224992</v>
      </c>
    </row>
    <row r="41" spans="1:19" ht="13.5" customHeight="1">
      <c r="A41" s="102"/>
      <c r="B41" s="103"/>
      <c r="C41" s="104"/>
      <c r="D41" s="108"/>
      <c r="E41" s="106"/>
      <c r="F41" s="108"/>
      <c r="G41" s="106"/>
      <c r="H41" s="108"/>
      <c r="I41" s="106"/>
      <c r="J41" s="108"/>
      <c r="K41" s="106"/>
      <c r="L41" s="108"/>
      <c r="M41" s="106"/>
      <c r="N41" s="108"/>
      <c r="O41" s="106"/>
      <c r="P41" s="108"/>
      <c r="Q41" s="106"/>
      <c r="R41" s="108"/>
    </row>
    <row r="42" spans="1:19" ht="21" customHeight="1" thickBot="1">
      <c r="A42" s="102">
        <f>1+A40</f>
        <v>17</v>
      </c>
      <c r="B42" s="114" t="s">
        <v>400</v>
      </c>
      <c r="C42" s="104"/>
      <c r="D42" s="118">
        <f>+D32+D40</f>
        <v>4829345723.5647774</v>
      </c>
      <c r="E42" s="119"/>
      <c r="F42" s="118">
        <f>+F32+F40</f>
        <v>1029495030.9686097</v>
      </c>
      <c r="G42" s="119"/>
      <c r="H42" s="118">
        <f>+H32+H40</f>
        <v>3836781.6080384655</v>
      </c>
      <c r="I42" s="119"/>
      <c r="J42" s="118">
        <f>+J32+J40</f>
        <v>126711965.8086777</v>
      </c>
      <c r="K42" s="119"/>
      <c r="L42" s="118">
        <f>+L32+L40</f>
        <v>33402.855977525702</v>
      </c>
      <c r="M42" s="119"/>
      <c r="N42" s="118">
        <f>+N32+N40</f>
        <v>3669268542.3234739</v>
      </c>
      <c r="O42" s="119"/>
      <c r="P42" s="118">
        <f>+P32+P40</f>
        <v>604150596.98238027</v>
      </c>
      <c r="Q42" s="119"/>
      <c r="R42" s="118">
        <f>+R32+R40</f>
        <v>5433496320.5471573</v>
      </c>
    </row>
    <row r="43" spans="1:19" ht="13.5" customHeight="1" thickTop="1">
      <c r="A43" s="102"/>
      <c r="B43" s="103"/>
      <c r="C43" s="104"/>
      <c r="D43" s="108"/>
      <c r="E43" s="106"/>
      <c r="F43" s="108"/>
      <c r="G43" s="106"/>
      <c r="H43" s="108"/>
      <c r="I43" s="106"/>
      <c r="J43" s="108"/>
      <c r="K43" s="106"/>
      <c r="L43" s="108"/>
      <c r="M43" s="106"/>
      <c r="N43" s="108"/>
      <c r="O43" s="106"/>
      <c r="P43" s="108"/>
      <c r="Q43" s="106"/>
      <c r="R43" s="108"/>
    </row>
    <row r="44" spans="1:19" ht="21" customHeight="1">
      <c r="A44" s="102">
        <f>1+A42</f>
        <v>18</v>
      </c>
      <c r="B44" s="115" t="s">
        <v>430</v>
      </c>
      <c r="C44" s="104"/>
      <c r="D44" s="113"/>
      <c r="E44" s="106"/>
      <c r="F44" s="108"/>
      <c r="G44" s="106"/>
      <c r="H44" s="108"/>
      <c r="I44" s="106"/>
      <c r="J44" s="108">
        <f>-J42</f>
        <v>-126711965.8086777</v>
      </c>
      <c r="K44" s="106"/>
      <c r="L44" s="108"/>
      <c r="M44" s="106"/>
      <c r="N44" s="108">
        <f t="shared" ref="N44" si="4">D44-SUM(F44:L44)</f>
        <v>126711965.8086777</v>
      </c>
      <c r="O44" s="106"/>
      <c r="P44" s="113"/>
      <c r="Q44" s="106"/>
      <c r="R44" s="113">
        <f>SUM(D44,P44)</f>
        <v>0</v>
      </c>
    </row>
    <row r="45" spans="1:19" ht="15.75" customHeight="1">
      <c r="A45" s="102"/>
      <c r="C45" s="104"/>
      <c r="D45" s="108"/>
      <c r="E45" s="106"/>
      <c r="F45" s="108"/>
      <c r="G45" s="106"/>
      <c r="H45" s="108"/>
      <c r="I45" s="106"/>
      <c r="J45" s="108"/>
      <c r="K45" s="106"/>
      <c r="L45" s="108"/>
      <c r="M45" s="106"/>
      <c r="N45" s="108"/>
      <c r="O45" s="106"/>
      <c r="P45" s="108"/>
      <c r="Q45" s="106"/>
      <c r="R45" s="108"/>
    </row>
    <row r="46" spans="1:19" ht="21" customHeight="1" thickBot="1">
      <c r="A46" s="102">
        <f>1+A44</f>
        <v>19</v>
      </c>
      <c r="B46" s="145" t="s">
        <v>431</v>
      </c>
      <c r="C46" s="104"/>
      <c r="D46" s="118">
        <f>D42+D44</f>
        <v>4829345723.5647774</v>
      </c>
      <c r="E46" s="119"/>
      <c r="F46" s="118">
        <f>F42+F44</f>
        <v>1029495030.9686097</v>
      </c>
      <c r="G46" s="119"/>
      <c r="H46" s="118">
        <f>H42+H44</f>
        <v>3836781.6080384655</v>
      </c>
      <c r="I46" s="119"/>
      <c r="J46" s="118">
        <f>J42+J44</f>
        <v>0</v>
      </c>
      <c r="K46" s="119"/>
      <c r="L46" s="118">
        <f>L42+L44</f>
        <v>33402.855977525702</v>
      </c>
      <c r="M46" s="119"/>
      <c r="N46" s="118">
        <f>N42+N44</f>
        <v>3795980508.1321516</v>
      </c>
      <c r="O46" s="119"/>
      <c r="P46" s="118">
        <f>P42+P44</f>
        <v>604150596.98238027</v>
      </c>
      <c r="Q46" s="119"/>
      <c r="R46" s="118">
        <f>R42+R44</f>
        <v>5433496320.5471573</v>
      </c>
    </row>
    <row r="47" spans="1:19" ht="13.5" customHeight="1" thickTop="1">
      <c r="A47" s="102"/>
      <c r="B47" s="103"/>
      <c r="C47" s="104"/>
      <c r="D47" s="108"/>
      <c r="E47" s="106"/>
      <c r="F47" s="108"/>
      <c r="G47" s="106"/>
      <c r="H47" s="108"/>
      <c r="I47" s="106"/>
      <c r="J47" s="108"/>
      <c r="K47" s="106"/>
      <c r="L47" s="108"/>
      <c r="M47" s="106"/>
      <c r="N47" s="108"/>
      <c r="O47" s="106"/>
      <c r="P47" s="108"/>
      <c r="Q47" s="106"/>
      <c r="R47" s="108"/>
    </row>
    <row r="48" spans="1:19" ht="21" customHeight="1" thickBot="1">
      <c r="A48" s="120">
        <f>1+A46</f>
        <v>20</v>
      </c>
      <c r="B48" s="114" t="s">
        <v>401</v>
      </c>
      <c r="C48" s="85"/>
      <c r="D48" s="121">
        <f>ROUND(D46/$R46,4)</f>
        <v>0.88880000000000003</v>
      </c>
      <c r="E48" s="85"/>
      <c r="F48" s="121">
        <f>ROUND(F46/$R46,4)</f>
        <v>0.1895</v>
      </c>
      <c r="G48" s="85"/>
      <c r="H48" s="121">
        <f>ROUND(H46/$R46,4)</f>
        <v>6.9999999999999999E-4</v>
      </c>
      <c r="I48" s="85"/>
      <c r="J48" s="121">
        <f>ROUND(J46/$R46,4)</f>
        <v>0</v>
      </c>
      <c r="K48" s="85"/>
      <c r="L48" s="121">
        <f>ROUND(L46/$R46,4)</f>
        <v>0</v>
      </c>
      <c r="M48" s="85"/>
      <c r="N48" s="121">
        <f>ROUND(N46/$R46,4)</f>
        <v>0.6986</v>
      </c>
      <c r="O48" s="85"/>
      <c r="P48" s="121">
        <f>ROUND(P46/$R46,4)</f>
        <v>0.11119999999999999</v>
      </c>
      <c r="Q48" s="85"/>
      <c r="R48" s="121">
        <f>ROUND(R46/$R46,4)</f>
        <v>1</v>
      </c>
    </row>
    <row r="49" spans="1:21" ht="15.75" customHeight="1" thickTop="1">
      <c r="A49" s="102"/>
      <c r="C49" s="104"/>
      <c r="D49" s="108"/>
      <c r="E49" s="106"/>
      <c r="F49" s="108"/>
      <c r="G49" s="106"/>
      <c r="H49" s="108"/>
      <c r="I49" s="106"/>
      <c r="J49" s="108"/>
      <c r="K49" s="106"/>
      <c r="L49" s="108"/>
      <c r="M49" s="106"/>
      <c r="N49" s="108"/>
      <c r="O49" s="106"/>
      <c r="P49" s="108"/>
      <c r="Q49" s="106"/>
      <c r="R49" s="108"/>
    </row>
    <row r="50" spans="1:21" ht="19" customHeight="1">
      <c r="A50" s="124" t="s">
        <v>402</v>
      </c>
      <c r="B50" s="114" t="s">
        <v>403</v>
      </c>
      <c r="C50" s="85"/>
      <c r="E50" s="85"/>
      <c r="F50" s="122"/>
      <c r="G50" s="85"/>
      <c r="I50" s="85"/>
      <c r="K50" s="85"/>
      <c r="M50" s="85"/>
      <c r="N50" s="125"/>
      <c r="O50" s="85"/>
      <c r="Q50" s="85"/>
    </row>
    <row r="51" spans="1:21" ht="19" customHeight="1">
      <c r="A51" s="126" t="s">
        <v>404</v>
      </c>
      <c r="B51" s="127" t="s">
        <v>405</v>
      </c>
      <c r="C51" s="85"/>
      <c r="E51" s="85"/>
      <c r="F51" s="128"/>
      <c r="G51" s="85"/>
      <c r="I51" s="85"/>
      <c r="K51" s="85"/>
      <c r="M51" s="85"/>
      <c r="O51" s="85"/>
      <c r="Q51" s="85"/>
    </row>
    <row r="52" spans="1:21" ht="19" customHeight="1">
      <c r="A52" s="126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9"/>
      <c r="U52" s="129"/>
    </row>
    <row r="53" spans="1:21">
      <c r="M53" s="85"/>
      <c r="O53" s="85"/>
      <c r="Q53" s="85"/>
      <c r="R53" s="87" t="str">
        <f>R1</f>
        <v>SUPPORTING SCHEDULE B-1.1</v>
      </c>
    </row>
    <row r="54" spans="1:21">
      <c r="M54" s="85"/>
      <c r="O54" s="85"/>
      <c r="Q54" s="85"/>
      <c r="R54" s="87" t="str">
        <f>R2</f>
        <v>WITNESS:   K. W. BLAKE / R. M. CONROY</v>
      </c>
    </row>
    <row r="55" spans="1:21">
      <c r="M55" s="85"/>
      <c r="O55" s="85"/>
      <c r="Q55" s="85"/>
      <c r="R55" s="90" t="s">
        <v>435</v>
      </c>
    </row>
    <row r="56" spans="1:21">
      <c r="M56" s="85"/>
      <c r="O56" s="85"/>
      <c r="Q56" s="85"/>
    </row>
    <row r="57" spans="1:21">
      <c r="A57" s="162" t="s">
        <v>369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</row>
    <row r="59" spans="1:21">
      <c r="A59" s="163" t="s">
        <v>408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</row>
    <row r="60" spans="1:21">
      <c r="A60" s="161" t="s">
        <v>451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21">
      <c r="A61" s="91"/>
      <c r="B61" s="92"/>
      <c r="C61" s="93"/>
      <c r="D61" s="92"/>
      <c r="E61" s="93"/>
      <c r="F61" s="92"/>
      <c r="G61" s="93"/>
      <c r="H61" s="92"/>
      <c r="I61" s="93"/>
      <c r="J61" s="92"/>
      <c r="K61" s="93"/>
      <c r="L61" s="92"/>
      <c r="M61" s="85"/>
      <c r="O61" s="85"/>
      <c r="Q61" s="85"/>
    </row>
    <row r="62" spans="1:21">
      <c r="A62" s="91"/>
      <c r="M62" s="85"/>
      <c r="O62" s="85"/>
      <c r="Q62" s="85"/>
    </row>
    <row r="63" spans="1:21">
      <c r="A63" s="91"/>
      <c r="B63" s="92"/>
      <c r="C63" s="93"/>
      <c r="D63" s="92"/>
      <c r="E63" s="93"/>
      <c r="F63" s="92"/>
      <c r="G63" s="93"/>
      <c r="H63" s="92"/>
      <c r="I63" s="93"/>
      <c r="J63" s="92"/>
      <c r="K63" s="93"/>
      <c r="L63" s="92"/>
      <c r="M63" s="85"/>
      <c r="O63" s="85"/>
      <c r="Q63" s="85"/>
    </row>
    <row r="64" spans="1:21">
      <c r="A64" s="91"/>
      <c r="L64" s="96" t="s">
        <v>370</v>
      </c>
      <c r="N64" s="96" t="s">
        <v>370</v>
      </c>
    </row>
    <row r="65" spans="1:19">
      <c r="A65" s="91"/>
      <c r="B65" s="92"/>
      <c r="C65" s="93"/>
      <c r="D65" s="97" t="s">
        <v>370</v>
      </c>
      <c r="E65" s="93"/>
      <c r="F65" s="97" t="s">
        <v>370</v>
      </c>
      <c r="G65" s="93"/>
      <c r="H65" s="96" t="s">
        <v>370</v>
      </c>
      <c r="I65" s="93"/>
      <c r="J65" s="96" t="s">
        <v>370</v>
      </c>
      <c r="K65" s="93"/>
      <c r="L65" s="96" t="s">
        <v>371</v>
      </c>
      <c r="M65" s="93"/>
      <c r="N65" s="96" t="s">
        <v>371</v>
      </c>
      <c r="O65" s="93"/>
      <c r="P65" s="97" t="s">
        <v>372</v>
      </c>
      <c r="Q65" s="93"/>
      <c r="R65" s="97" t="s">
        <v>109</v>
      </c>
    </row>
    <row r="66" spans="1:19">
      <c r="A66" s="91"/>
      <c r="B66" s="92"/>
      <c r="C66" s="93"/>
      <c r="D66" s="97" t="s">
        <v>371</v>
      </c>
      <c r="E66" s="93"/>
      <c r="F66" s="97" t="s">
        <v>371</v>
      </c>
      <c r="G66" s="93"/>
      <c r="H66" s="96" t="s">
        <v>371</v>
      </c>
      <c r="I66" s="93"/>
      <c r="J66" s="96" t="s">
        <v>371</v>
      </c>
      <c r="K66" s="93"/>
      <c r="L66" s="98" t="s">
        <v>373</v>
      </c>
      <c r="M66" s="93"/>
      <c r="N66" s="98" t="s">
        <v>373</v>
      </c>
      <c r="O66" s="93"/>
      <c r="P66" s="97" t="s">
        <v>371</v>
      </c>
      <c r="Q66" s="93"/>
      <c r="R66" s="97" t="s">
        <v>374</v>
      </c>
    </row>
    <row r="67" spans="1:19">
      <c r="A67" s="91"/>
      <c r="B67" s="92" t="s">
        <v>375</v>
      </c>
      <c r="C67" s="93"/>
      <c r="D67" s="98" t="s">
        <v>376</v>
      </c>
      <c r="E67" s="93"/>
      <c r="F67" s="98" t="s">
        <v>377</v>
      </c>
      <c r="G67" s="93"/>
      <c r="H67" s="98" t="s">
        <v>378</v>
      </c>
      <c r="I67" s="93"/>
      <c r="J67" s="98" t="s">
        <v>379</v>
      </c>
      <c r="K67" s="93"/>
      <c r="L67" s="98" t="s">
        <v>380</v>
      </c>
      <c r="M67" s="93"/>
      <c r="N67" s="98" t="s">
        <v>381</v>
      </c>
      <c r="O67" s="93"/>
      <c r="P67" s="98" t="s">
        <v>382</v>
      </c>
      <c r="Q67" s="93"/>
      <c r="R67" s="98" t="s">
        <v>382</v>
      </c>
    </row>
    <row r="68" spans="1:19">
      <c r="A68" s="91"/>
      <c r="B68" s="99">
        <v>-1</v>
      </c>
      <c r="C68" s="93"/>
      <c r="D68" s="100">
        <v>-2</v>
      </c>
      <c r="E68" s="93"/>
      <c r="F68" s="99">
        <v>-3</v>
      </c>
      <c r="G68" s="93"/>
      <c r="H68" s="99">
        <v>-4</v>
      </c>
      <c r="I68" s="93"/>
      <c r="J68" s="99">
        <v>-5</v>
      </c>
      <c r="K68" s="93"/>
      <c r="L68" s="99">
        <v>-6</v>
      </c>
      <c r="M68" s="93"/>
      <c r="N68" s="99">
        <v>-7</v>
      </c>
      <c r="O68" s="93"/>
      <c r="P68" s="99">
        <v>-8</v>
      </c>
      <c r="Q68" s="93"/>
      <c r="R68" s="99">
        <v>-9</v>
      </c>
    </row>
    <row r="69" spans="1:19">
      <c r="A69" s="91"/>
      <c r="B69" s="92"/>
      <c r="C69" s="93"/>
      <c r="D69" s="92"/>
      <c r="E69" s="93"/>
      <c r="F69" s="97"/>
      <c r="G69" s="93"/>
      <c r="H69" s="92"/>
      <c r="I69" s="93"/>
      <c r="J69" s="92"/>
      <c r="K69" s="93"/>
      <c r="L69" s="92"/>
      <c r="M69" s="93"/>
      <c r="N69" s="98" t="s">
        <v>383</v>
      </c>
      <c r="O69" s="93"/>
      <c r="P69" s="92"/>
      <c r="Q69" s="93"/>
      <c r="R69" s="92" t="s">
        <v>384</v>
      </c>
    </row>
    <row r="70" spans="1:19" ht="21" customHeight="1">
      <c r="A70" s="130" t="s">
        <v>409</v>
      </c>
      <c r="B70" s="127" t="s">
        <v>410</v>
      </c>
      <c r="G70" s="85"/>
      <c r="I70" s="85"/>
      <c r="K70" s="85"/>
      <c r="M70" s="85"/>
      <c r="O70" s="85"/>
    </row>
    <row r="71" spans="1:19" ht="21" customHeight="1">
      <c r="A71" s="130"/>
      <c r="B71" s="114" t="s">
        <v>436</v>
      </c>
      <c r="D71" s="105">
        <v>1047172868.5734776</v>
      </c>
      <c r="F71" s="105">
        <v>26060117.027843833</v>
      </c>
      <c r="G71" s="131"/>
      <c r="H71" s="105">
        <v>0</v>
      </c>
      <c r="I71" s="131"/>
      <c r="J71" s="105">
        <v>0</v>
      </c>
      <c r="K71" s="131"/>
      <c r="L71" s="105">
        <v>0</v>
      </c>
      <c r="M71" s="85"/>
      <c r="N71" s="105">
        <f>D71-SUM(F71:L71)</f>
        <v>1021112751.5456338</v>
      </c>
      <c r="O71" s="85"/>
      <c r="P71" s="105">
        <f>R71-D71</f>
        <v>134717632.23589504</v>
      </c>
      <c r="R71" s="105">
        <v>1181890500.8093727</v>
      </c>
    </row>
    <row r="72" spans="1:19" ht="15" customHeight="1">
      <c r="A72" s="130"/>
      <c r="B72" s="127"/>
      <c r="G72" s="85"/>
      <c r="I72" s="85"/>
      <c r="K72" s="85"/>
      <c r="M72" s="85"/>
      <c r="O72" s="85"/>
    </row>
    <row r="73" spans="1:19" ht="21" customHeight="1">
      <c r="A73" s="132" t="s">
        <v>411</v>
      </c>
      <c r="B73" s="127" t="s">
        <v>386</v>
      </c>
      <c r="G73" s="85"/>
      <c r="I73" s="85"/>
      <c r="K73" s="85"/>
      <c r="M73" s="85"/>
      <c r="O73" s="85"/>
    </row>
    <row r="74" spans="1:19" ht="21" customHeight="1">
      <c r="A74" s="132" t="s">
        <v>412</v>
      </c>
      <c r="B74" s="133" t="s">
        <v>413</v>
      </c>
      <c r="D74" s="134">
        <v>68413604.800686613</v>
      </c>
      <c r="F74" s="134">
        <v>0</v>
      </c>
      <c r="G74" s="85"/>
      <c r="H74" s="134">
        <v>0</v>
      </c>
      <c r="I74" s="85"/>
      <c r="J74" s="134">
        <v>0</v>
      </c>
      <c r="K74" s="85"/>
      <c r="L74" s="134">
        <v>0</v>
      </c>
      <c r="M74" s="85"/>
      <c r="N74" s="134">
        <f>D74-SUM(F74:L74)</f>
        <v>68413604.800686613</v>
      </c>
      <c r="O74" s="85"/>
      <c r="P74" s="134">
        <f>R74-D74</f>
        <v>9545567.6113866717</v>
      </c>
      <c r="Q74" s="108"/>
      <c r="R74" s="134">
        <v>77959172.412073284</v>
      </c>
      <c r="S74" s="116"/>
    </row>
    <row r="75" spans="1:19" ht="21" customHeight="1">
      <c r="A75" s="132" t="s">
        <v>414</v>
      </c>
      <c r="B75" s="135" t="s">
        <v>415</v>
      </c>
      <c r="D75" s="105">
        <f>SUM(D74)</f>
        <v>68413604.800686613</v>
      </c>
      <c r="F75" s="105">
        <f>SUM(F74)</f>
        <v>0</v>
      </c>
      <c r="G75" s="85"/>
      <c r="H75" s="105">
        <f>SUM(H74)</f>
        <v>0</v>
      </c>
      <c r="I75" s="85"/>
      <c r="J75" s="105">
        <f>SUM(J74)</f>
        <v>0</v>
      </c>
      <c r="K75" s="85"/>
      <c r="L75" s="105">
        <f>SUM(L74)</f>
        <v>0</v>
      </c>
      <c r="M75" s="85"/>
      <c r="N75" s="105">
        <f>SUM(N74)</f>
        <v>68413604.800686613</v>
      </c>
      <c r="O75" s="85"/>
      <c r="P75" s="105">
        <f>SUM(P74)</f>
        <v>9545567.6113866717</v>
      </c>
      <c r="R75" s="105">
        <f>SUM(R74)</f>
        <v>77959172.412073284</v>
      </c>
    </row>
    <row r="76" spans="1:19" ht="13.5" customHeight="1">
      <c r="A76" s="132"/>
      <c r="B76" s="136"/>
      <c r="D76" s="137"/>
      <c r="F76" s="137"/>
      <c r="G76" s="85"/>
      <c r="H76" s="137"/>
      <c r="I76" s="85"/>
      <c r="J76" s="137"/>
      <c r="K76" s="85"/>
      <c r="L76" s="137"/>
      <c r="M76" s="85"/>
      <c r="N76" s="137"/>
      <c r="O76" s="85"/>
      <c r="P76" s="137"/>
      <c r="R76" s="137"/>
    </row>
    <row r="77" spans="1:19" ht="21" customHeight="1" thickBot="1">
      <c r="A77" s="132" t="s">
        <v>416</v>
      </c>
      <c r="B77" s="136" t="s">
        <v>417</v>
      </c>
      <c r="D77" s="118">
        <f>D71-D75</f>
        <v>978759263.77279103</v>
      </c>
      <c r="F77" s="118">
        <f>F71-F75</f>
        <v>26060117.027843833</v>
      </c>
      <c r="G77" s="85"/>
      <c r="H77" s="118">
        <f>H71-H75</f>
        <v>0</v>
      </c>
      <c r="I77" s="85"/>
      <c r="J77" s="118">
        <f>J71-J75</f>
        <v>0</v>
      </c>
      <c r="K77" s="85"/>
      <c r="L77" s="118">
        <f>L71-L75</f>
        <v>0</v>
      </c>
      <c r="M77" s="85"/>
      <c r="N77" s="118">
        <f>N71-N75</f>
        <v>952699146.7449472</v>
      </c>
      <c r="O77" s="85"/>
      <c r="P77" s="118">
        <f>P71-P75</f>
        <v>125172064.62450837</v>
      </c>
      <c r="R77" s="118">
        <f>R71-R75</f>
        <v>1103931328.3972993</v>
      </c>
    </row>
    <row r="78" spans="1:19" ht="15" customHeight="1" thickTop="1">
      <c r="A78" s="132"/>
      <c r="B78" s="136"/>
      <c r="G78" s="85"/>
      <c r="I78" s="85"/>
      <c r="K78" s="85"/>
      <c r="M78" s="85"/>
      <c r="O78" s="85"/>
    </row>
    <row r="79" spans="1:19" ht="21" customHeight="1" thickBot="1">
      <c r="A79" s="132" t="s">
        <v>418</v>
      </c>
      <c r="B79" s="136" t="s">
        <v>419</v>
      </c>
      <c r="D79" s="138">
        <f>ROUND(+D77*0.125,0)</f>
        <v>122344908</v>
      </c>
      <c r="E79" s="136"/>
      <c r="F79" s="138">
        <f>ROUND(+F77*0.125,0)</f>
        <v>3257515</v>
      </c>
      <c r="G79" s="85"/>
      <c r="H79" s="138">
        <f>ROUND(+H77*0.125,0)</f>
        <v>0</v>
      </c>
      <c r="I79" s="85"/>
      <c r="J79" s="138">
        <f>ROUND(+J77*0.125,0)</f>
        <v>0</v>
      </c>
      <c r="K79" s="85"/>
      <c r="L79" s="138">
        <f>ROUND(+L77*0.125,0)</f>
        <v>0</v>
      </c>
      <c r="M79" s="85"/>
      <c r="N79" s="138">
        <f>ROUND(+N77*0.125,0)</f>
        <v>119087393</v>
      </c>
      <c r="O79" s="85"/>
      <c r="P79" s="138">
        <f>P38</f>
        <v>9443652.4196464568</v>
      </c>
      <c r="Q79" s="136"/>
      <c r="R79" s="138">
        <f>R38</f>
        <v>131788560.41964646</v>
      </c>
    </row>
    <row r="80" spans="1:19" ht="21" customHeight="1" thickTop="1">
      <c r="A80" s="132"/>
      <c r="B80" s="136"/>
      <c r="D80" s="139"/>
      <c r="E80" s="136"/>
      <c r="F80" s="139"/>
      <c r="G80" s="85"/>
      <c r="H80" s="139"/>
      <c r="I80" s="85"/>
      <c r="J80" s="139"/>
      <c r="K80" s="85"/>
      <c r="L80" s="139"/>
      <c r="M80" s="85"/>
      <c r="N80" s="139"/>
      <c r="O80" s="85"/>
      <c r="P80" s="139"/>
      <c r="Q80" s="136"/>
      <c r="R80" s="139"/>
    </row>
    <row r="81" spans="2:20" s="85" customFormat="1" ht="19" customHeight="1">
      <c r="B81" s="136" t="s">
        <v>420</v>
      </c>
      <c r="C81" s="86"/>
      <c r="E81" s="86"/>
      <c r="F81" s="140"/>
      <c r="G81" s="86"/>
      <c r="I81" s="86"/>
      <c r="K81" s="86"/>
      <c r="S81" s="88"/>
      <c r="T81" s="141"/>
    </row>
    <row r="82" spans="2:20" s="85" customFormat="1" ht="19" customHeight="1">
      <c r="B82" s="136" t="s">
        <v>421</v>
      </c>
      <c r="C82" s="86"/>
      <c r="E82" s="86"/>
      <c r="G82" s="86"/>
      <c r="I82" s="86"/>
      <c r="K82" s="86"/>
      <c r="S82" s="88"/>
    </row>
    <row r="83" spans="2:20" s="85" customFormat="1" ht="19" customHeight="1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/>
  <headerFooter alignWithMargins="0"/>
  <rowBreaks count="1" manualBreakCount="1">
    <brk id="52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"/>
  <sheetViews>
    <sheetView workbookViewId="0"/>
  </sheetViews>
  <sheetFormatPr baseColWidth="10" defaultColWidth="8.83203125" defaultRowHeight="12" x14ac:dyDescent="0"/>
  <cols>
    <col min="1" max="16384" width="8.83203125" style="142"/>
  </cols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zoomScalePageLayoutView="85" workbookViewId="0">
      <selection activeCell="C42" sqref="C42"/>
    </sheetView>
  </sheetViews>
  <sheetFormatPr baseColWidth="10" defaultColWidth="8.83203125" defaultRowHeight="12" x14ac:dyDescent="0"/>
  <cols>
    <col min="1" max="1" width="39.1640625" style="46" bestFit="1" customWidth="1"/>
    <col min="2" max="2" width="1.6640625" style="46" customWidth="1"/>
    <col min="3" max="3" width="57.5" style="46" bestFit="1" customWidth="1"/>
    <col min="4" max="4" width="13.83203125" style="46" customWidth="1"/>
    <col min="5" max="16384" width="8.83203125" style="46"/>
  </cols>
  <sheetData>
    <row r="1" spans="1:3" ht="15">
      <c r="A1" s="165" t="s">
        <v>113</v>
      </c>
      <c r="B1" s="165"/>
      <c r="C1" s="165"/>
    </row>
    <row r="2" spans="1:3" ht="15">
      <c r="A2" s="165" t="s">
        <v>114</v>
      </c>
      <c r="B2" s="165"/>
      <c r="C2" s="165"/>
    </row>
    <row r="3" spans="1:3" ht="15">
      <c r="A3" s="165" t="s">
        <v>115</v>
      </c>
      <c r="B3" s="165"/>
      <c r="C3" s="165"/>
    </row>
    <row r="8" spans="1:3">
      <c r="A8" s="47" t="s">
        <v>116</v>
      </c>
    </row>
    <row r="9" spans="1:3">
      <c r="A9" s="46" t="s">
        <v>117</v>
      </c>
      <c r="C9" s="48" t="s">
        <v>113</v>
      </c>
    </row>
    <row r="10" spans="1:3">
      <c r="A10" s="46" t="s">
        <v>118</v>
      </c>
      <c r="C10" s="48" t="s">
        <v>459</v>
      </c>
    </row>
    <row r="11" spans="1:3">
      <c r="A11" s="46" t="s">
        <v>119</v>
      </c>
      <c r="C11" s="48" t="s">
        <v>120</v>
      </c>
    </row>
    <row r="12" spans="1:3">
      <c r="C12" s="48" t="s">
        <v>121</v>
      </c>
    </row>
    <row r="13" spans="1:3">
      <c r="C13" s="48" t="s">
        <v>122</v>
      </c>
    </row>
    <row r="14" spans="1:3">
      <c r="C14" s="48" t="s">
        <v>123</v>
      </c>
    </row>
    <row r="15" spans="1:3">
      <c r="C15" s="48" t="s">
        <v>124</v>
      </c>
    </row>
    <row r="16" spans="1:3">
      <c r="C16" s="48" t="s">
        <v>125</v>
      </c>
    </row>
    <row r="17" spans="1:3">
      <c r="A17" s="46" t="s">
        <v>126</v>
      </c>
      <c r="C17" s="48" t="s">
        <v>127</v>
      </c>
    </row>
    <row r="18" spans="1:3">
      <c r="C18" s="48" t="s">
        <v>128</v>
      </c>
    </row>
    <row r="19" spans="1:3">
      <c r="C19" s="48" t="s">
        <v>129</v>
      </c>
    </row>
    <row r="20" spans="1:3">
      <c r="C20" s="48" t="s">
        <v>130</v>
      </c>
    </row>
    <row r="21" spans="1:3">
      <c r="C21" s="48" t="s">
        <v>131</v>
      </c>
    </row>
    <row r="22" spans="1:3">
      <c r="C22" s="48" t="s">
        <v>132</v>
      </c>
    </row>
    <row r="23" spans="1:3">
      <c r="A23" s="46" t="s">
        <v>366</v>
      </c>
    </row>
    <row r="24" spans="1:3">
      <c r="A24" s="46" t="s">
        <v>367</v>
      </c>
      <c r="C24" s="83">
        <v>0.105</v>
      </c>
    </row>
    <row r="25" spans="1:3">
      <c r="A25" s="46" t="s">
        <v>368</v>
      </c>
      <c r="C25" s="83">
        <v>0.105</v>
      </c>
    </row>
    <row r="26" spans="1:3">
      <c r="C26" s="49"/>
    </row>
    <row r="28" spans="1:3">
      <c r="A28" s="47" t="s">
        <v>133</v>
      </c>
      <c r="C28" s="50"/>
    </row>
    <row r="29" spans="1:3">
      <c r="A29" s="46" t="s">
        <v>134</v>
      </c>
      <c r="C29" s="46" t="s">
        <v>135</v>
      </c>
    </row>
    <row r="30" spans="1:3">
      <c r="A30" s="46" t="s">
        <v>136</v>
      </c>
      <c r="C30" s="46" t="s">
        <v>137</v>
      </c>
    </row>
    <row r="31" spans="1:3">
      <c r="A31" s="46" t="s">
        <v>138</v>
      </c>
      <c r="C31" s="46" t="s">
        <v>139</v>
      </c>
    </row>
    <row r="35" spans="1:4">
      <c r="A35" s="47" t="s">
        <v>140</v>
      </c>
    </row>
    <row r="36" spans="1:4">
      <c r="A36" s="46" t="s">
        <v>141</v>
      </c>
      <c r="C36" s="46" t="str">
        <f>CONCATENATE($A$35,"   ", A36)</f>
        <v>WITNESS:   K. W. BLAKE</v>
      </c>
      <c r="D36" s="46" t="s">
        <v>142</v>
      </c>
    </row>
    <row r="37" spans="1:4">
      <c r="A37" s="46" t="s">
        <v>141</v>
      </c>
      <c r="C37" s="46" t="str">
        <f t="shared" ref="C37:C48" si="0">CONCATENATE($A$35,"   ", A37)</f>
        <v>WITNESS:   K. W. BLAKE</v>
      </c>
      <c r="D37" s="46" t="s">
        <v>143</v>
      </c>
    </row>
    <row r="38" spans="1:4">
      <c r="A38" s="46" t="s">
        <v>141</v>
      </c>
      <c r="C38" s="46" t="str">
        <f t="shared" si="0"/>
        <v>WITNESS:   K. W. BLAKE</v>
      </c>
      <c r="D38" s="46" t="s">
        <v>92</v>
      </c>
    </row>
    <row r="39" spans="1:4">
      <c r="A39" s="46" t="s">
        <v>141</v>
      </c>
      <c r="C39" s="46" t="str">
        <f t="shared" si="0"/>
        <v>WITNESS:   K. W. BLAKE</v>
      </c>
      <c r="D39" s="46" t="s">
        <v>94</v>
      </c>
    </row>
    <row r="40" spans="1:4">
      <c r="C40" s="46" t="str">
        <f t="shared" si="0"/>
        <v xml:space="preserve">WITNESS:   </v>
      </c>
    </row>
    <row r="41" spans="1:4">
      <c r="C41" s="46" t="str">
        <f t="shared" si="0"/>
        <v xml:space="preserve">WITNESS:   </v>
      </c>
    </row>
    <row r="42" spans="1:4">
      <c r="C42" s="46" t="str">
        <f t="shared" si="0"/>
        <v xml:space="preserve">WITNESS:   </v>
      </c>
    </row>
    <row r="43" spans="1:4">
      <c r="C43" s="46" t="str">
        <f t="shared" si="0"/>
        <v xml:space="preserve">WITNESS:   </v>
      </c>
    </row>
    <row r="44" spans="1:4">
      <c r="C44" s="46" t="str">
        <f t="shared" si="0"/>
        <v xml:space="preserve">WITNESS:   </v>
      </c>
    </row>
    <row r="45" spans="1:4">
      <c r="C45" s="46" t="str">
        <f t="shared" si="0"/>
        <v xml:space="preserve">WITNESS:   </v>
      </c>
    </row>
    <row r="46" spans="1:4">
      <c r="C46" s="46" t="str">
        <f t="shared" si="0"/>
        <v xml:space="preserve">WITNESS:   </v>
      </c>
    </row>
    <row r="47" spans="1:4">
      <c r="C47" s="46" t="str">
        <f t="shared" si="0"/>
        <v xml:space="preserve">WITNESS:   </v>
      </c>
    </row>
    <row r="48" spans="1:4">
      <c r="C48" s="4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>
    <pageSetUpPr fitToPage="1"/>
  </sheetPr>
  <dimension ref="A1:H124"/>
  <sheetViews>
    <sheetView workbookViewId="0"/>
  </sheetViews>
  <sheetFormatPr baseColWidth="10" defaultColWidth="7.33203125" defaultRowHeight="11" x14ac:dyDescent="0"/>
  <cols>
    <col min="1" max="1" width="22.83203125" style="53" bestFit="1" customWidth="1"/>
    <col min="2" max="2" width="4.1640625" style="53" customWidth="1"/>
    <col min="3" max="3" width="67.33203125" style="53" bestFit="1" customWidth="1"/>
    <col min="4" max="6" width="7.33203125" style="53"/>
    <col min="7" max="7" width="11" style="53" customWidth="1"/>
    <col min="8" max="256" width="7.33203125" style="53"/>
    <col min="257" max="257" width="22.83203125" style="53" bestFit="1" customWidth="1"/>
    <col min="258" max="258" width="4.1640625" style="53" customWidth="1"/>
    <col min="259" max="259" width="67.33203125" style="53" bestFit="1" customWidth="1"/>
    <col min="260" max="262" width="7.33203125" style="53"/>
    <col min="263" max="263" width="11" style="53" customWidth="1"/>
    <col min="264" max="512" width="7.33203125" style="53"/>
    <col min="513" max="513" width="22.83203125" style="53" bestFit="1" customWidth="1"/>
    <col min="514" max="514" width="4.1640625" style="53" customWidth="1"/>
    <col min="515" max="515" width="67.33203125" style="53" bestFit="1" customWidth="1"/>
    <col min="516" max="518" width="7.33203125" style="53"/>
    <col min="519" max="519" width="11" style="53" customWidth="1"/>
    <col min="520" max="768" width="7.33203125" style="53"/>
    <col min="769" max="769" width="22.83203125" style="53" bestFit="1" customWidth="1"/>
    <col min="770" max="770" width="4.1640625" style="53" customWidth="1"/>
    <col min="771" max="771" width="67.33203125" style="53" bestFit="1" customWidth="1"/>
    <col min="772" max="774" width="7.33203125" style="53"/>
    <col min="775" max="775" width="11" style="53" customWidth="1"/>
    <col min="776" max="1024" width="7.33203125" style="53"/>
    <col min="1025" max="1025" width="22.83203125" style="53" bestFit="1" customWidth="1"/>
    <col min="1026" max="1026" width="4.1640625" style="53" customWidth="1"/>
    <col min="1027" max="1027" width="67.33203125" style="53" bestFit="1" customWidth="1"/>
    <col min="1028" max="1030" width="7.33203125" style="53"/>
    <col min="1031" max="1031" width="11" style="53" customWidth="1"/>
    <col min="1032" max="1280" width="7.33203125" style="53"/>
    <col min="1281" max="1281" width="22.83203125" style="53" bestFit="1" customWidth="1"/>
    <col min="1282" max="1282" width="4.1640625" style="53" customWidth="1"/>
    <col min="1283" max="1283" width="67.33203125" style="53" bestFit="1" customWidth="1"/>
    <col min="1284" max="1286" width="7.33203125" style="53"/>
    <col min="1287" max="1287" width="11" style="53" customWidth="1"/>
    <col min="1288" max="1536" width="7.33203125" style="53"/>
    <col min="1537" max="1537" width="22.83203125" style="53" bestFit="1" customWidth="1"/>
    <col min="1538" max="1538" width="4.1640625" style="53" customWidth="1"/>
    <col min="1539" max="1539" width="67.33203125" style="53" bestFit="1" customWidth="1"/>
    <col min="1540" max="1542" width="7.33203125" style="53"/>
    <col min="1543" max="1543" width="11" style="53" customWidth="1"/>
    <col min="1544" max="1792" width="7.33203125" style="53"/>
    <col min="1793" max="1793" width="22.83203125" style="53" bestFit="1" customWidth="1"/>
    <col min="1794" max="1794" width="4.1640625" style="53" customWidth="1"/>
    <col min="1795" max="1795" width="67.33203125" style="53" bestFit="1" customWidth="1"/>
    <col min="1796" max="1798" width="7.33203125" style="53"/>
    <col min="1799" max="1799" width="11" style="53" customWidth="1"/>
    <col min="1800" max="2048" width="7.33203125" style="53"/>
    <col min="2049" max="2049" width="22.83203125" style="53" bestFit="1" customWidth="1"/>
    <col min="2050" max="2050" width="4.1640625" style="53" customWidth="1"/>
    <col min="2051" max="2051" width="67.33203125" style="53" bestFit="1" customWidth="1"/>
    <col min="2052" max="2054" width="7.33203125" style="53"/>
    <col min="2055" max="2055" width="11" style="53" customWidth="1"/>
    <col min="2056" max="2304" width="7.33203125" style="53"/>
    <col min="2305" max="2305" width="22.83203125" style="53" bestFit="1" customWidth="1"/>
    <col min="2306" max="2306" width="4.1640625" style="53" customWidth="1"/>
    <col min="2307" max="2307" width="67.33203125" style="53" bestFit="1" customWidth="1"/>
    <col min="2308" max="2310" width="7.33203125" style="53"/>
    <col min="2311" max="2311" width="11" style="53" customWidth="1"/>
    <col min="2312" max="2560" width="7.33203125" style="53"/>
    <col min="2561" max="2561" width="22.83203125" style="53" bestFit="1" customWidth="1"/>
    <col min="2562" max="2562" width="4.1640625" style="53" customWidth="1"/>
    <col min="2563" max="2563" width="67.33203125" style="53" bestFit="1" customWidth="1"/>
    <col min="2564" max="2566" width="7.33203125" style="53"/>
    <col min="2567" max="2567" width="11" style="53" customWidth="1"/>
    <col min="2568" max="2816" width="7.33203125" style="53"/>
    <col min="2817" max="2817" width="22.83203125" style="53" bestFit="1" customWidth="1"/>
    <col min="2818" max="2818" width="4.1640625" style="53" customWidth="1"/>
    <col min="2819" max="2819" width="67.33203125" style="53" bestFit="1" customWidth="1"/>
    <col min="2820" max="2822" width="7.33203125" style="53"/>
    <col min="2823" max="2823" width="11" style="53" customWidth="1"/>
    <col min="2824" max="3072" width="7.33203125" style="53"/>
    <col min="3073" max="3073" width="22.83203125" style="53" bestFit="1" customWidth="1"/>
    <col min="3074" max="3074" width="4.1640625" style="53" customWidth="1"/>
    <col min="3075" max="3075" width="67.33203125" style="53" bestFit="1" customWidth="1"/>
    <col min="3076" max="3078" width="7.33203125" style="53"/>
    <col min="3079" max="3079" width="11" style="53" customWidth="1"/>
    <col min="3080" max="3328" width="7.33203125" style="53"/>
    <col min="3329" max="3329" width="22.83203125" style="53" bestFit="1" customWidth="1"/>
    <col min="3330" max="3330" width="4.1640625" style="53" customWidth="1"/>
    <col min="3331" max="3331" width="67.33203125" style="53" bestFit="1" customWidth="1"/>
    <col min="3332" max="3334" width="7.33203125" style="53"/>
    <col min="3335" max="3335" width="11" style="53" customWidth="1"/>
    <col min="3336" max="3584" width="7.33203125" style="53"/>
    <col min="3585" max="3585" width="22.83203125" style="53" bestFit="1" customWidth="1"/>
    <col min="3586" max="3586" width="4.1640625" style="53" customWidth="1"/>
    <col min="3587" max="3587" width="67.33203125" style="53" bestFit="1" customWidth="1"/>
    <col min="3588" max="3590" width="7.33203125" style="53"/>
    <col min="3591" max="3591" width="11" style="53" customWidth="1"/>
    <col min="3592" max="3840" width="7.33203125" style="53"/>
    <col min="3841" max="3841" width="22.83203125" style="53" bestFit="1" customWidth="1"/>
    <col min="3842" max="3842" width="4.1640625" style="53" customWidth="1"/>
    <col min="3843" max="3843" width="67.33203125" style="53" bestFit="1" customWidth="1"/>
    <col min="3844" max="3846" width="7.33203125" style="53"/>
    <col min="3847" max="3847" width="11" style="53" customWidth="1"/>
    <col min="3848" max="4096" width="7.33203125" style="53"/>
    <col min="4097" max="4097" width="22.83203125" style="53" bestFit="1" customWidth="1"/>
    <col min="4098" max="4098" width="4.1640625" style="53" customWidth="1"/>
    <col min="4099" max="4099" width="67.33203125" style="53" bestFit="1" customWidth="1"/>
    <col min="4100" max="4102" width="7.33203125" style="53"/>
    <col min="4103" max="4103" width="11" style="53" customWidth="1"/>
    <col min="4104" max="4352" width="7.33203125" style="53"/>
    <col min="4353" max="4353" width="22.83203125" style="53" bestFit="1" customWidth="1"/>
    <col min="4354" max="4354" width="4.1640625" style="53" customWidth="1"/>
    <col min="4355" max="4355" width="67.33203125" style="53" bestFit="1" customWidth="1"/>
    <col min="4356" max="4358" width="7.33203125" style="53"/>
    <col min="4359" max="4359" width="11" style="53" customWidth="1"/>
    <col min="4360" max="4608" width="7.33203125" style="53"/>
    <col min="4609" max="4609" width="22.83203125" style="53" bestFit="1" customWidth="1"/>
    <col min="4610" max="4610" width="4.1640625" style="53" customWidth="1"/>
    <col min="4611" max="4611" width="67.33203125" style="53" bestFit="1" customWidth="1"/>
    <col min="4612" max="4614" width="7.33203125" style="53"/>
    <col min="4615" max="4615" width="11" style="53" customWidth="1"/>
    <col min="4616" max="4864" width="7.33203125" style="53"/>
    <col min="4865" max="4865" width="22.83203125" style="53" bestFit="1" customWidth="1"/>
    <col min="4866" max="4866" width="4.1640625" style="53" customWidth="1"/>
    <col min="4867" max="4867" width="67.33203125" style="53" bestFit="1" customWidth="1"/>
    <col min="4868" max="4870" width="7.33203125" style="53"/>
    <col min="4871" max="4871" width="11" style="53" customWidth="1"/>
    <col min="4872" max="5120" width="7.33203125" style="53"/>
    <col min="5121" max="5121" width="22.83203125" style="53" bestFit="1" customWidth="1"/>
    <col min="5122" max="5122" width="4.1640625" style="53" customWidth="1"/>
    <col min="5123" max="5123" width="67.33203125" style="53" bestFit="1" customWidth="1"/>
    <col min="5124" max="5126" width="7.33203125" style="53"/>
    <col min="5127" max="5127" width="11" style="53" customWidth="1"/>
    <col min="5128" max="5376" width="7.33203125" style="53"/>
    <col min="5377" max="5377" width="22.83203125" style="53" bestFit="1" customWidth="1"/>
    <col min="5378" max="5378" width="4.1640625" style="53" customWidth="1"/>
    <col min="5379" max="5379" width="67.33203125" style="53" bestFit="1" customWidth="1"/>
    <col min="5380" max="5382" width="7.33203125" style="53"/>
    <col min="5383" max="5383" width="11" style="53" customWidth="1"/>
    <col min="5384" max="5632" width="7.33203125" style="53"/>
    <col min="5633" max="5633" width="22.83203125" style="53" bestFit="1" customWidth="1"/>
    <col min="5634" max="5634" width="4.1640625" style="53" customWidth="1"/>
    <col min="5635" max="5635" width="67.33203125" style="53" bestFit="1" customWidth="1"/>
    <col min="5636" max="5638" width="7.33203125" style="53"/>
    <col min="5639" max="5639" width="11" style="53" customWidth="1"/>
    <col min="5640" max="5888" width="7.33203125" style="53"/>
    <col min="5889" max="5889" width="22.83203125" style="53" bestFit="1" customWidth="1"/>
    <col min="5890" max="5890" width="4.1640625" style="53" customWidth="1"/>
    <col min="5891" max="5891" width="67.33203125" style="53" bestFit="1" customWidth="1"/>
    <col min="5892" max="5894" width="7.33203125" style="53"/>
    <col min="5895" max="5895" width="11" style="53" customWidth="1"/>
    <col min="5896" max="6144" width="7.33203125" style="53"/>
    <col min="6145" max="6145" width="22.83203125" style="53" bestFit="1" customWidth="1"/>
    <col min="6146" max="6146" width="4.1640625" style="53" customWidth="1"/>
    <col min="6147" max="6147" width="67.33203125" style="53" bestFit="1" customWidth="1"/>
    <col min="6148" max="6150" width="7.33203125" style="53"/>
    <col min="6151" max="6151" width="11" style="53" customWidth="1"/>
    <col min="6152" max="6400" width="7.33203125" style="53"/>
    <col min="6401" max="6401" width="22.83203125" style="53" bestFit="1" customWidth="1"/>
    <col min="6402" max="6402" width="4.1640625" style="53" customWidth="1"/>
    <col min="6403" max="6403" width="67.33203125" style="53" bestFit="1" customWidth="1"/>
    <col min="6404" max="6406" width="7.33203125" style="53"/>
    <col min="6407" max="6407" width="11" style="53" customWidth="1"/>
    <col min="6408" max="6656" width="7.33203125" style="53"/>
    <col min="6657" max="6657" width="22.83203125" style="53" bestFit="1" customWidth="1"/>
    <col min="6658" max="6658" width="4.1640625" style="53" customWidth="1"/>
    <col min="6659" max="6659" width="67.33203125" style="53" bestFit="1" customWidth="1"/>
    <col min="6660" max="6662" width="7.33203125" style="53"/>
    <col min="6663" max="6663" width="11" style="53" customWidth="1"/>
    <col min="6664" max="6912" width="7.33203125" style="53"/>
    <col min="6913" max="6913" width="22.83203125" style="53" bestFit="1" customWidth="1"/>
    <col min="6914" max="6914" width="4.1640625" style="53" customWidth="1"/>
    <col min="6915" max="6915" width="67.33203125" style="53" bestFit="1" customWidth="1"/>
    <col min="6916" max="6918" width="7.33203125" style="53"/>
    <col min="6919" max="6919" width="11" style="53" customWidth="1"/>
    <col min="6920" max="7168" width="7.33203125" style="53"/>
    <col min="7169" max="7169" width="22.83203125" style="53" bestFit="1" customWidth="1"/>
    <col min="7170" max="7170" width="4.1640625" style="53" customWidth="1"/>
    <col min="7171" max="7171" width="67.33203125" style="53" bestFit="1" customWidth="1"/>
    <col min="7172" max="7174" width="7.33203125" style="53"/>
    <col min="7175" max="7175" width="11" style="53" customWidth="1"/>
    <col min="7176" max="7424" width="7.33203125" style="53"/>
    <col min="7425" max="7425" width="22.83203125" style="53" bestFit="1" customWidth="1"/>
    <col min="7426" max="7426" width="4.1640625" style="53" customWidth="1"/>
    <col min="7427" max="7427" width="67.33203125" style="53" bestFit="1" customWidth="1"/>
    <col min="7428" max="7430" width="7.33203125" style="53"/>
    <col min="7431" max="7431" width="11" style="53" customWidth="1"/>
    <col min="7432" max="7680" width="7.33203125" style="53"/>
    <col min="7681" max="7681" width="22.83203125" style="53" bestFit="1" customWidth="1"/>
    <col min="7682" max="7682" width="4.1640625" style="53" customWidth="1"/>
    <col min="7683" max="7683" width="67.33203125" style="53" bestFit="1" customWidth="1"/>
    <col min="7684" max="7686" width="7.33203125" style="53"/>
    <col min="7687" max="7687" width="11" style="53" customWidth="1"/>
    <col min="7688" max="7936" width="7.33203125" style="53"/>
    <col min="7937" max="7937" width="22.83203125" style="53" bestFit="1" customWidth="1"/>
    <col min="7938" max="7938" width="4.1640625" style="53" customWidth="1"/>
    <col min="7939" max="7939" width="67.33203125" style="53" bestFit="1" customWidth="1"/>
    <col min="7940" max="7942" width="7.33203125" style="53"/>
    <col min="7943" max="7943" width="11" style="53" customWidth="1"/>
    <col min="7944" max="8192" width="7.33203125" style="53"/>
    <col min="8193" max="8193" width="22.83203125" style="53" bestFit="1" customWidth="1"/>
    <col min="8194" max="8194" width="4.1640625" style="53" customWidth="1"/>
    <col min="8195" max="8195" width="67.33203125" style="53" bestFit="1" customWidth="1"/>
    <col min="8196" max="8198" width="7.33203125" style="53"/>
    <col min="8199" max="8199" width="11" style="53" customWidth="1"/>
    <col min="8200" max="8448" width="7.33203125" style="53"/>
    <col min="8449" max="8449" width="22.83203125" style="53" bestFit="1" customWidth="1"/>
    <col min="8450" max="8450" width="4.1640625" style="53" customWidth="1"/>
    <col min="8451" max="8451" width="67.33203125" style="53" bestFit="1" customWidth="1"/>
    <col min="8452" max="8454" width="7.33203125" style="53"/>
    <col min="8455" max="8455" width="11" style="53" customWidth="1"/>
    <col min="8456" max="8704" width="7.33203125" style="53"/>
    <col min="8705" max="8705" width="22.83203125" style="53" bestFit="1" customWidth="1"/>
    <col min="8706" max="8706" width="4.1640625" style="53" customWidth="1"/>
    <col min="8707" max="8707" width="67.33203125" style="53" bestFit="1" customWidth="1"/>
    <col min="8708" max="8710" width="7.33203125" style="53"/>
    <col min="8711" max="8711" width="11" style="53" customWidth="1"/>
    <col min="8712" max="8960" width="7.33203125" style="53"/>
    <col min="8961" max="8961" width="22.83203125" style="53" bestFit="1" customWidth="1"/>
    <col min="8962" max="8962" width="4.1640625" style="53" customWidth="1"/>
    <col min="8963" max="8963" width="67.33203125" style="53" bestFit="1" customWidth="1"/>
    <col min="8964" max="8966" width="7.33203125" style="53"/>
    <col min="8967" max="8967" width="11" style="53" customWidth="1"/>
    <col min="8968" max="9216" width="7.33203125" style="53"/>
    <col min="9217" max="9217" width="22.83203125" style="53" bestFit="1" customWidth="1"/>
    <col min="9218" max="9218" width="4.1640625" style="53" customWidth="1"/>
    <col min="9219" max="9219" width="67.33203125" style="53" bestFit="1" customWidth="1"/>
    <col min="9220" max="9222" width="7.33203125" style="53"/>
    <col min="9223" max="9223" width="11" style="53" customWidth="1"/>
    <col min="9224" max="9472" width="7.33203125" style="53"/>
    <col min="9473" max="9473" width="22.83203125" style="53" bestFit="1" customWidth="1"/>
    <col min="9474" max="9474" width="4.1640625" style="53" customWidth="1"/>
    <col min="9475" max="9475" width="67.33203125" style="53" bestFit="1" customWidth="1"/>
    <col min="9476" max="9478" width="7.33203125" style="53"/>
    <col min="9479" max="9479" width="11" style="53" customWidth="1"/>
    <col min="9480" max="9728" width="7.33203125" style="53"/>
    <col min="9729" max="9729" width="22.83203125" style="53" bestFit="1" customWidth="1"/>
    <col min="9730" max="9730" width="4.1640625" style="53" customWidth="1"/>
    <col min="9731" max="9731" width="67.33203125" style="53" bestFit="1" customWidth="1"/>
    <col min="9732" max="9734" width="7.33203125" style="53"/>
    <col min="9735" max="9735" width="11" style="53" customWidth="1"/>
    <col min="9736" max="9984" width="7.33203125" style="53"/>
    <col min="9985" max="9985" width="22.83203125" style="53" bestFit="1" customWidth="1"/>
    <col min="9986" max="9986" width="4.1640625" style="53" customWidth="1"/>
    <col min="9987" max="9987" width="67.33203125" style="53" bestFit="1" customWidth="1"/>
    <col min="9988" max="9990" width="7.33203125" style="53"/>
    <col min="9991" max="9991" width="11" style="53" customWidth="1"/>
    <col min="9992" max="10240" width="7.33203125" style="53"/>
    <col min="10241" max="10241" width="22.83203125" style="53" bestFit="1" customWidth="1"/>
    <col min="10242" max="10242" width="4.1640625" style="53" customWidth="1"/>
    <col min="10243" max="10243" width="67.33203125" style="53" bestFit="1" customWidth="1"/>
    <col min="10244" max="10246" width="7.33203125" style="53"/>
    <col min="10247" max="10247" width="11" style="53" customWidth="1"/>
    <col min="10248" max="10496" width="7.33203125" style="53"/>
    <col min="10497" max="10497" width="22.83203125" style="53" bestFit="1" customWidth="1"/>
    <col min="10498" max="10498" width="4.1640625" style="53" customWidth="1"/>
    <col min="10499" max="10499" width="67.33203125" style="53" bestFit="1" customWidth="1"/>
    <col min="10500" max="10502" width="7.33203125" style="53"/>
    <col min="10503" max="10503" width="11" style="53" customWidth="1"/>
    <col min="10504" max="10752" width="7.33203125" style="53"/>
    <col min="10753" max="10753" width="22.83203125" style="53" bestFit="1" customWidth="1"/>
    <col min="10754" max="10754" width="4.1640625" style="53" customWidth="1"/>
    <col min="10755" max="10755" width="67.33203125" style="53" bestFit="1" customWidth="1"/>
    <col min="10756" max="10758" width="7.33203125" style="53"/>
    <col min="10759" max="10759" width="11" style="53" customWidth="1"/>
    <col min="10760" max="11008" width="7.33203125" style="53"/>
    <col min="11009" max="11009" width="22.83203125" style="53" bestFit="1" customWidth="1"/>
    <col min="11010" max="11010" width="4.1640625" style="53" customWidth="1"/>
    <col min="11011" max="11011" width="67.33203125" style="53" bestFit="1" customWidth="1"/>
    <col min="11012" max="11014" width="7.33203125" style="53"/>
    <col min="11015" max="11015" width="11" style="53" customWidth="1"/>
    <col min="11016" max="11264" width="7.33203125" style="53"/>
    <col min="11265" max="11265" width="22.83203125" style="53" bestFit="1" customWidth="1"/>
    <col min="11266" max="11266" width="4.1640625" style="53" customWidth="1"/>
    <col min="11267" max="11267" width="67.33203125" style="53" bestFit="1" customWidth="1"/>
    <col min="11268" max="11270" width="7.33203125" style="53"/>
    <col min="11271" max="11271" width="11" style="53" customWidth="1"/>
    <col min="11272" max="11520" width="7.33203125" style="53"/>
    <col min="11521" max="11521" width="22.83203125" style="53" bestFit="1" customWidth="1"/>
    <col min="11522" max="11522" width="4.1640625" style="53" customWidth="1"/>
    <col min="11523" max="11523" width="67.33203125" style="53" bestFit="1" customWidth="1"/>
    <col min="11524" max="11526" width="7.33203125" style="53"/>
    <col min="11527" max="11527" width="11" style="53" customWidth="1"/>
    <col min="11528" max="11776" width="7.33203125" style="53"/>
    <col min="11777" max="11777" width="22.83203125" style="53" bestFit="1" customWidth="1"/>
    <col min="11778" max="11778" width="4.1640625" style="53" customWidth="1"/>
    <col min="11779" max="11779" width="67.33203125" style="53" bestFit="1" customWidth="1"/>
    <col min="11780" max="11782" width="7.33203125" style="53"/>
    <col min="11783" max="11783" width="11" style="53" customWidth="1"/>
    <col min="11784" max="12032" width="7.33203125" style="53"/>
    <col min="12033" max="12033" width="22.83203125" style="53" bestFit="1" customWidth="1"/>
    <col min="12034" max="12034" width="4.1640625" style="53" customWidth="1"/>
    <col min="12035" max="12035" width="67.33203125" style="53" bestFit="1" customWidth="1"/>
    <col min="12036" max="12038" width="7.33203125" style="53"/>
    <col min="12039" max="12039" width="11" style="53" customWidth="1"/>
    <col min="12040" max="12288" width="7.33203125" style="53"/>
    <col min="12289" max="12289" width="22.83203125" style="53" bestFit="1" customWidth="1"/>
    <col min="12290" max="12290" width="4.1640625" style="53" customWidth="1"/>
    <col min="12291" max="12291" width="67.33203125" style="53" bestFit="1" customWidth="1"/>
    <col min="12292" max="12294" width="7.33203125" style="53"/>
    <col min="12295" max="12295" width="11" style="53" customWidth="1"/>
    <col min="12296" max="12544" width="7.33203125" style="53"/>
    <col min="12545" max="12545" width="22.83203125" style="53" bestFit="1" customWidth="1"/>
    <col min="12546" max="12546" width="4.1640625" style="53" customWidth="1"/>
    <col min="12547" max="12547" width="67.33203125" style="53" bestFit="1" customWidth="1"/>
    <col min="12548" max="12550" width="7.33203125" style="53"/>
    <col min="12551" max="12551" width="11" style="53" customWidth="1"/>
    <col min="12552" max="12800" width="7.33203125" style="53"/>
    <col min="12801" max="12801" width="22.83203125" style="53" bestFit="1" customWidth="1"/>
    <col min="12802" max="12802" width="4.1640625" style="53" customWidth="1"/>
    <col min="12803" max="12803" width="67.33203125" style="53" bestFit="1" customWidth="1"/>
    <col min="12804" max="12806" width="7.33203125" style="53"/>
    <col min="12807" max="12807" width="11" style="53" customWidth="1"/>
    <col min="12808" max="13056" width="7.33203125" style="53"/>
    <col min="13057" max="13057" width="22.83203125" style="53" bestFit="1" customWidth="1"/>
    <col min="13058" max="13058" width="4.1640625" style="53" customWidth="1"/>
    <col min="13059" max="13059" width="67.33203125" style="53" bestFit="1" customWidth="1"/>
    <col min="13060" max="13062" width="7.33203125" style="53"/>
    <col min="13063" max="13063" width="11" style="53" customWidth="1"/>
    <col min="13064" max="13312" width="7.33203125" style="53"/>
    <col min="13313" max="13313" width="22.83203125" style="53" bestFit="1" customWidth="1"/>
    <col min="13314" max="13314" width="4.1640625" style="53" customWidth="1"/>
    <col min="13315" max="13315" width="67.33203125" style="53" bestFit="1" customWidth="1"/>
    <col min="13316" max="13318" width="7.33203125" style="53"/>
    <col min="13319" max="13319" width="11" style="53" customWidth="1"/>
    <col min="13320" max="13568" width="7.33203125" style="53"/>
    <col min="13569" max="13569" width="22.83203125" style="53" bestFit="1" customWidth="1"/>
    <col min="13570" max="13570" width="4.1640625" style="53" customWidth="1"/>
    <col min="13571" max="13571" width="67.33203125" style="53" bestFit="1" customWidth="1"/>
    <col min="13572" max="13574" width="7.33203125" style="53"/>
    <col min="13575" max="13575" width="11" style="53" customWidth="1"/>
    <col min="13576" max="13824" width="7.33203125" style="53"/>
    <col min="13825" max="13825" width="22.83203125" style="53" bestFit="1" customWidth="1"/>
    <col min="13826" max="13826" width="4.1640625" style="53" customWidth="1"/>
    <col min="13827" max="13827" width="67.33203125" style="53" bestFit="1" customWidth="1"/>
    <col min="13828" max="13830" width="7.33203125" style="53"/>
    <col min="13831" max="13831" width="11" style="53" customWidth="1"/>
    <col min="13832" max="14080" width="7.33203125" style="53"/>
    <col min="14081" max="14081" width="22.83203125" style="53" bestFit="1" customWidth="1"/>
    <col min="14082" max="14082" width="4.1640625" style="53" customWidth="1"/>
    <col min="14083" max="14083" width="67.33203125" style="53" bestFit="1" customWidth="1"/>
    <col min="14084" max="14086" width="7.33203125" style="53"/>
    <col min="14087" max="14087" width="11" style="53" customWidth="1"/>
    <col min="14088" max="14336" width="7.33203125" style="53"/>
    <col min="14337" max="14337" width="22.83203125" style="53" bestFit="1" customWidth="1"/>
    <col min="14338" max="14338" width="4.1640625" style="53" customWidth="1"/>
    <col min="14339" max="14339" width="67.33203125" style="53" bestFit="1" customWidth="1"/>
    <col min="14340" max="14342" width="7.33203125" style="53"/>
    <col min="14343" max="14343" width="11" style="53" customWidth="1"/>
    <col min="14344" max="14592" width="7.33203125" style="53"/>
    <col min="14593" max="14593" width="22.83203125" style="53" bestFit="1" customWidth="1"/>
    <col min="14594" max="14594" width="4.1640625" style="53" customWidth="1"/>
    <col min="14595" max="14595" width="67.33203125" style="53" bestFit="1" customWidth="1"/>
    <col min="14596" max="14598" width="7.33203125" style="53"/>
    <col min="14599" max="14599" width="11" style="53" customWidth="1"/>
    <col min="14600" max="14848" width="7.33203125" style="53"/>
    <col min="14849" max="14849" width="22.83203125" style="53" bestFit="1" customWidth="1"/>
    <col min="14850" max="14850" width="4.1640625" style="53" customWidth="1"/>
    <col min="14851" max="14851" width="67.33203125" style="53" bestFit="1" customWidth="1"/>
    <col min="14852" max="14854" width="7.33203125" style="53"/>
    <col min="14855" max="14855" width="11" style="53" customWidth="1"/>
    <col min="14856" max="15104" width="7.33203125" style="53"/>
    <col min="15105" max="15105" width="22.83203125" style="53" bestFit="1" customWidth="1"/>
    <col min="15106" max="15106" width="4.1640625" style="53" customWidth="1"/>
    <col min="15107" max="15107" width="67.33203125" style="53" bestFit="1" customWidth="1"/>
    <col min="15108" max="15110" width="7.33203125" style="53"/>
    <col min="15111" max="15111" width="11" style="53" customWidth="1"/>
    <col min="15112" max="15360" width="7.33203125" style="53"/>
    <col min="15361" max="15361" width="22.83203125" style="53" bestFit="1" customWidth="1"/>
    <col min="15362" max="15362" width="4.1640625" style="53" customWidth="1"/>
    <col min="15363" max="15363" width="67.33203125" style="53" bestFit="1" customWidth="1"/>
    <col min="15364" max="15366" width="7.33203125" style="53"/>
    <col min="15367" max="15367" width="11" style="53" customWidth="1"/>
    <col min="15368" max="15616" width="7.33203125" style="53"/>
    <col min="15617" max="15617" width="22.83203125" style="53" bestFit="1" customWidth="1"/>
    <col min="15618" max="15618" width="4.1640625" style="53" customWidth="1"/>
    <col min="15619" max="15619" width="67.33203125" style="53" bestFit="1" customWidth="1"/>
    <col min="15620" max="15622" width="7.33203125" style="53"/>
    <col min="15623" max="15623" width="11" style="53" customWidth="1"/>
    <col min="15624" max="15872" width="7.33203125" style="53"/>
    <col min="15873" max="15873" width="22.83203125" style="53" bestFit="1" customWidth="1"/>
    <col min="15874" max="15874" width="4.1640625" style="53" customWidth="1"/>
    <col min="15875" max="15875" width="67.33203125" style="53" bestFit="1" customWidth="1"/>
    <col min="15876" max="15878" width="7.33203125" style="53"/>
    <col min="15879" max="15879" width="11" style="53" customWidth="1"/>
    <col min="15880" max="16128" width="7.33203125" style="53"/>
    <col min="16129" max="16129" width="22.83203125" style="53" bestFit="1" customWidth="1"/>
    <col min="16130" max="16130" width="4.1640625" style="53" customWidth="1"/>
    <col min="16131" max="16131" width="67.33203125" style="53" bestFit="1" customWidth="1"/>
    <col min="16132" max="16134" width="7.33203125" style="53"/>
    <col min="16135" max="16135" width="11" style="53" customWidth="1"/>
    <col min="16136" max="16384" width="7.33203125" style="53"/>
  </cols>
  <sheetData>
    <row r="1" spans="1:5" ht="19" customHeight="1">
      <c r="A1" s="51"/>
      <c r="B1" s="51"/>
      <c r="C1" s="51"/>
      <c r="D1" s="51"/>
      <c r="E1" s="52"/>
    </row>
    <row r="2" spans="1:5" ht="19" customHeight="1">
      <c r="A2" s="51"/>
      <c r="B2" s="51"/>
      <c r="C2" s="51"/>
      <c r="D2" s="51"/>
      <c r="E2" s="52"/>
    </row>
    <row r="3" spans="1:5" ht="19" customHeight="1">
      <c r="A3" s="51"/>
      <c r="B3" s="51"/>
      <c r="C3" s="51"/>
      <c r="D3" s="51"/>
      <c r="E3" s="52"/>
    </row>
    <row r="4" spans="1:5" ht="19" customHeight="1">
      <c r="A4" s="51"/>
      <c r="B4" s="51"/>
      <c r="C4" s="51"/>
      <c r="D4" s="51"/>
      <c r="E4" s="52"/>
    </row>
    <row r="5" spans="1:5" ht="19" customHeight="1">
      <c r="A5" s="166" t="s">
        <v>144</v>
      </c>
      <c r="B5" s="166"/>
      <c r="C5" s="166"/>
      <c r="D5" s="51"/>
      <c r="E5" s="52"/>
    </row>
    <row r="6" spans="1:5" ht="19" customHeight="1">
      <c r="A6" s="51"/>
      <c r="B6" s="51"/>
      <c r="C6" s="54"/>
      <c r="D6" s="51"/>
      <c r="E6" s="52"/>
    </row>
    <row r="7" spans="1:5" ht="19" customHeight="1">
      <c r="A7" s="166" t="s">
        <v>145</v>
      </c>
      <c r="B7" s="166"/>
      <c r="C7" s="166"/>
      <c r="D7" s="51"/>
      <c r="E7" s="52"/>
    </row>
    <row r="8" spans="1:5" ht="19" customHeight="1">
      <c r="A8" s="51"/>
      <c r="B8" s="51"/>
      <c r="C8" s="54"/>
      <c r="D8" s="51"/>
      <c r="E8" s="52"/>
    </row>
    <row r="9" spans="1:5" ht="19" customHeight="1">
      <c r="A9" s="167" t="str">
        <f>'Rate Case Constants'!C9</f>
        <v>KENTUCKY UTILITIES COMPANY</v>
      </c>
      <c r="B9" s="168"/>
      <c r="C9" s="168"/>
      <c r="D9" s="51"/>
      <c r="E9" s="52"/>
    </row>
    <row r="10" spans="1:5" ht="19" customHeight="1">
      <c r="A10" s="51"/>
      <c r="B10" s="51"/>
      <c r="C10" s="55"/>
      <c r="D10" s="51"/>
      <c r="E10" s="52"/>
    </row>
    <row r="11" spans="1:5" ht="19" customHeight="1">
      <c r="A11" s="169" t="str">
        <f>'Rate Case Constants'!C10</f>
        <v>CASE NO. 2014-00371</v>
      </c>
      <c r="B11" s="170"/>
      <c r="C11" s="170"/>
      <c r="D11" s="51"/>
      <c r="E11" s="52"/>
    </row>
    <row r="12" spans="1:5" ht="19" customHeight="1">
      <c r="A12" s="51"/>
      <c r="B12" s="51"/>
      <c r="C12" s="55"/>
      <c r="D12" s="51"/>
      <c r="E12" s="52"/>
    </row>
    <row r="13" spans="1:5" ht="19" customHeight="1">
      <c r="A13" s="51"/>
      <c r="B13" s="51"/>
      <c r="C13" s="55"/>
      <c r="D13" s="51"/>
      <c r="E13" s="52"/>
    </row>
    <row r="14" spans="1:5" ht="19" customHeight="1">
      <c r="A14" s="56" t="s">
        <v>146</v>
      </c>
      <c r="B14" s="51"/>
      <c r="C14" s="57" t="str">
        <f>'Rate Case Constants'!C16</f>
        <v>FOR THE 12 MONTHS ENDED FEBRUARY 28, 2015</v>
      </c>
      <c r="D14" s="51"/>
      <c r="E14" s="52"/>
    </row>
    <row r="15" spans="1:5" ht="19" customHeight="1">
      <c r="A15" s="55"/>
      <c r="B15" s="51"/>
      <c r="C15" s="58"/>
      <c r="D15" s="51"/>
      <c r="E15" s="52"/>
    </row>
    <row r="16" spans="1:5" ht="19" customHeight="1">
      <c r="A16" s="56" t="s">
        <v>147</v>
      </c>
      <c r="B16" s="51"/>
      <c r="C16" s="57" t="str">
        <f>'Rate Case Constants'!C22</f>
        <v>FOR THE 12 MONTHS ENDED JUNE 30, 2016</v>
      </c>
      <c r="D16" s="51"/>
      <c r="E16" s="52"/>
    </row>
    <row r="17" spans="1:8" ht="19" customHeight="1">
      <c r="A17" s="51"/>
      <c r="B17" s="51"/>
      <c r="C17" s="59"/>
      <c r="D17" s="51"/>
      <c r="E17" s="52"/>
    </row>
    <row r="18" spans="1:8" ht="19" customHeight="1">
      <c r="A18" s="51"/>
      <c r="B18" s="51"/>
      <c r="C18" s="51"/>
      <c r="D18" s="51"/>
      <c r="E18" s="52"/>
    </row>
    <row r="19" spans="1:8" ht="19" customHeight="1">
      <c r="A19" s="60" t="s">
        <v>148</v>
      </c>
      <c r="B19" s="60"/>
      <c r="C19" s="60" t="s">
        <v>149</v>
      </c>
      <c r="D19" s="60"/>
      <c r="E19" s="61"/>
      <c r="F19" s="62"/>
      <c r="G19" s="62"/>
      <c r="H19" s="62"/>
    </row>
    <row r="20" spans="1:8" ht="19" customHeight="1">
      <c r="A20" s="51"/>
      <c r="B20" s="51"/>
      <c r="C20" s="51"/>
      <c r="D20" s="51"/>
      <c r="E20" s="52"/>
    </row>
    <row r="21" spans="1:8" ht="19" customHeight="1">
      <c r="A21" s="51" t="s">
        <v>142</v>
      </c>
      <c r="B21" s="51"/>
      <c r="C21" s="63" t="s">
        <v>76</v>
      </c>
      <c r="D21" s="63"/>
      <c r="E21" s="64"/>
      <c r="F21" s="65"/>
    </row>
    <row r="22" spans="1:8" ht="19" customHeight="1">
      <c r="A22" s="51" t="s">
        <v>143</v>
      </c>
      <c r="B22" s="51"/>
      <c r="C22" s="63" t="s">
        <v>150</v>
      </c>
      <c r="D22" s="63"/>
      <c r="E22" s="64"/>
      <c r="F22" s="65"/>
    </row>
    <row r="23" spans="1:8" ht="19" customHeight="1">
      <c r="A23" s="51" t="s">
        <v>92</v>
      </c>
      <c r="B23" s="51"/>
      <c r="C23" s="63" t="s">
        <v>101</v>
      </c>
      <c r="D23" s="63"/>
      <c r="E23" s="64"/>
      <c r="F23" s="65"/>
    </row>
    <row r="24" spans="1:8" ht="19" customHeight="1">
      <c r="A24" s="51" t="s">
        <v>94</v>
      </c>
      <c r="B24" s="51"/>
      <c r="C24" s="63" t="s">
        <v>0</v>
      </c>
      <c r="D24" s="63"/>
      <c r="E24" s="64"/>
      <c r="F24" s="65"/>
    </row>
    <row r="25" spans="1:8" ht="19" customHeight="1">
      <c r="A25" s="51" t="s">
        <v>460</v>
      </c>
      <c r="B25" s="51"/>
      <c r="C25" s="63" t="s">
        <v>461</v>
      </c>
      <c r="D25" s="63"/>
      <c r="E25" s="64"/>
      <c r="F25" s="65"/>
    </row>
    <row r="26" spans="1:8" ht="19" customHeight="1">
      <c r="A26" s="52"/>
      <c r="B26" s="52"/>
      <c r="C26" s="52"/>
      <c r="D26" s="64"/>
      <c r="E26" s="64"/>
      <c r="F26" s="65"/>
    </row>
    <row r="27" spans="1:8" ht="19" customHeight="1">
      <c r="A27" s="52"/>
      <c r="B27" s="52"/>
      <c r="C27" s="52"/>
      <c r="D27" s="64"/>
      <c r="E27" s="64"/>
      <c r="F27" s="65"/>
    </row>
    <row r="28" spans="1:8" ht="19" customHeight="1">
      <c r="A28" s="52"/>
      <c r="B28" s="52"/>
      <c r="C28" s="52"/>
      <c r="D28" s="64"/>
      <c r="E28" s="64"/>
      <c r="F28" s="65"/>
    </row>
    <row r="29" spans="1:8" ht="19" customHeight="1">
      <c r="A29" s="52"/>
      <c r="B29" s="52"/>
      <c r="C29" s="52"/>
      <c r="D29" s="64"/>
      <c r="E29" s="64"/>
      <c r="F29" s="65"/>
    </row>
    <row r="30" spans="1:8">
      <c r="A30" s="52"/>
      <c r="B30" s="52"/>
      <c r="C30" s="52"/>
      <c r="D30" s="64"/>
      <c r="E30" s="64"/>
      <c r="F30" s="65"/>
    </row>
    <row r="31" spans="1:8">
      <c r="A31" s="52"/>
      <c r="B31" s="52"/>
      <c r="C31" s="52"/>
      <c r="D31" s="64"/>
      <c r="E31" s="64"/>
      <c r="F31" s="65"/>
    </row>
    <row r="32" spans="1:8">
      <c r="A32" s="52"/>
      <c r="B32" s="52"/>
      <c r="C32" s="52"/>
      <c r="D32" s="64"/>
      <c r="E32" s="64"/>
      <c r="F32" s="65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  <row r="36" spans="1:5">
      <c r="A36" s="52"/>
      <c r="B36" s="52"/>
      <c r="C36" s="52"/>
      <c r="D36" s="52"/>
      <c r="E36" s="52"/>
    </row>
    <row r="37" spans="1:5">
      <c r="A37" s="52"/>
      <c r="B37" s="52"/>
      <c r="C37" s="52"/>
      <c r="D37" s="52"/>
      <c r="E37" s="52"/>
    </row>
    <row r="38" spans="1:5">
      <c r="A38" s="52"/>
      <c r="B38" s="52"/>
      <c r="C38" s="52"/>
      <c r="D38" s="52"/>
      <c r="E38" s="52"/>
    </row>
    <row r="39" spans="1:5">
      <c r="A39" s="52"/>
      <c r="B39" s="52"/>
      <c r="C39" s="52"/>
      <c r="D39" s="52"/>
      <c r="E39" s="52"/>
    </row>
    <row r="40" spans="1:5">
      <c r="A40" s="52"/>
      <c r="B40" s="52"/>
      <c r="C40" s="52"/>
      <c r="D40" s="52"/>
      <c r="E40" s="52"/>
    </row>
    <row r="41" spans="1:5">
      <c r="A41" s="52"/>
      <c r="B41" s="52"/>
      <c r="C41" s="52"/>
      <c r="D41" s="52"/>
      <c r="E41" s="52"/>
    </row>
    <row r="42" spans="1:5">
      <c r="A42" s="52"/>
      <c r="B42" s="52"/>
      <c r="C42" s="52"/>
      <c r="D42" s="52"/>
      <c r="E42" s="52"/>
    </row>
    <row r="43" spans="1:5">
      <c r="A43" s="52"/>
      <c r="B43" s="52"/>
      <c r="C43" s="52"/>
      <c r="D43" s="52"/>
      <c r="E43" s="52"/>
    </row>
    <row r="44" spans="1:5">
      <c r="A44" s="52"/>
      <c r="B44" s="52"/>
      <c r="C44" s="52"/>
      <c r="D44" s="52"/>
      <c r="E44" s="52"/>
    </row>
    <row r="45" spans="1:5">
      <c r="A45" s="52"/>
      <c r="B45" s="52"/>
      <c r="C45" s="52"/>
      <c r="D45" s="52"/>
      <c r="E45" s="52"/>
    </row>
    <row r="46" spans="1:5">
      <c r="A46" s="52"/>
      <c r="B46" s="52"/>
      <c r="C46" s="52"/>
      <c r="D46" s="52"/>
      <c r="E46" s="52"/>
    </row>
    <row r="47" spans="1:5">
      <c r="A47" s="52"/>
      <c r="B47" s="52"/>
      <c r="C47" s="52"/>
      <c r="D47" s="52"/>
      <c r="E47" s="52"/>
    </row>
    <row r="48" spans="1:5">
      <c r="A48" s="52"/>
      <c r="B48" s="52"/>
      <c r="C48" s="52"/>
      <c r="D48" s="52"/>
      <c r="E48" s="52"/>
    </row>
    <row r="49" spans="1:5">
      <c r="A49" s="52"/>
      <c r="B49" s="52"/>
      <c r="C49" s="52"/>
      <c r="D49" s="52"/>
      <c r="E49" s="52"/>
    </row>
    <row r="50" spans="1:5">
      <c r="A50" s="52"/>
      <c r="B50" s="52"/>
      <c r="C50" s="52"/>
      <c r="D50" s="52"/>
      <c r="E50" s="52"/>
    </row>
    <row r="51" spans="1:5">
      <c r="A51" s="52"/>
      <c r="B51" s="52"/>
      <c r="C51" s="52"/>
      <c r="D51" s="52"/>
      <c r="E51" s="52"/>
    </row>
    <row r="52" spans="1:5">
      <c r="A52" s="52"/>
      <c r="B52" s="52"/>
      <c r="C52" s="52"/>
      <c r="D52" s="52"/>
      <c r="E52" s="52"/>
    </row>
    <row r="53" spans="1:5">
      <c r="A53" s="52"/>
      <c r="B53" s="52"/>
      <c r="C53" s="52"/>
      <c r="D53" s="52"/>
      <c r="E53" s="52"/>
    </row>
    <row r="54" spans="1:5">
      <c r="A54" s="52"/>
      <c r="B54" s="52"/>
      <c r="C54" s="52"/>
      <c r="D54" s="52"/>
      <c r="E54" s="52"/>
    </row>
    <row r="55" spans="1:5">
      <c r="A55" s="52"/>
      <c r="B55" s="52"/>
      <c r="C55" s="52"/>
      <c r="D55" s="52"/>
      <c r="E55" s="52"/>
    </row>
    <row r="56" spans="1:5">
      <c r="A56" s="52"/>
      <c r="B56" s="52"/>
      <c r="C56" s="52"/>
      <c r="D56" s="52"/>
      <c r="E56" s="52"/>
    </row>
    <row r="57" spans="1:5">
      <c r="A57" s="52"/>
      <c r="B57" s="52"/>
      <c r="C57" s="52"/>
      <c r="D57" s="52"/>
      <c r="E57" s="52"/>
    </row>
    <row r="58" spans="1:5">
      <c r="A58" s="52"/>
      <c r="B58" s="52"/>
      <c r="C58" s="52"/>
      <c r="D58" s="52"/>
      <c r="E58" s="52"/>
    </row>
    <row r="59" spans="1:5">
      <c r="A59" s="52"/>
      <c r="B59" s="52"/>
      <c r="C59" s="52"/>
      <c r="D59" s="52"/>
      <c r="E59" s="52"/>
    </row>
    <row r="60" spans="1:5">
      <c r="A60" s="52"/>
      <c r="B60" s="52"/>
      <c r="C60" s="52"/>
      <c r="D60" s="52"/>
      <c r="E60" s="52"/>
    </row>
    <row r="61" spans="1:5">
      <c r="A61" s="52"/>
      <c r="B61" s="52"/>
      <c r="C61" s="52"/>
      <c r="D61" s="52"/>
      <c r="E61" s="52"/>
    </row>
    <row r="62" spans="1:5">
      <c r="A62" s="52"/>
      <c r="B62" s="52"/>
      <c r="C62" s="52"/>
      <c r="D62" s="52"/>
      <c r="E62" s="52"/>
    </row>
    <row r="63" spans="1:5">
      <c r="A63" s="52"/>
      <c r="B63" s="52"/>
      <c r="C63" s="52"/>
      <c r="D63" s="52"/>
      <c r="E63" s="52"/>
    </row>
    <row r="64" spans="1:5">
      <c r="A64" s="52"/>
      <c r="B64" s="52"/>
      <c r="C64" s="52"/>
      <c r="D64" s="52"/>
      <c r="E64" s="52"/>
    </row>
    <row r="65" spans="1:5">
      <c r="A65" s="52"/>
      <c r="B65" s="52"/>
      <c r="C65" s="52"/>
      <c r="D65" s="52"/>
      <c r="E65" s="52"/>
    </row>
    <row r="66" spans="1:5">
      <c r="A66" s="52"/>
      <c r="B66" s="52"/>
      <c r="C66" s="52"/>
      <c r="D66" s="52"/>
      <c r="E66" s="52"/>
    </row>
    <row r="67" spans="1:5">
      <c r="A67" s="52"/>
      <c r="B67" s="52"/>
      <c r="C67" s="52"/>
      <c r="D67" s="52"/>
      <c r="E67" s="52"/>
    </row>
    <row r="68" spans="1:5">
      <c r="A68" s="52"/>
      <c r="B68" s="52"/>
      <c r="C68" s="52"/>
      <c r="D68" s="52"/>
      <c r="E68" s="52"/>
    </row>
    <row r="69" spans="1:5">
      <c r="A69" s="52"/>
      <c r="B69" s="52"/>
      <c r="C69" s="52"/>
      <c r="D69" s="52"/>
      <c r="E69" s="52"/>
    </row>
    <row r="70" spans="1:5">
      <c r="A70" s="52"/>
      <c r="B70" s="52"/>
      <c r="C70" s="52"/>
      <c r="D70" s="52"/>
      <c r="E70" s="52"/>
    </row>
    <row r="71" spans="1:5">
      <c r="A71" s="52"/>
      <c r="B71" s="52"/>
      <c r="C71" s="52"/>
      <c r="D71" s="52"/>
      <c r="E71" s="52"/>
    </row>
    <row r="72" spans="1:5">
      <c r="A72" s="52"/>
      <c r="B72" s="52"/>
      <c r="C72" s="52"/>
      <c r="D72" s="52"/>
      <c r="E72" s="52"/>
    </row>
    <row r="73" spans="1:5">
      <c r="A73" s="52"/>
      <c r="B73" s="52"/>
      <c r="C73" s="52"/>
      <c r="D73" s="52"/>
      <c r="E73" s="52"/>
    </row>
    <row r="74" spans="1:5">
      <c r="A74" s="52"/>
      <c r="B74" s="52"/>
      <c r="C74" s="52"/>
      <c r="D74" s="52"/>
      <c r="E74" s="52"/>
    </row>
    <row r="75" spans="1:5">
      <c r="A75" s="52"/>
      <c r="B75" s="52"/>
      <c r="C75" s="52"/>
      <c r="D75" s="52"/>
      <c r="E75" s="52"/>
    </row>
    <row r="76" spans="1:5">
      <c r="A76" s="52"/>
      <c r="B76" s="52"/>
      <c r="C76" s="52"/>
      <c r="D76" s="52"/>
      <c r="E76" s="52"/>
    </row>
    <row r="77" spans="1:5">
      <c r="A77" s="52"/>
      <c r="B77" s="52"/>
      <c r="C77" s="52"/>
      <c r="D77" s="52"/>
      <c r="E77" s="52"/>
    </row>
    <row r="78" spans="1:5">
      <c r="A78" s="52"/>
      <c r="B78" s="52"/>
      <c r="C78" s="52"/>
      <c r="D78" s="52"/>
      <c r="E78" s="52"/>
    </row>
    <row r="79" spans="1:5">
      <c r="A79" s="52"/>
      <c r="B79" s="52"/>
      <c r="C79" s="52"/>
      <c r="D79" s="52"/>
      <c r="E79" s="52"/>
    </row>
    <row r="80" spans="1:5">
      <c r="A80" s="52"/>
      <c r="B80" s="52"/>
      <c r="C80" s="52"/>
      <c r="D80" s="52"/>
      <c r="E80" s="52"/>
    </row>
    <row r="81" spans="1:5">
      <c r="A81" s="52"/>
      <c r="B81" s="52"/>
      <c r="C81" s="52"/>
      <c r="D81" s="52"/>
      <c r="E81" s="52"/>
    </row>
    <row r="82" spans="1:5">
      <c r="A82" s="52"/>
      <c r="B82" s="52"/>
      <c r="C82" s="52"/>
      <c r="D82" s="52"/>
      <c r="E82" s="52"/>
    </row>
    <row r="83" spans="1:5">
      <c r="A83" s="52"/>
      <c r="B83" s="52"/>
      <c r="C83" s="52"/>
      <c r="D83" s="52"/>
      <c r="E83" s="52"/>
    </row>
    <row r="84" spans="1:5">
      <c r="A84" s="52"/>
      <c r="B84" s="52"/>
      <c r="C84" s="52"/>
      <c r="D84" s="52"/>
      <c r="E84" s="52"/>
    </row>
    <row r="85" spans="1:5">
      <c r="A85" s="52"/>
      <c r="B85" s="52"/>
      <c r="C85" s="52"/>
      <c r="D85" s="52"/>
      <c r="E85" s="52"/>
    </row>
    <row r="86" spans="1:5">
      <c r="A86" s="52"/>
      <c r="B86" s="52"/>
      <c r="C86" s="52"/>
      <c r="D86" s="52"/>
      <c r="E86" s="52"/>
    </row>
    <row r="87" spans="1:5">
      <c r="A87" s="52"/>
      <c r="B87" s="52"/>
      <c r="C87" s="52"/>
      <c r="D87" s="52"/>
      <c r="E87" s="52"/>
    </row>
    <row r="88" spans="1:5">
      <c r="A88" s="52"/>
      <c r="B88" s="52"/>
      <c r="C88" s="52"/>
      <c r="D88" s="52"/>
      <c r="E88" s="52"/>
    </row>
    <row r="89" spans="1:5">
      <c r="A89" s="52"/>
      <c r="B89" s="52"/>
      <c r="C89" s="52"/>
      <c r="D89" s="52"/>
      <c r="E89" s="52"/>
    </row>
    <row r="90" spans="1:5">
      <c r="A90" s="52"/>
      <c r="B90" s="52"/>
      <c r="C90" s="52"/>
      <c r="D90" s="52"/>
      <c r="E90" s="52"/>
    </row>
    <row r="91" spans="1:5">
      <c r="A91" s="52"/>
      <c r="B91" s="52"/>
      <c r="C91" s="52"/>
      <c r="D91" s="52"/>
      <c r="E91" s="52"/>
    </row>
    <row r="92" spans="1:5">
      <c r="A92" s="52"/>
      <c r="B92" s="52"/>
      <c r="C92" s="52"/>
      <c r="D92" s="52"/>
      <c r="E92" s="52"/>
    </row>
    <row r="93" spans="1:5">
      <c r="A93" s="52"/>
      <c r="B93" s="52"/>
      <c r="C93" s="52"/>
      <c r="D93" s="52"/>
      <c r="E93" s="52"/>
    </row>
    <row r="94" spans="1:5">
      <c r="A94" s="52"/>
      <c r="B94" s="52"/>
      <c r="C94" s="52"/>
      <c r="D94" s="52"/>
      <c r="E94" s="52"/>
    </row>
    <row r="95" spans="1:5">
      <c r="A95" s="52"/>
      <c r="B95" s="52"/>
      <c r="C95" s="52"/>
      <c r="D95" s="52"/>
      <c r="E95" s="52"/>
    </row>
    <row r="96" spans="1:5">
      <c r="A96" s="52"/>
      <c r="B96" s="52"/>
      <c r="C96" s="52"/>
      <c r="D96" s="52"/>
      <c r="E96" s="52"/>
    </row>
    <row r="97" spans="1:5">
      <c r="A97" s="52"/>
      <c r="B97" s="52"/>
      <c r="C97" s="52"/>
      <c r="D97" s="52"/>
      <c r="E97" s="52"/>
    </row>
    <row r="98" spans="1:5">
      <c r="A98" s="52"/>
      <c r="B98" s="52"/>
      <c r="C98" s="52"/>
      <c r="D98" s="52"/>
      <c r="E98" s="52"/>
    </row>
    <row r="99" spans="1:5">
      <c r="A99" s="52"/>
      <c r="B99" s="52"/>
      <c r="C99" s="52"/>
      <c r="D99" s="52"/>
      <c r="E99" s="52"/>
    </row>
    <row r="100" spans="1:5">
      <c r="A100" s="52"/>
      <c r="B100" s="52"/>
      <c r="C100" s="52"/>
      <c r="D100" s="52"/>
      <c r="E100" s="52"/>
    </row>
    <row r="101" spans="1:5">
      <c r="A101" s="52"/>
      <c r="B101" s="52"/>
      <c r="C101" s="52"/>
      <c r="D101" s="52"/>
      <c r="E101" s="52"/>
    </row>
    <row r="102" spans="1:5">
      <c r="A102" s="52"/>
      <c r="B102" s="52"/>
      <c r="C102" s="52"/>
      <c r="D102" s="52"/>
      <c r="E102" s="52"/>
    </row>
    <row r="103" spans="1:5">
      <c r="A103" s="52"/>
      <c r="B103" s="52"/>
      <c r="C103" s="52"/>
      <c r="D103" s="52"/>
      <c r="E103" s="52"/>
    </row>
    <row r="104" spans="1:5">
      <c r="A104" s="52"/>
      <c r="B104" s="52"/>
      <c r="C104" s="52"/>
      <c r="D104" s="52"/>
      <c r="E104" s="52"/>
    </row>
    <row r="105" spans="1:5">
      <c r="A105" s="52"/>
      <c r="B105" s="52"/>
      <c r="C105" s="52"/>
      <c r="D105" s="52"/>
      <c r="E105" s="52"/>
    </row>
    <row r="106" spans="1:5">
      <c r="A106" s="52"/>
      <c r="B106" s="52"/>
      <c r="C106" s="52"/>
      <c r="D106" s="52"/>
      <c r="E106" s="52"/>
    </row>
    <row r="107" spans="1:5">
      <c r="A107" s="52"/>
      <c r="B107" s="52"/>
      <c r="C107" s="52"/>
      <c r="D107" s="52"/>
      <c r="E107" s="52"/>
    </row>
    <row r="108" spans="1:5">
      <c r="A108" s="52"/>
      <c r="B108" s="52"/>
      <c r="C108" s="52"/>
      <c r="D108" s="52"/>
      <c r="E108" s="52"/>
    </row>
    <row r="109" spans="1:5">
      <c r="A109" s="52"/>
      <c r="B109" s="52"/>
      <c r="C109" s="52"/>
      <c r="D109" s="52"/>
      <c r="E109" s="52"/>
    </row>
    <row r="110" spans="1:5">
      <c r="A110" s="52"/>
      <c r="B110" s="52"/>
      <c r="C110" s="52"/>
      <c r="D110" s="52"/>
      <c r="E110" s="52"/>
    </row>
    <row r="111" spans="1:5">
      <c r="A111" s="52"/>
      <c r="B111" s="52"/>
      <c r="C111" s="52"/>
      <c r="D111" s="52"/>
      <c r="E111" s="52"/>
    </row>
    <row r="112" spans="1:5">
      <c r="A112" s="52"/>
      <c r="B112" s="52"/>
      <c r="C112" s="52"/>
      <c r="D112" s="52"/>
      <c r="E112" s="52"/>
    </row>
    <row r="113" spans="1:5">
      <c r="A113" s="52"/>
      <c r="B113" s="52"/>
      <c r="C113" s="52"/>
      <c r="D113" s="52"/>
      <c r="E113" s="52"/>
    </row>
    <row r="114" spans="1:5">
      <c r="A114" s="52"/>
      <c r="B114" s="52"/>
      <c r="C114" s="52"/>
      <c r="D114" s="52"/>
      <c r="E114" s="52"/>
    </row>
    <row r="115" spans="1:5">
      <c r="A115" s="52"/>
      <c r="B115" s="52"/>
      <c r="C115" s="52"/>
      <c r="D115" s="52"/>
      <c r="E115" s="52"/>
    </row>
    <row r="116" spans="1:5">
      <c r="A116" s="52"/>
      <c r="B116" s="52"/>
      <c r="C116" s="52"/>
      <c r="D116" s="52"/>
      <c r="E116" s="52"/>
    </row>
    <row r="117" spans="1:5">
      <c r="A117" s="52"/>
      <c r="B117" s="52"/>
      <c r="C117" s="52"/>
      <c r="D117" s="52"/>
      <c r="E117" s="52"/>
    </row>
    <row r="118" spans="1:5">
      <c r="A118" s="52"/>
      <c r="B118" s="52"/>
      <c r="C118" s="52"/>
      <c r="D118" s="52"/>
      <c r="E118" s="52"/>
    </row>
    <row r="119" spans="1:5">
      <c r="A119" s="52"/>
      <c r="B119" s="52"/>
      <c r="C119" s="52"/>
      <c r="D119" s="52"/>
      <c r="E119" s="52"/>
    </row>
    <row r="120" spans="1:5">
      <c r="A120" s="52"/>
      <c r="B120" s="52"/>
      <c r="C120" s="52"/>
      <c r="D120" s="52"/>
      <c r="E120" s="52"/>
    </row>
    <row r="121" spans="1:5">
      <c r="A121" s="52"/>
      <c r="B121" s="52"/>
      <c r="C121" s="52"/>
      <c r="D121" s="52"/>
      <c r="E121" s="52"/>
    </row>
    <row r="122" spans="1:5">
      <c r="A122" s="52"/>
      <c r="B122" s="52"/>
      <c r="C122" s="52"/>
      <c r="D122" s="52"/>
      <c r="E122" s="52"/>
    </row>
    <row r="123" spans="1:5">
      <c r="A123" s="52"/>
      <c r="B123" s="52"/>
      <c r="C123" s="52"/>
      <c r="D123" s="52"/>
      <c r="E123" s="52"/>
    </row>
    <row r="124" spans="1:5">
      <c r="A124" s="52"/>
      <c r="B124" s="52"/>
      <c r="C124" s="52"/>
      <c r="D124" s="52"/>
      <c r="E124" s="52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218"/>
  <sheetViews>
    <sheetView workbookViewId="0">
      <selection activeCell="E41" sqref="E41"/>
    </sheetView>
  </sheetViews>
  <sheetFormatPr baseColWidth="10" defaultColWidth="8.83203125" defaultRowHeight="12" x14ac:dyDescent="0"/>
  <cols>
    <col min="1" max="1" width="6.83203125" style="8" customWidth="1"/>
    <col min="2" max="2" width="26.5" style="8" customWidth="1"/>
    <col min="3" max="3" width="16" style="8" customWidth="1"/>
    <col min="4" max="4" width="15.5" style="8" customWidth="1"/>
    <col min="5" max="5" width="19" style="8" customWidth="1"/>
    <col min="6" max="7" width="16.6640625" style="8" customWidth="1"/>
    <col min="8" max="10" width="19" style="8" customWidth="1"/>
    <col min="11" max="11" width="11.5" style="8" customWidth="1"/>
    <col min="12" max="12" width="10.83203125" style="8" customWidth="1"/>
    <col min="13" max="13" width="12.83203125" style="8" customWidth="1"/>
    <col min="14" max="14" width="14" style="8" customWidth="1"/>
    <col min="15" max="15" width="1.83203125" style="8" customWidth="1"/>
    <col min="16" max="18" width="8.83203125" style="8"/>
    <col min="19" max="19" width="13.5" style="8" customWidth="1"/>
    <col min="20" max="16384" width="8.83203125" style="8"/>
  </cols>
  <sheetData>
    <row r="1" spans="1:16384" s="1" customFormat="1" ht="20" customHeight="1">
      <c r="A1" s="171" t="str">
        <f>'Rate Case Constants'!C9</f>
        <v>KENTUCKY UTILITIES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1"/>
      <c r="HN1" s="171"/>
      <c r="HO1" s="171"/>
      <c r="HP1" s="171"/>
      <c r="HQ1" s="171"/>
      <c r="HR1" s="171"/>
      <c r="HS1" s="171"/>
      <c r="HT1" s="171"/>
      <c r="HU1" s="171"/>
      <c r="HV1" s="171"/>
      <c r="HW1" s="171"/>
      <c r="HX1" s="171"/>
      <c r="HY1" s="171"/>
      <c r="HZ1" s="171"/>
      <c r="IA1" s="171"/>
      <c r="IB1" s="171"/>
      <c r="IC1" s="171"/>
      <c r="ID1" s="171"/>
      <c r="IE1" s="171"/>
      <c r="IF1" s="171"/>
      <c r="IG1" s="171"/>
      <c r="IH1" s="171"/>
      <c r="II1" s="171"/>
      <c r="IJ1" s="171"/>
      <c r="IK1" s="171"/>
      <c r="IL1" s="171"/>
      <c r="IM1" s="171"/>
      <c r="IN1" s="171"/>
      <c r="IO1" s="171"/>
      <c r="IP1" s="171"/>
      <c r="IQ1" s="171"/>
      <c r="IR1" s="171"/>
      <c r="IS1" s="171"/>
      <c r="IT1" s="171"/>
      <c r="IU1" s="171"/>
      <c r="IV1" s="171"/>
      <c r="IW1" s="171"/>
      <c r="IX1" s="171"/>
      <c r="IY1" s="171"/>
      <c r="IZ1" s="171"/>
      <c r="JA1" s="171"/>
      <c r="JB1" s="171"/>
      <c r="JC1" s="171"/>
      <c r="JD1" s="171"/>
      <c r="JE1" s="171"/>
      <c r="JF1" s="171"/>
      <c r="JG1" s="171"/>
      <c r="JH1" s="171"/>
      <c r="JI1" s="171"/>
      <c r="JJ1" s="171"/>
      <c r="JK1" s="171"/>
      <c r="JL1" s="171"/>
      <c r="JM1" s="171"/>
      <c r="JN1" s="171"/>
      <c r="JO1" s="171"/>
      <c r="JP1" s="171"/>
      <c r="JQ1" s="171"/>
      <c r="JR1" s="171"/>
      <c r="JS1" s="171"/>
      <c r="JT1" s="171"/>
      <c r="JU1" s="171"/>
      <c r="JV1" s="171"/>
      <c r="JW1" s="171"/>
      <c r="JX1" s="171"/>
      <c r="JY1" s="171"/>
      <c r="JZ1" s="171"/>
      <c r="KA1" s="171"/>
      <c r="KB1" s="171"/>
      <c r="KC1" s="171"/>
      <c r="KD1" s="171"/>
      <c r="KE1" s="171"/>
      <c r="KF1" s="171"/>
      <c r="KG1" s="171"/>
      <c r="KH1" s="171"/>
      <c r="KI1" s="171"/>
      <c r="KJ1" s="171"/>
      <c r="KK1" s="171"/>
      <c r="KL1" s="171"/>
      <c r="KM1" s="171"/>
      <c r="KN1" s="171"/>
      <c r="KO1" s="171"/>
      <c r="KP1" s="171"/>
      <c r="KQ1" s="171"/>
      <c r="KR1" s="171"/>
      <c r="KS1" s="171"/>
      <c r="KT1" s="171"/>
      <c r="KU1" s="171"/>
      <c r="KV1" s="171"/>
      <c r="KW1" s="171"/>
      <c r="KX1" s="171"/>
      <c r="KY1" s="171"/>
      <c r="KZ1" s="171"/>
      <c r="LA1" s="171"/>
      <c r="LB1" s="171"/>
      <c r="LC1" s="171"/>
      <c r="LD1" s="171"/>
      <c r="LE1" s="171"/>
      <c r="LF1" s="171"/>
      <c r="LG1" s="171"/>
      <c r="LH1" s="171"/>
      <c r="LI1" s="171"/>
      <c r="LJ1" s="171"/>
      <c r="LK1" s="171"/>
      <c r="LL1" s="171"/>
      <c r="LM1" s="171"/>
      <c r="LN1" s="171"/>
      <c r="LO1" s="171"/>
      <c r="LP1" s="171"/>
      <c r="LQ1" s="171"/>
      <c r="LR1" s="171"/>
      <c r="LS1" s="171"/>
      <c r="LT1" s="171"/>
      <c r="LU1" s="171"/>
      <c r="LV1" s="171"/>
      <c r="LW1" s="171"/>
      <c r="LX1" s="171"/>
      <c r="LY1" s="171"/>
      <c r="LZ1" s="171"/>
      <c r="MA1" s="171"/>
      <c r="MB1" s="171"/>
      <c r="MC1" s="171"/>
      <c r="MD1" s="171"/>
      <c r="ME1" s="171"/>
      <c r="MF1" s="171"/>
      <c r="MG1" s="171"/>
      <c r="MH1" s="171"/>
      <c r="MI1" s="171"/>
      <c r="MJ1" s="171"/>
      <c r="MK1" s="171"/>
      <c r="ML1" s="171"/>
      <c r="MM1" s="171"/>
      <c r="MN1" s="171"/>
      <c r="MO1" s="171"/>
      <c r="MP1" s="171"/>
      <c r="MQ1" s="171"/>
      <c r="MR1" s="171"/>
      <c r="MS1" s="171"/>
      <c r="MT1" s="171"/>
      <c r="MU1" s="171"/>
      <c r="MV1" s="171"/>
      <c r="MW1" s="171"/>
      <c r="MX1" s="171"/>
      <c r="MY1" s="171"/>
      <c r="MZ1" s="171"/>
      <c r="NA1" s="171"/>
      <c r="NB1" s="171"/>
      <c r="NC1" s="171"/>
      <c r="ND1" s="171"/>
      <c r="NE1" s="171"/>
      <c r="NF1" s="171"/>
      <c r="NG1" s="171"/>
      <c r="NH1" s="171"/>
      <c r="NI1" s="171"/>
      <c r="NJ1" s="171"/>
      <c r="NK1" s="171"/>
      <c r="NL1" s="171"/>
      <c r="NM1" s="171"/>
      <c r="NN1" s="171"/>
      <c r="NO1" s="171"/>
      <c r="NP1" s="171"/>
      <c r="NQ1" s="171"/>
      <c r="NR1" s="171"/>
      <c r="NS1" s="171"/>
      <c r="NT1" s="171"/>
      <c r="NU1" s="171"/>
      <c r="NV1" s="171"/>
      <c r="NW1" s="171"/>
      <c r="NX1" s="171"/>
      <c r="NY1" s="171"/>
      <c r="NZ1" s="171"/>
      <c r="OA1" s="171"/>
      <c r="OB1" s="171"/>
      <c r="OC1" s="171"/>
      <c r="OD1" s="171"/>
      <c r="OE1" s="171"/>
      <c r="OF1" s="171"/>
      <c r="OG1" s="171"/>
      <c r="OH1" s="171"/>
      <c r="OI1" s="171"/>
      <c r="OJ1" s="171"/>
      <c r="OK1" s="171"/>
      <c r="OL1" s="171"/>
      <c r="OM1" s="171"/>
      <c r="ON1" s="171"/>
      <c r="OO1" s="171"/>
      <c r="OP1" s="171"/>
      <c r="OQ1" s="171"/>
      <c r="OR1" s="171"/>
      <c r="OS1" s="171"/>
      <c r="OT1" s="171"/>
      <c r="OU1" s="171"/>
      <c r="OV1" s="171"/>
      <c r="OW1" s="171"/>
      <c r="OX1" s="171"/>
      <c r="OY1" s="171"/>
      <c r="OZ1" s="171"/>
      <c r="PA1" s="171"/>
      <c r="PB1" s="171"/>
      <c r="PC1" s="171"/>
      <c r="PD1" s="171"/>
      <c r="PE1" s="171"/>
      <c r="PF1" s="171"/>
      <c r="PG1" s="171"/>
      <c r="PH1" s="171"/>
      <c r="PI1" s="171"/>
      <c r="PJ1" s="171"/>
      <c r="PK1" s="171"/>
      <c r="PL1" s="171"/>
      <c r="PM1" s="171"/>
      <c r="PN1" s="171"/>
      <c r="PO1" s="171"/>
      <c r="PP1" s="171"/>
      <c r="PQ1" s="171"/>
      <c r="PR1" s="171"/>
      <c r="PS1" s="171"/>
      <c r="PT1" s="171"/>
      <c r="PU1" s="171"/>
      <c r="PV1" s="171"/>
      <c r="PW1" s="171"/>
      <c r="PX1" s="171"/>
      <c r="PY1" s="171"/>
      <c r="PZ1" s="171"/>
      <c r="QA1" s="171"/>
      <c r="QB1" s="171"/>
      <c r="QC1" s="171"/>
      <c r="QD1" s="171"/>
      <c r="QE1" s="171"/>
      <c r="QF1" s="171"/>
      <c r="QG1" s="171"/>
      <c r="QH1" s="171"/>
      <c r="QI1" s="171"/>
      <c r="QJ1" s="171"/>
      <c r="QK1" s="171"/>
      <c r="QL1" s="171"/>
      <c r="QM1" s="171"/>
      <c r="QN1" s="171"/>
      <c r="QO1" s="171"/>
      <c r="QP1" s="171"/>
      <c r="QQ1" s="171"/>
      <c r="QR1" s="171"/>
      <c r="QS1" s="171"/>
      <c r="QT1" s="171"/>
      <c r="QU1" s="171"/>
      <c r="QV1" s="171"/>
      <c r="QW1" s="171"/>
      <c r="QX1" s="171"/>
      <c r="QY1" s="171"/>
      <c r="QZ1" s="171"/>
      <c r="RA1" s="171"/>
      <c r="RB1" s="171"/>
      <c r="RC1" s="171"/>
      <c r="RD1" s="171"/>
      <c r="RE1" s="171"/>
      <c r="RF1" s="171"/>
      <c r="RG1" s="171"/>
      <c r="RH1" s="171"/>
      <c r="RI1" s="171"/>
      <c r="RJ1" s="171"/>
      <c r="RK1" s="171"/>
      <c r="RL1" s="171"/>
      <c r="RM1" s="171"/>
      <c r="RN1" s="171"/>
      <c r="RO1" s="171"/>
      <c r="RP1" s="171"/>
      <c r="RQ1" s="171"/>
      <c r="RR1" s="171"/>
      <c r="RS1" s="171"/>
      <c r="RT1" s="171"/>
      <c r="RU1" s="171"/>
      <c r="RV1" s="171"/>
      <c r="RW1" s="171"/>
      <c r="RX1" s="171"/>
      <c r="RY1" s="171"/>
      <c r="RZ1" s="171"/>
      <c r="SA1" s="171"/>
      <c r="SB1" s="171"/>
      <c r="SC1" s="171"/>
      <c r="SD1" s="171"/>
      <c r="SE1" s="171"/>
      <c r="SF1" s="171"/>
      <c r="SG1" s="171"/>
      <c r="SH1" s="171"/>
      <c r="SI1" s="171"/>
      <c r="SJ1" s="171"/>
      <c r="SK1" s="171"/>
      <c r="SL1" s="171"/>
      <c r="SM1" s="171"/>
      <c r="SN1" s="171"/>
      <c r="SO1" s="171"/>
      <c r="SP1" s="171"/>
      <c r="SQ1" s="171"/>
      <c r="SR1" s="171"/>
      <c r="SS1" s="171"/>
      <c r="ST1" s="171"/>
      <c r="SU1" s="171"/>
      <c r="SV1" s="171"/>
      <c r="SW1" s="171"/>
      <c r="SX1" s="171"/>
      <c r="SY1" s="171"/>
      <c r="SZ1" s="171"/>
      <c r="TA1" s="171"/>
      <c r="TB1" s="171"/>
      <c r="TC1" s="171"/>
      <c r="TD1" s="171"/>
      <c r="TE1" s="171"/>
      <c r="TF1" s="171"/>
      <c r="TG1" s="171"/>
      <c r="TH1" s="171"/>
      <c r="TI1" s="171"/>
      <c r="TJ1" s="171"/>
      <c r="TK1" s="171"/>
      <c r="TL1" s="171"/>
      <c r="TM1" s="171"/>
      <c r="TN1" s="171"/>
      <c r="TO1" s="171"/>
      <c r="TP1" s="171"/>
      <c r="TQ1" s="171"/>
      <c r="TR1" s="171"/>
      <c r="TS1" s="171"/>
      <c r="TT1" s="171"/>
      <c r="TU1" s="171"/>
      <c r="TV1" s="171"/>
      <c r="TW1" s="171"/>
      <c r="TX1" s="171"/>
      <c r="TY1" s="171"/>
      <c r="TZ1" s="171"/>
      <c r="UA1" s="171"/>
      <c r="UB1" s="171"/>
      <c r="UC1" s="171"/>
      <c r="UD1" s="171"/>
      <c r="UE1" s="171"/>
      <c r="UF1" s="171"/>
      <c r="UG1" s="171"/>
      <c r="UH1" s="171"/>
      <c r="UI1" s="171"/>
      <c r="UJ1" s="171"/>
      <c r="UK1" s="171"/>
      <c r="UL1" s="171"/>
      <c r="UM1" s="171"/>
      <c r="UN1" s="171"/>
      <c r="UO1" s="171"/>
      <c r="UP1" s="171"/>
      <c r="UQ1" s="171"/>
      <c r="UR1" s="171"/>
      <c r="US1" s="171"/>
      <c r="UT1" s="171"/>
      <c r="UU1" s="171"/>
      <c r="UV1" s="171"/>
      <c r="UW1" s="171"/>
      <c r="UX1" s="171"/>
      <c r="UY1" s="171"/>
      <c r="UZ1" s="171"/>
      <c r="VA1" s="171"/>
      <c r="VB1" s="171"/>
      <c r="VC1" s="171"/>
      <c r="VD1" s="171"/>
      <c r="VE1" s="171"/>
      <c r="VF1" s="171"/>
      <c r="VG1" s="171"/>
      <c r="VH1" s="171"/>
      <c r="VI1" s="171"/>
      <c r="VJ1" s="171"/>
      <c r="VK1" s="171"/>
      <c r="VL1" s="171"/>
      <c r="VM1" s="171"/>
      <c r="VN1" s="171"/>
      <c r="VO1" s="171"/>
      <c r="VP1" s="171"/>
      <c r="VQ1" s="171"/>
      <c r="VR1" s="171"/>
      <c r="VS1" s="171"/>
      <c r="VT1" s="171"/>
      <c r="VU1" s="171"/>
      <c r="VV1" s="171"/>
      <c r="VW1" s="171"/>
      <c r="VX1" s="171"/>
      <c r="VY1" s="171"/>
      <c r="VZ1" s="171"/>
      <c r="WA1" s="171"/>
      <c r="WB1" s="171"/>
      <c r="WC1" s="171"/>
      <c r="WD1" s="171"/>
      <c r="WE1" s="171"/>
      <c r="WF1" s="171"/>
      <c r="WG1" s="171"/>
      <c r="WH1" s="171"/>
      <c r="WI1" s="171"/>
      <c r="WJ1" s="171"/>
      <c r="WK1" s="171"/>
      <c r="WL1" s="171"/>
      <c r="WM1" s="171"/>
      <c r="WN1" s="171"/>
      <c r="WO1" s="171"/>
      <c r="WP1" s="171"/>
      <c r="WQ1" s="171"/>
      <c r="WR1" s="171"/>
      <c r="WS1" s="171"/>
      <c r="WT1" s="171"/>
      <c r="WU1" s="171"/>
      <c r="WV1" s="171"/>
      <c r="WW1" s="171"/>
      <c r="WX1" s="171"/>
      <c r="WY1" s="171"/>
      <c r="WZ1" s="171"/>
      <c r="XA1" s="171"/>
      <c r="XB1" s="171"/>
      <c r="XC1" s="171"/>
      <c r="XD1" s="171"/>
      <c r="XE1" s="171"/>
      <c r="XF1" s="171"/>
      <c r="XG1" s="171"/>
      <c r="XH1" s="171"/>
      <c r="XI1" s="171"/>
      <c r="XJ1" s="171"/>
      <c r="XK1" s="171"/>
      <c r="XL1" s="171"/>
      <c r="XM1" s="171"/>
      <c r="XN1" s="171"/>
      <c r="XO1" s="171"/>
      <c r="XP1" s="171"/>
      <c r="XQ1" s="171"/>
      <c r="XR1" s="171"/>
      <c r="XS1" s="171"/>
      <c r="XT1" s="171"/>
      <c r="XU1" s="171"/>
      <c r="XV1" s="171"/>
      <c r="XW1" s="171"/>
      <c r="XX1" s="171"/>
      <c r="XY1" s="171"/>
      <c r="XZ1" s="171"/>
      <c r="YA1" s="171"/>
      <c r="YB1" s="171"/>
      <c r="YC1" s="171"/>
      <c r="YD1" s="171"/>
      <c r="YE1" s="171"/>
      <c r="YF1" s="171"/>
      <c r="YG1" s="171"/>
      <c r="YH1" s="171"/>
      <c r="YI1" s="171"/>
      <c r="YJ1" s="171"/>
      <c r="YK1" s="171"/>
      <c r="YL1" s="171"/>
      <c r="YM1" s="171"/>
      <c r="YN1" s="171"/>
      <c r="YO1" s="171"/>
      <c r="YP1" s="171"/>
      <c r="YQ1" s="171"/>
      <c r="YR1" s="171"/>
      <c r="YS1" s="171"/>
      <c r="YT1" s="171"/>
      <c r="YU1" s="171"/>
      <c r="YV1" s="171"/>
      <c r="YW1" s="171"/>
      <c r="YX1" s="171"/>
      <c r="YY1" s="171"/>
      <c r="YZ1" s="171"/>
      <c r="ZA1" s="171"/>
      <c r="ZB1" s="171"/>
      <c r="ZC1" s="171"/>
      <c r="ZD1" s="171"/>
      <c r="ZE1" s="171"/>
      <c r="ZF1" s="171"/>
      <c r="ZG1" s="171"/>
      <c r="ZH1" s="171"/>
      <c r="ZI1" s="171"/>
      <c r="ZJ1" s="171"/>
      <c r="ZK1" s="171"/>
      <c r="ZL1" s="171"/>
      <c r="ZM1" s="171"/>
      <c r="ZN1" s="171"/>
      <c r="ZO1" s="171"/>
      <c r="ZP1" s="171"/>
      <c r="ZQ1" s="171"/>
      <c r="ZR1" s="171"/>
      <c r="ZS1" s="171"/>
      <c r="ZT1" s="171"/>
      <c r="ZU1" s="171"/>
      <c r="ZV1" s="171"/>
      <c r="ZW1" s="171"/>
      <c r="ZX1" s="171"/>
      <c r="ZY1" s="171"/>
      <c r="ZZ1" s="171"/>
      <c r="AAA1" s="171"/>
      <c r="AAB1" s="171"/>
      <c r="AAC1" s="171"/>
      <c r="AAD1" s="171"/>
      <c r="AAE1" s="171"/>
      <c r="AAF1" s="171"/>
      <c r="AAG1" s="171"/>
      <c r="AAH1" s="171"/>
      <c r="AAI1" s="171"/>
      <c r="AAJ1" s="171"/>
      <c r="AAK1" s="171"/>
      <c r="AAL1" s="171"/>
      <c r="AAM1" s="171"/>
      <c r="AAN1" s="171"/>
      <c r="AAO1" s="171"/>
      <c r="AAP1" s="171"/>
      <c r="AAQ1" s="171"/>
      <c r="AAR1" s="171"/>
      <c r="AAS1" s="171"/>
      <c r="AAT1" s="171"/>
      <c r="AAU1" s="171"/>
      <c r="AAV1" s="171"/>
      <c r="AAW1" s="171"/>
      <c r="AAX1" s="171"/>
      <c r="AAY1" s="171"/>
      <c r="AAZ1" s="171"/>
      <c r="ABA1" s="171"/>
      <c r="ABB1" s="171"/>
      <c r="ABC1" s="171"/>
      <c r="ABD1" s="171"/>
      <c r="ABE1" s="171"/>
      <c r="ABF1" s="171"/>
      <c r="ABG1" s="171"/>
      <c r="ABH1" s="171"/>
      <c r="ABI1" s="171"/>
      <c r="ABJ1" s="171"/>
      <c r="ABK1" s="171"/>
      <c r="ABL1" s="171"/>
      <c r="ABM1" s="171"/>
      <c r="ABN1" s="171"/>
      <c r="ABO1" s="171"/>
      <c r="ABP1" s="171"/>
      <c r="ABQ1" s="171"/>
      <c r="ABR1" s="171"/>
      <c r="ABS1" s="171"/>
      <c r="ABT1" s="171"/>
      <c r="ABU1" s="171"/>
      <c r="ABV1" s="171"/>
      <c r="ABW1" s="171"/>
      <c r="ABX1" s="171"/>
      <c r="ABY1" s="171"/>
      <c r="ABZ1" s="171"/>
      <c r="ACA1" s="171"/>
      <c r="ACB1" s="171"/>
      <c r="ACC1" s="171"/>
      <c r="ACD1" s="171"/>
      <c r="ACE1" s="171"/>
      <c r="ACF1" s="171"/>
      <c r="ACG1" s="171"/>
      <c r="ACH1" s="171"/>
      <c r="ACI1" s="171"/>
      <c r="ACJ1" s="171"/>
      <c r="ACK1" s="171"/>
      <c r="ACL1" s="171"/>
      <c r="ACM1" s="171"/>
      <c r="ACN1" s="171"/>
      <c r="ACO1" s="171"/>
      <c r="ACP1" s="171"/>
      <c r="ACQ1" s="171"/>
      <c r="ACR1" s="171"/>
      <c r="ACS1" s="171"/>
      <c r="ACT1" s="171"/>
      <c r="ACU1" s="171"/>
      <c r="ACV1" s="171"/>
      <c r="ACW1" s="171"/>
      <c r="ACX1" s="171"/>
      <c r="ACY1" s="171"/>
      <c r="ACZ1" s="171"/>
      <c r="ADA1" s="171"/>
      <c r="ADB1" s="171"/>
      <c r="ADC1" s="171"/>
      <c r="ADD1" s="171"/>
      <c r="ADE1" s="171"/>
      <c r="ADF1" s="171"/>
      <c r="ADG1" s="171"/>
      <c r="ADH1" s="171"/>
      <c r="ADI1" s="171"/>
      <c r="ADJ1" s="171"/>
      <c r="ADK1" s="171"/>
      <c r="ADL1" s="171"/>
      <c r="ADM1" s="171"/>
      <c r="ADN1" s="171"/>
      <c r="ADO1" s="171"/>
      <c r="ADP1" s="171"/>
      <c r="ADQ1" s="171"/>
      <c r="ADR1" s="171"/>
      <c r="ADS1" s="171"/>
      <c r="ADT1" s="171"/>
      <c r="ADU1" s="171"/>
      <c r="ADV1" s="171"/>
      <c r="ADW1" s="171"/>
      <c r="ADX1" s="171"/>
      <c r="ADY1" s="171"/>
      <c r="ADZ1" s="171"/>
      <c r="AEA1" s="171"/>
      <c r="AEB1" s="171"/>
      <c r="AEC1" s="171"/>
      <c r="AED1" s="171"/>
      <c r="AEE1" s="171"/>
      <c r="AEF1" s="171"/>
      <c r="AEG1" s="171"/>
      <c r="AEH1" s="171"/>
      <c r="AEI1" s="171"/>
      <c r="AEJ1" s="171"/>
      <c r="AEK1" s="171"/>
      <c r="AEL1" s="171"/>
      <c r="AEM1" s="171"/>
      <c r="AEN1" s="171"/>
      <c r="AEO1" s="171"/>
      <c r="AEP1" s="171"/>
      <c r="AEQ1" s="171"/>
      <c r="AER1" s="171"/>
      <c r="AES1" s="171"/>
      <c r="AET1" s="171"/>
      <c r="AEU1" s="171"/>
      <c r="AEV1" s="171"/>
      <c r="AEW1" s="171"/>
      <c r="AEX1" s="171"/>
      <c r="AEY1" s="171"/>
      <c r="AEZ1" s="171"/>
      <c r="AFA1" s="171"/>
      <c r="AFB1" s="171"/>
      <c r="AFC1" s="171"/>
      <c r="AFD1" s="171"/>
      <c r="AFE1" s="171"/>
      <c r="AFF1" s="171"/>
      <c r="AFG1" s="171"/>
      <c r="AFH1" s="171"/>
      <c r="AFI1" s="171"/>
      <c r="AFJ1" s="171"/>
      <c r="AFK1" s="171"/>
      <c r="AFL1" s="171"/>
      <c r="AFM1" s="171"/>
      <c r="AFN1" s="171"/>
      <c r="AFO1" s="171"/>
      <c r="AFP1" s="171"/>
      <c r="AFQ1" s="171"/>
      <c r="AFR1" s="171"/>
      <c r="AFS1" s="171"/>
      <c r="AFT1" s="171"/>
      <c r="AFU1" s="171"/>
      <c r="AFV1" s="171"/>
      <c r="AFW1" s="171"/>
      <c r="AFX1" s="171"/>
      <c r="AFY1" s="171"/>
      <c r="AFZ1" s="171"/>
      <c r="AGA1" s="171"/>
      <c r="AGB1" s="171"/>
      <c r="AGC1" s="171"/>
      <c r="AGD1" s="171"/>
      <c r="AGE1" s="171"/>
      <c r="AGF1" s="171"/>
      <c r="AGG1" s="171"/>
      <c r="AGH1" s="171"/>
      <c r="AGI1" s="171"/>
      <c r="AGJ1" s="171"/>
      <c r="AGK1" s="171"/>
      <c r="AGL1" s="171"/>
      <c r="AGM1" s="171"/>
      <c r="AGN1" s="171"/>
      <c r="AGO1" s="171"/>
      <c r="AGP1" s="171"/>
      <c r="AGQ1" s="171"/>
      <c r="AGR1" s="171"/>
      <c r="AGS1" s="171"/>
      <c r="AGT1" s="171"/>
      <c r="AGU1" s="171"/>
      <c r="AGV1" s="171"/>
      <c r="AGW1" s="171"/>
      <c r="AGX1" s="171"/>
      <c r="AGY1" s="171"/>
      <c r="AGZ1" s="171"/>
      <c r="AHA1" s="171"/>
      <c r="AHB1" s="171"/>
      <c r="AHC1" s="171"/>
      <c r="AHD1" s="171"/>
      <c r="AHE1" s="171"/>
      <c r="AHF1" s="171"/>
      <c r="AHG1" s="171"/>
      <c r="AHH1" s="171"/>
      <c r="AHI1" s="171"/>
      <c r="AHJ1" s="171"/>
      <c r="AHK1" s="171"/>
      <c r="AHL1" s="171"/>
      <c r="AHM1" s="171"/>
      <c r="AHN1" s="171"/>
      <c r="AHO1" s="171"/>
      <c r="AHP1" s="171"/>
      <c r="AHQ1" s="171"/>
      <c r="AHR1" s="171"/>
      <c r="AHS1" s="171"/>
      <c r="AHT1" s="171"/>
      <c r="AHU1" s="171"/>
      <c r="AHV1" s="171"/>
      <c r="AHW1" s="171"/>
      <c r="AHX1" s="171"/>
      <c r="AHY1" s="171"/>
      <c r="AHZ1" s="171"/>
      <c r="AIA1" s="171"/>
      <c r="AIB1" s="171"/>
      <c r="AIC1" s="171"/>
      <c r="AID1" s="171"/>
      <c r="AIE1" s="171"/>
      <c r="AIF1" s="171"/>
      <c r="AIG1" s="171"/>
      <c r="AIH1" s="171"/>
      <c r="AII1" s="171"/>
      <c r="AIJ1" s="171"/>
      <c r="AIK1" s="171"/>
      <c r="AIL1" s="171"/>
      <c r="AIM1" s="171"/>
      <c r="AIN1" s="171"/>
      <c r="AIO1" s="171"/>
      <c r="AIP1" s="171"/>
      <c r="AIQ1" s="171"/>
      <c r="AIR1" s="171"/>
      <c r="AIS1" s="171"/>
      <c r="AIT1" s="171"/>
      <c r="AIU1" s="171"/>
      <c r="AIV1" s="171"/>
      <c r="AIW1" s="171"/>
      <c r="AIX1" s="171"/>
      <c r="AIY1" s="171"/>
      <c r="AIZ1" s="171"/>
      <c r="AJA1" s="171"/>
      <c r="AJB1" s="171"/>
      <c r="AJC1" s="171"/>
      <c r="AJD1" s="171"/>
      <c r="AJE1" s="171"/>
      <c r="AJF1" s="171"/>
      <c r="AJG1" s="171"/>
      <c r="AJH1" s="171"/>
      <c r="AJI1" s="171"/>
      <c r="AJJ1" s="171"/>
      <c r="AJK1" s="171"/>
      <c r="AJL1" s="171"/>
      <c r="AJM1" s="171"/>
      <c r="AJN1" s="171"/>
      <c r="AJO1" s="171"/>
      <c r="AJP1" s="171"/>
      <c r="AJQ1" s="171"/>
      <c r="AJR1" s="171"/>
      <c r="AJS1" s="171"/>
      <c r="AJT1" s="171"/>
      <c r="AJU1" s="171"/>
      <c r="AJV1" s="171"/>
      <c r="AJW1" s="171"/>
      <c r="AJX1" s="171"/>
      <c r="AJY1" s="171"/>
      <c r="AJZ1" s="171"/>
      <c r="AKA1" s="171"/>
      <c r="AKB1" s="171"/>
      <c r="AKC1" s="171"/>
      <c r="AKD1" s="171"/>
      <c r="AKE1" s="171"/>
      <c r="AKF1" s="171"/>
      <c r="AKG1" s="171"/>
      <c r="AKH1" s="171"/>
      <c r="AKI1" s="171"/>
      <c r="AKJ1" s="171"/>
      <c r="AKK1" s="171"/>
      <c r="AKL1" s="171"/>
      <c r="AKM1" s="171"/>
      <c r="AKN1" s="171"/>
      <c r="AKO1" s="171"/>
      <c r="AKP1" s="171"/>
      <c r="AKQ1" s="171"/>
      <c r="AKR1" s="171"/>
      <c r="AKS1" s="171"/>
      <c r="AKT1" s="171"/>
      <c r="AKU1" s="171"/>
      <c r="AKV1" s="171"/>
      <c r="AKW1" s="171"/>
      <c r="AKX1" s="171"/>
      <c r="AKY1" s="171"/>
      <c r="AKZ1" s="171"/>
      <c r="ALA1" s="171"/>
      <c r="ALB1" s="171"/>
      <c r="ALC1" s="171"/>
      <c r="ALD1" s="171"/>
      <c r="ALE1" s="171"/>
      <c r="ALF1" s="171"/>
      <c r="ALG1" s="171"/>
      <c r="ALH1" s="171"/>
      <c r="ALI1" s="171"/>
      <c r="ALJ1" s="171"/>
      <c r="ALK1" s="171"/>
      <c r="ALL1" s="171"/>
      <c r="ALM1" s="171"/>
      <c r="ALN1" s="171"/>
      <c r="ALO1" s="171"/>
      <c r="ALP1" s="171"/>
      <c r="ALQ1" s="171"/>
      <c r="ALR1" s="171"/>
      <c r="ALS1" s="171"/>
      <c r="ALT1" s="171"/>
      <c r="ALU1" s="171"/>
      <c r="ALV1" s="171"/>
      <c r="ALW1" s="171"/>
      <c r="ALX1" s="171"/>
      <c r="ALY1" s="171"/>
      <c r="ALZ1" s="171"/>
      <c r="AMA1" s="171"/>
      <c r="AMB1" s="171"/>
      <c r="AMC1" s="171"/>
      <c r="AMD1" s="171"/>
      <c r="AME1" s="171"/>
      <c r="AMF1" s="171"/>
      <c r="AMG1" s="171"/>
      <c r="AMH1" s="171"/>
      <c r="AMI1" s="171"/>
      <c r="AMJ1" s="171"/>
      <c r="AMK1" s="171"/>
      <c r="AML1" s="171"/>
      <c r="AMM1" s="171"/>
      <c r="AMN1" s="171"/>
      <c r="AMO1" s="171"/>
      <c r="AMP1" s="171"/>
      <c r="AMQ1" s="171"/>
      <c r="AMR1" s="171"/>
      <c r="AMS1" s="171"/>
      <c r="AMT1" s="171"/>
      <c r="AMU1" s="171"/>
      <c r="AMV1" s="171"/>
      <c r="AMW1" s="171"/>
      <c r="AMX1" s="171"/>
      <c r="AMY1" s="171"/>
      <c r="AMZ1" s="171"/>
      <c r="ANA1" s="171"/>
      <c r="ANB1" s="171"/>
      <c r="ANC1" s="171"/>
      <c r="AND1" s="171"/>
      <c r="ANE1" s="171"/>
      <c r="ANF1" s="171"/>
      <c r="ANG1" s="171"/>
      <c r="ANH1" s="171"/>
      <c r="ANI1" s="171"/>
      <c r="ANJ1" s="171"/>
      <c r="ANK1" s="171"/>
      <c r="ANL1" s="171"/>
      <c r="ANM1" s="171"/>
      <c r="ANN1" s="171"/>
      <c r="ANO1" s="171"/>
      <c r="ANP1" s="171"/>
      <c r="ANQ1" s="171"/>
      <c r="ANR1" s="171"/>
      <c r="ANS1" s="171"/>
      <c r="ANT1" s="171"/>
      <c r="ANU1" s="171"/>
      <c r="ANV1" s="171"/>
      <c r="ANW1" s="171"/>
      <c r="ANX1" s="171"/>
      <c r="ANY1" s="171"/>
      <c r="ANZ1" s="171"/>
      <c r="AOA1" s="171"/>
      <c r="AOB1" s="171"/>
      <c r="AOC1" s="171"/>
      <c r="AOD1" s="171"/>
      <c r="AOE1" s="171"/>
      <c r="AOF1" s="171"/>
      <c r="AOG1" s="171"/>
      <c r="AOH1" s="171"/>
      <c r="AOI1" s="171"/>
      <c r="AOJ1" s="171"/>
      <c r="AOK1" s="171"/>
      <c r="AOL1" s="171"/>
      <c r="AOM1" s="171"/>
      <c r="AON1" s="171"/>
      <c r="AOO1" s="171"/>
      <c r="AOP1" s="171"/>
      <c r="AOQ1" s="171"/>
      <c r="AOR1" s="171"/>
      <c r="AOS1" s="171"/>
      <c r="AOT1" s="171"/>
      <c r="AOU1" s="171"/>
      <c r="AOV1" s="171"/>
      <c r="AOW1" s="171"/>
      <c r="AOX1" s="171"/>
      <c r="AOY1" s="171"/>
      <c r="AOZ1" s="171"/>
      <c r="APA1" s="171"/>
      <c r="APB1" s="171"/>
      <c r="APC1" s="171"/>
      <c r="APD1" s="171"/>
      <c r="APE1" s="171"/>
      <c r="APF1" s="171"/>
      <c r="APG1" s="171"/>
      <c r="APH1" s="171"/>
      <c r="API1" s="171"/>
      <c r="APJ1" s="171"/>
      <c r="APK1" s="171"/>
      <c r="APL1" s="171"/>
      <c r="APM1" s="171"/>
      <c r="APN1" s="171"/>
      <c r="APO1" s="171"/>
      <c r="APP1" s="171"/>
      <c r="APQ1" s="171"/>
      <c r="APR1" s="171"/>
      <c r="APS1" s="171"/>
      <c r="APT1" s="171"/>
      <c r="APU1" s="171"/>
      <c r="APV1" s="171"/>
      <c r="APW1" s="171"/>
      <c r="APX1" s="171"/>
      <c r="APY1" s="171"/>
      <c r="APZ1" s="171"/>
      <c r="AQA1" s="171"/>
      <c r="AQB1" s="171"/>
      <c r="AQC1" s="171"/>
      <c r="AQD1" s="171"/>
      <c r="AQE1" s="171"/>
      <c r="AQF1" s="171"/>
      <c r="AQG1" s="171"/>
      <c r="AQH1" s="171"/>
      <c r="AQI1" s="171"/>
      <c r="AQJ1" s="171"/>
      <c r="AQK1" s="171"/>
      <c r="AQL1" s="171"/>
      <c r="AQM1" s="171"/>
      <c r="AQN1" s="171"/>
      <c r="AQO1" s="171"/>
      <c r="AQP1" s="171"/>
      <c r="AQQ1" s="171"/>
      <c r="AQR1" s="171"/>
      <c r="AQS1" s="171"/>
      <c r="AQT1" s="171"/>
      <c r="AQU1" s="171"/>
      <c r="AQV1" s="171"/>
      <c r="AQW1" s="171"/>
      <c r="AQX1" s="171"/>
      <c r="AQY1" s="171"/>
      <c r="AQZ1" s="171"/>
      <c r="ARA1" s="171"/>
      <c r="ARB1" s="171"/>
      <c r="ARC1" s="171"/>
      <c r="ARD1" s="171"/>
      <c r="ARE1" s="171"/>
      <c r="ARF1" s="171"/>
      <c r="ARG1" s="171"/>
      <c r="ARH1" s="171"/>
      <c r="ARI1" s="171"/>
      <c r="ARJ1" s="171"/>
      <c r="ARK1" s="171"/>
      <c r="ARL1" s="171"/>
      <c r="ARM1" s="171"/>
      <c r="ARN1" s="171"/>
      <c r="ARO1" s="171"/>
      <c r="ARP1" s="171"/>
      <c r="ARQ1" s="171"/>
      <c r="ARR1" s="171"/>
      <c r="ARS1" s="171"/>
      <c r="ART1" s="171"/>
      <c r="ARU1" s="171"/>
      <c r="ARV1" s="171"/>
      <c r="ARW1" s="171"/>
      <c r="ARX1" s="171"/>
      <c r="ARY1" s="171"/>
      <c r="ARZ1" s="171"/>
      <c r="ASA1" s="171"/>
      <c r="ASB1" s="171"/>
      <c r="ASC1" s="171"/>
      <c r="ASD1" s="171"/>
      <c r="ASE1" s="171"/>
      <c r="ASF1" s="171"/>
      <c r="ASG1" s="171"/>
      <c r="ASH1" s="171"/>
      <c r="ASI1" s="171"/>
      <c r="ASJ1" s="171"/>
      <c r="ASK1" s="171"/>
      <c r="ASL1" s="171"/>
      <c r="ASM1" s="171"/>
      <c r="ASN1" s="171"/>
      <c r="ASO1" s="171"/>
      <c r="ASP1" s="171"/>
      <c r="ASQ1" s="171"/>
      <c r="ASR1" s="171"/>
      <c r="ASS1" s="171"/>
      <c r="AST1" s="171"/>
      <c r="ASU1" s="171"/>
      <c r="ASV1" s="171"/>
      <c r="ASW1" s="171"/>
      <c r="ASX1" s="171"/>
      <c r="ASY1" s="171"/>
      <c r="ASZ1" s="171"/>
      <c r="ATA1" s="171"/>
      <c r="ATB1" s="171"/>
      <c r="ATC1" s="171"/>
      <c r="ATD1" s="171"/>
      <c r="ATE1" s="171"/>
      <c r="ATF1" s="171"/>
      <c r="ATG1" s="171"/>
      <c r="ATH1" s="171"/>
      <c r="ATI1" s="171"/>
      <c r="ATJ1" s="171"/>
      <c r="ATK1" s="171"/>
      <c r="ATL1" s="171"/>
      <c r="ATM1" s="171"/>
      <c r="ATN1" s="171"/>
      <c r="ATO1" s="171"/>
      <c r="ATP1" s="171"/>
      <c r="ATQ1" s="171"/>
      <c r="ATR1" s="171"/>
      <c r="ATS1" s="171"/>
      <c r="ATT1" s="171"/>
      <c r="ATU1" s="171"/>
      <c r="ATV1" s="171"/>
      <c r="ATW1" s="171"/>
      <c r="ATX1" s="171"/>
      <c r="ATY1" s="171"/>
      <c r="ATZ1" s="171"/>
      <c r="AUA1" s="171"/>
      <c r="AUB1" s="171"/>
      <c r="AUC1" s="171"/>
      <c r="AUD1" s="171"/>
      <c r="AUE1" s="171"/>
      <c r="AUF1" s="171"/>
      <c r="AUG1" s="171"/>
      <c r="AUH1" s="171"/>
      <c r="AUI1" s="171"/>
      <c r="AUJ1" s="171"/>
      <c r="AUK1" s="171"/>
      <c r="AUL1" s="171"/>
      <c r="AUM1" s="171"/>
      <c r="AUN1" s="171"/>
      <c r="AUO1" s="171"/>
      <c r="AUP1" s="171"/>
      <c r="AUQ1" s="171"/>
      <c r="AUR1" s="171"/>
      <c r="AUS1" s="171"/>
      <c r="AUT1" s="171"/>
      <c r="AUU1" s="171"/>
      <c r="AUV1" s="171"/>
      <c r="AUW1" s="171"/>
      <c r="AUX1" s="171"/>
      <c r="AUY1" s="171"/>
      <c r="AUZ1" s="171"/>
      <c r="AVA1" s="171"/>
      <c r="AVB1" s="171"/>
      <c r="AVC1" s="171"/>
      <c r="AVD1" s="171"/>
      <c r="AVE1" s="171"/>
      <c r="AVF1" s="171"/>
      <c r="AVG1" s="171"/>
      <c r="AVH1" s="171"/>
      <c r="AVI1" s="171"/>
      <c r="AVJ1" s="171"/>
      <c r="AVK1" s="171"/>
      <c r="AVL1" s="171"/>
      <c r="AVM1" s="171"/>
      <c r="AVN1" s="171"/>
      <c r="AVO1" s="171"/>
      <c r="AVP1" s="171"/>
      <c r="AVQ1" s="171"/>
      <c r="AVR1" s="171"/>
      <c r="AVS1" s="171"/>
      <c r="AVT1" s="171"/>
      <c r="AVU1" s="171"/>
      <c r="AVV1" s="171"/>
      <c r="AVW1" s="171"/>
      <c r="AVX1" s="171"/>
      <c r="AVY1" s="171"/>
      <c r="AVZ1" s="171"/>
      <c r="AWA1" s="171"/>
      <c r="AWB1" s="171"/>
      <c r="AWC1" s="171"/>
      <c r="AWD1" s="171"/>
      <c r="AWE1" s="171"/>
      <c r="AWF1" s="171"/>
      <c r="AWG1" s="171"/>
      <c r="AWH1" s="171"/>
      <c r="AWI1" s="171"/>
      <c r="AWJ1" s="171"/>
      <c r="AWK1" s="171"/>
      <c r="AWL1" s="171"/>
      <c r="AWM1" s="171"/>
      <c r="AWN1" s="171"/>
      <c r="AWO1" s="171"/>
      <c r="AWP1" s="171"/>
      <c r="AWQ1" s="171"/>
      <c r="AWR1" s="171"/>
      <c r="AWS1" s="171"/>
      <c r="AWT1" s="171"/>
      <c r="AWU1" s="171"/>
      <c r="AWV1" s="171"/>
      <c r="AWW1" s="171"/>
      <c r="AWX1" s="171"/>
      <c r="AWY1" s="171"/>
      <c r="AWZ1" s="171"/>
      <c r="AXA1" s="171"/>
      <c r="AXB1" s="171"/>
      <c r="AXC1" s="171"/>
      <c r="AXD1" s="171"/>
      <c r="AXE1" s="171"/>
      <c r="AXF1" s="171"/>
      <c r="AXG1" s="171"/>
      <c r="AXH1" s="171"/>
      <c r="AXI1" s="171"/>
      <c r="AXJ1" s="171"/>
      <c r="AXK1" s="171"/>
      <c r="AXL1" s="171"/>
      <c r="AXM1" s="171"/>
      <c r="AXN1" s="171"/>
      <c r="AXO1" s="171"/>
      <c r="AXP1" s="171"/>
      <c r="AXQ1" s="171"/>
      <c r="AXR1" s="171"/>
      <c r="AXS1" s="171"/>
      <c r="AXT1" s="171"/>
      <c r="AXU1" s="171"/>
      <c r="AXV1" s="171"/>
      <c r="AXW1" s="171"/>
      <c r="AXX1" s="171"/>
      <c r="AXY1" s="171"/>
      <c r="AXZ1" s="171"/>
      <c r="AYA1" s="171"/>
      <c r="AYB1" s="171"/>
      <c r="AYC1" s="171"/>
      <c r="AYD1" s="171"/>
      <c r="AYE1" s="171"/>
      <c r="AYF1" s="171"/>
      <c r="AYG1" s="171"/>
      <c r="AYH1" s="171"/>
      <c r="AYI1" s="171"/>
      <c r="AYJ1" s="171"/>
      <c r="AYK1" s="171"/>
      <c r="AYL1" s="171"/>
      <c r="AYM1" s="171"/>
      <c r="AYN1" s="171"/>
      <c r="AYO1" s="171"/>
      <c r="AYP1" s="171"/>
      <c r="AYQ1" s="171"/>
      <c r="AYR1" s="171"/>
      <c r="AYS1" s="171"/>
      <c r="AYT1" s="171"/>
      <c r="AYU1" s="171"/>
      <c r="AYV1" s="171"/>
      <c r="AYW1" s="171"/>
      <c r="AYX1" s="171"/>
      <c r="AYY1" s="171"/>
      <c r="AYZ1" s="171"/>
      <c r="AZA1" s="171"/>
      <c r="AZB1" s="171"/>
      <c r="AZC1" s="171"/>
      <c r="AZD1" s="171"/>
      <c r="AZE1" s="171"/>
      <c r="AZF1" s="171"/>
      <c r="AZG1" s="171"/>
      <c r="AZH1" s="171"/>
      <c r="AZI1" s="171"/>
      <c r="AZJ1" s="171"/>
      <c r="AZK1" s="171"/>
      <c r="AZL1" s="171"/>
      <c r="AZM1" s="171"/>
      <c r="AZN1" s="171"/>
      <c r="AZO1" s="171"/>
      <c r="AZP1" s="171"/>
      <c r="AZQ1" s="171"/>
      <c r="AZR1" s="171"/>
      <c r="AZS1" s="171"/>
      <c r="AZT1" s="171"/>
      <c r="AZU1" s="171"/>
      <c r="AZV1" s="171"/>
      <c r="AZW1" s="171"/>
      <c r="AZX1" s="171"/>
      <c r="AZY1" s="171"/>
      <c r="AZZ1" s="171"/>
      <c r="BAA1" s="171"/>
      <c r="BAB1" s="171"/>
      <c r="BAC1" s="171"/>
      <c r="BAD1" s="171"/>
      <c r="BAE1" s="171"/>
      <c r="BAF1" s="171"/>
      <c r="BAG1" s="171"/>
      <c r="BAH1" s="171"/>
      <c r="BAI1" s="171"/>
      <c r="BAJ1" s="171"/>
      <c r="BAK1" s="171"/>
      <c r="BAL1" s="171"/>
      <c r="BAM1" s="171"/>
      <c r="BAN1" s="171"/>
      <c r="BAO1" s="171"/>
      <c r="BAP1" s="171"/>
      <c r="BAQ1" s="171"/>
      <c r="BAR1" s="171"/>
      <c r="BAS1" s="171"/>
      <c r="BAT1" s="171"/>
      <c r="BAU1" s="171"/>
      <c r="BAV1" s="171"/>
      <c r="BAW1" s="171"/>
      <c r="BAX1" s="171"/>
      <c r="BAY1" s="171"/>
      <c r="BAZ1" s="171"/>
      <c r="BBA1" s="171"/>
      <c r="BBB1" s="171"/>
      <c r="BBC1" s="171"/>
      <c r="BBD1" s="171"/>
      <c r="BBE1" s="171"/>
      <c r="BBF1" s="171"/>
      <c r="BBG1" s="171"/>
      <c r="BBH1" s="171"/>
      <c r="BBI1" s="171"/>
      <c r="BBJ1" s="171"/>
      <c r="BBK1" s="171"/>
      <c r="BBL1" s="171"/>
      <c r="BBM1" s="171"/>
      <c r="BBN1" s="171"/>
      <c r="BBO1" s="171"/>
      <c r="BBP1" s="171"/>
      <c r="BBQ1" s="171"/>
      <c r="BBR1" s="171"/>
      <c r="BBS1" s="171"/>
      <c r="BBT1" s="171"/>
      <c r="BBU1" s="171"/>
      <c r="BBV1" s="171"/>
      <c r="BBW1" s="171"/>
      <c r="BBX1" s="171"/>
      <c r="BBY1" s="171"/>
      <c r="BBZ1" s="171"/>
      <c r="BCA1" s="171"/>
      <c r="BCB1" s="171"/>
      <c r="BCC1" s="171"/>
      <c r="BCD1" s="171"/>
      <c r="BCE1" s="171"/>
      <c r="BCF1" s="171"/>
      <c r="BCG1" s="171"/>
      <c r="BCH1" s="171"/>
      <c r="BCI1" s="171"/>
      <c r="BCJ1" s="171"/>
      <c r="BCK1" s="171"/>
      <c r="BCL1" s="171"/>
      <c r="BCM1" s="171"/>
      <c r="BCN1" s="171"/>
      <c r="BCO1" s="171"/>
      <c r="BCP1" s="171"/>
      <c r="BCQ1" s="171"/>
      <c r="BCR1" s="171"/>
      <c r="BCS1" s="171"/>
      <c r="BCT1" s="171"/>
      <c r="BCU1" s="171"/>
      <c r="BCV1" s="171"/>
      <c r="BCW1" s="171"/>
      <c r="BCX1" s="171"/>
      <c r="BCY1" s="171"/>
      <c r="BCZ1" s="171"/>
      <c r="BDA1" s="171"/>
      <c r="BDB1" s="171"/>
      <c r="BDC1" s="171"/>
      <c r="BDD1" s="171"/>
      <c r="BDE1" s="171"/>
      <c r="BDF1" s="171"/>
      <c r="BDG1" s="171"/>
      <c r="BDH1" s="171"/>
      <c r="BDI1" s="171"/>
      <c r="BDJ1" s="171"/>
      <c r="BDK1" s="171"/>
      <c r="BDL1" s="171"/>
      <c r="BDM1" s="171"/>
      <c r="BDN1" s="171"/>
      <c r="BDO1" s="171"/>
      <c r="BDP1" s="171"/>
      <c r="BDQ1" s="171"/>
      <c r="BDR1" s="171"/>
      <c r="BDS1" s="171"/>
      <c r="BDT1" s="171"/>
      <c r="BDU1" s="171"/>
      <c r="BDV1" s="171"/>
      <c r="BDW1" s="171"/>
      <c r="BDX1" s="171"/>
      <c r="BDY1" s="171"/>
      <c r="BDZ1" s="171"/>
      <c r="BEA1" s="171"/>
      <c r="BEB1" s="171"/>
      <c r="BEC1" s="171"/>
      <c r="BED1" s="171"/>
      <c r="BEE1" s="171"/>
      <c r="BEF1" s="171"/>
      <c r="BEG1" s="171"/>
      <c r="BEH1" s="171"/>
      <c r="BEI1" s="171"/>
      <c r="BEJ1" s="171"/>
      <c r="BEK1" s="171"/>
      <c r="BEL1" s="171"/>
      <c r="BEM1" s="171"/>
      <c r="BEN1" s="171"/>
      <c r="BEO1" s="171"/>
      <c r="BEP1" s="171"/>
      <c r="BEQ1" s="171"/>
      <c r="BER1" s="171"/>
      <c r="BES1" s="171"/>
      <c r="BET1" s="171"/>
      <c r="BEU1" s="171"/>
      <c r="BEV1" s="171"/>
      <c r="BEW1" s="171"/>
      <c r="BEX1" s="171"/>
      <c r="BEY1" s="171"/>
      <c r="BEZ1" s="171"/>
      <c r="BFA1" s="171"/>
      <c r="BFB1" s="171"/>
      <c r="BFC1" s="171"/>
      <c r="BFD1" s="171"/>
      <c r="BFE1" s="171"/>
      <c r="BFF1" s="171"/>
      <c r="BFG1" s="171"/>
      <c r="BFH1" s="171"/>
      <c r="BFI1" s="171"/>
      <c r="BFJ1" s="171"/>
      <c r="BFK1" s="171"/>
      <c r="BFL1" s="171"/>
      <c r="BFM1" s="171"/>
      <c r="BFN1" s="171"/>
      <c r="BFO1" s="171"/>
      <c r="BFP1" s="171"/>
      <c r="BFQ1" s="171"/>
      <c r="BFR1" s="171"/>
      <c r="BFS1" s="171"/>
      <c r="BFT1" s="171"/>
      <c r="BFU1" s="171"/>
      <c r="BFV1" s="171"/>
      <c r="BFW1" s="171"/>
      <c r="BFX1" s="171"/>
      <c r="BFY1" s="171"/>
      <c r="BFZ1" s="171"/>
      <c r="BGA1" s="171"/>
      <c r="BGB1" s="171"/>
      <c r="BGC1" s="171"/>
      <c r="BGD1" s="171"/>
      <c r="BGE1" s="171"/>
      <c r="BGF1" s="171"/>
      <c r="BGG1" s="171"/>
      <c r="BGH1" s="171"/>
      <c r="BGI1" s="171"/>
      <c r="BGJ1" s="171"/>
      <c r="BGK1" s="171"/>
      <c r="BGL1" s="171"/>
      <c r="BGM1" s="171"/>
      <c r="BGN1" s="171"/>
      <c r="BGO1" s="171"/>
      <c r="BGP1" s="171"/>
      <c r="BGQ1" s="171"/>
      <c r="BGR1" s="171"/>
      <c r="BGS1" s="171"/>
      <c r="BGT1" s="171"/>
      <c r="BGU1" s="171"/>
      <c r="BGV1" s="171"/>
      <c r="BGW1" s="171"/>
      <c r="BGX1" s="171"/>
      <c r="BGY1" s="171"/>
      <c r="BGZ1" s="171"/>
      <c r="BHA1" s="171"/>
      <c r="BHB1" s="171"/>
      <c r="BHC1" s="171"/>
      <c r="BHD1" s="171"/>
      <c r="BHE1" s="171"/>
      <c r="BHF1" s="171"/>
      <c r="BHG1" s="171"/>
      <c r="BHH1" s="171"/>
      <c r="BHI1" s="171"/>
      <c r="BHJ1" s="171"/>
      <c r="BHK1" s="171"/>
      <c r="BHL1" s="171"/>
      <c r="BHM1" s="171"/>
      <c r="BHN1" s="171"/>
      <c r="BHO1" s="171"/>
      <c r="BHP1" s="171"/>
      <c r="BHQ1" s="171"/>
      <c r="BHR1" s="171"/>
      <c r="BHS1" s="171"/>
      <c r="BHT1" s="171"/>
      <c r="BHU1" s="171"/>
      <c r="BHV1" s="171"/>
      <c r="BHW1" s="171"/>
      <c r="BHX1" s="171"/>
      <c r="BHY1" s="171"/>
      <c r="BHZ1" s="171"/>
      <c r="BIA1" s="171"/>
      <c r="BIB1" s="171"/>
      <c r="BIC1" s="171"/>
      <c r="BID1" s="171"/>
      <c r="BIE1" s="171"/>
      <c r="BIF1" s="171"/>
      <c r="BIG1" s="171"/>
      <c r="BIH1" s="171"/>
      <c r="BII1" s="171"/>
      <c r="BIJ1" s="171"/>
      <c r="BIK1" s="171"/>
      <c r="BIL1" s="171"/>
      <c r="BIM1" s="171"/>
      <c r="BIN1" s="171"/>
      <c r="BIO1" s="171"/>
      <c r="BIP1" s="171"/>
      <c r="BIQ1" s="171"/>
      <c r="BIR1" s="171"/>
      <c r="BIS1" s="171"/>
      <c r="BIT1" s="171"/>
      <c r="BIU1" s="171"/>
      <c r="BIV1" s="171"/>
      <c r="BIW1" s="171"/>
      <c r="BIX1" s="171"/>
      <c r="BIY1" s="171"/>
      <c r="BIZ1" s="171"/>
      <c r="BJA1" s="171"/>
      <c r="BJB1" s="171"/>
      <c r="BJC1" s="171"/>
      <c r="BJD1" s="171"/>
      <c r="BJE1" s="171"/>
      <c r="BJF1" s="171"/>
      <c r="BJG1" s="171"/>
      <c r="BJH1" s="171"/>
      <c r="BJI1" s="171"/>
      <c r="BJJ1" s="171"/>
      <c r="BJK1" s="171"/>
      <c r="BJL1" s="171"/>
      <c r="BJM1" s="171"/>
      <c r="BJN1" s="171"/>
      <c r="BJO1" s="171"/>
      <c r="BJP1" s="171"/>
      <c r="BJQ1" s="171"/>
      <c r="BJR1" s="171"/>
      <c r="BJS1" s="171"/>
      <c r="BJT1" s="171"/>
      <c r="BJU1" s="171"/>
      <c r="BJV1" s="171"/>
      <c r="BJW1" s="171"/>
      <c r="BJX1" s="171"/>
      <c r="BJY1" s="171"/>
      <c r="BJZ1" s="171"/>
      <c r="BKA1" s="171"/>
      <c r="BKB1" s="171"/>
      <c r="BKC1" s="171"/>
      <c r="BKD1" s="171"/>
      <c r="BKE1" s="171"/>
      <c r="BKF1" s="171"/>
      <c r="BKG1" s="171"/>
      <c r="BKH1" s="171"/>
      <c r="BKI1" s="171"/>
      <c r="BKJ1" s="171"/>
      <c r="BKK1" s="171"/>
      <c r="BKL1" s="171"/>
      <c r="BKM1" s="171"/>
      <c r="BKN1" s="171"/>
      <c r="BKO1" s="171"/>
      <c r="BKP1" s="171"/>
      <c r="BKQ1" s="171"/>
      <c r="BKR1" s="171"/>
      <c r="BKS1" s="171"/>
      <c r="BKT1" s="171"/>
      <c r="BKU1" s="171"/>
      <c r="BKV1" s="171"/>
      <c r="BKW1" s="171"/>
      <c r="BKX1" s="171"/>
      <c r="BKY1" s="171"/>
      <c r="BKZ1" s="171"/>
      <c r="BLA1" s="171"/>
      <c r="BLB1" s="171"/>
      <c r="BLC1" s="171"/>
      <c r="BLD1" s="171"/>
      <c r="BLE1" s="171"/>
      <c r="BLF1" s="171"/>
      <c r="BLG1" s="171"/>
      <c r="BLH1" s="171"/>
      <c r="BLI1" s="171"/>
      <c r="BLJ1" s="171"/>
      <c r="BLK1" s="171"/>
      <c r="BLL1" s="171"/>
      <c r="BLM1" s="171"/>
      <c r="BLN1" s="171"/>
      <c r="BLO1" s="171"/>
      <c r="BLP1" s="171"/>
      <c r="BLQ1" s="171"/>
      <c r="BLR1" s="171"/>
      <c r="BLS1" s="171"/>
      <c r="BLT1" s="171"/>
      <c r="BLU1" s="171"/>
      <c r="BLV1" s="171"/>
      <c r="BLW1" s="171"/>
      <c r="BLX1" s="171"/>
      <c r="BLY1" s="171"/>
      <c r="BLZ1" s="171"/>
      <c r="BMA1" s="171"/>
      <c r="BMB1" s="171"/>
      <c r="BMC1" s="171"/>
      <c r="BMD1" s="171"/>
      <c r="BME1" s="171"/>
      <c r="BMF1" s="171"/>
      <c r="BMG1" s="171"/>
      <c r="BMH1" s="171"/>
      <c r="BMI1" s="171"/>
      <c r="BMJ1" s="171"/>
      <c r="BMK1" s="171"/>
      <c r="BML1" s="171"/>
      <c r="BMM1" s="171"/>
      <c r="BMN1" s="171"/>
      <c r="BMO1" s="171"/>
      <c r="BMP1" s="171"/>
      <c r="BMQ1" s="171"/>
      <c r="BMR1" s="171"/>
      <c r="BMS1" s="171"/>
      <c r="BMT1" s="171"/>
      <c r="BMU1" s="171"/>
      <c r="BMV1" s="171"/>
      <c r="BMW1" s="171"/>
      <c r="BMX1" s="171"/>
      <c r="BMY1" s="171"/>
      <c r="BMZ1" s="171"/>
      <c r="BNA1" s="171"/>
      <c r="BNB1" s="171"/>
      <c r="BNC1" s="171"/>
      <c r="BND1" s="171"/>
      <c r="BNE1" s="171"/>
      <c r="BNF1" s="171"/>
      <c r="BNG1" s="171"/>
      <c r="BNH1" s="171"/>
      <c r="BNI1" s="171"/>
      <c r="BNJ1" s="171"/>
      <c r="BNK1" s="171"/>
      <c r="BNL1" s="171"/>
      <c r="BNM1" s="171"/>
      <c r="BNN1" s="171"/>
      <c r="BNO1" s="171"/>
      <c r="BNP1" s="171"/>
      <c r="BNQ1" s="171"/>
      <c r="BNR1" s="171"/>
      <c r="BNS1" s="171"/>
      <c r="BNT1" s="171"/>
      <c r="BNU1" s="171"/>
      <c r="BNV1" s="171"/>
      <c r="BNW1" s="171"/>
      <c r="BNX1" s="171"/>
      <c r="BNY1" s="171"/>
      <c r="BNZ1" s="171"/>
      <c r="BOA1" s="171"/>
      <c r="BOB1" s="171"/>
      <c r="BOC1" s="171"/>
      <c r="BOD1" s="171"/>
      <c r="BOE1" s="171"/>
      <c r="BOF1" s="171"/>
      <c r="BOG1" s="171"/>
      <c r="BOH1" s="171"/>
      <c r="BOI1" s="171"/>
      <c r="BOJ1" s="171"/>
      <c r="BOK1" s="171"/>
      <c r="BOL1" s="171"/>
      <c r="BOM1" s="171"/>
      <c r="BON1" s="171"/>
      <c r="BOO1" s="171"/>
      <c r="BOP1" s="171"/>
      <c r="BOQ1" s="171"/>
      <c r="BOR1" s="171"/>
      <c r="BOS1" s="171"/>
      <c r="BOT1" s="171"/>
      <c r="BOU1" s="171"/>
      <c r="BOV1" s="171"/>
      <c r="BOW1" s="171"/>
      <c r="BOX1" s="171"/>
      <c r="BOY1" s="171"/>
      <c r="BOZ1" s="171"/>
      <c r="BPA1" s="171"/>
      <c r="BPB1" s="171"/>
      <c r="BPC1" s="171"/>
      <c r="BPD1" s="171"/>
      <c r="BPE1" s="171"/>
      <c r="BPF1" s="171"/>
      <c r="BPG1" s="171"/>
      <c r="BPH1" s="171"/>
      <c r="BPI1" s="171"/>
      <c r="BPJ1" s="171"/>
      <c r="BPK1" s="171"/>
      <c r="BPL1" s="171"/>
      <c r="BPM1" s="171"/>
      <c r="BPN1" s="171"/>
      <c r="BPO1" s="171"/>
      <c r="BPP1" s="171"/>
      <c r="BPQ1" s="171"/>
      <c r="BPR1" s="171"/>
      <c r="BPS1" s="171"/>
      <c r="BPT1" s="171"/>
      <c r="BPU1" s="171"/>
      <c r="BPV1" s="171"/>
      <c r="BPW1" s="171"/>
      <c r="BPX1" s="171"/>
      <c r="BPY1" s="171"/>
      <c r="BPZ1" s="171"/>
      <c r="BQA1" s="171"/>
      <c r="BQB1" s="171"/>
      <c r="BQC1" s="171"/>
      <c r="BQD1" s="171"/>
      <c r="BQE1" s="171"/>
      <c r="BQF1" s="171"/>
      <c r="BQG1" s="171"/>
      <c r="BQH1" s="171"/>
      <c r="BQI1" s="171"/>
      <c r="BQJ1" s="171"/>
      <c r="BQK1" s="171"/>
      <c r="BQL1" s="171"/>
      <c r="BQM1" s="171"/>
      <c r="BQN1" s="171"/>
      <c r="BQO1" s="171"/>
      <c r="BQP1" s="171"/>
      <c r="BQQ1" s="171"/>
      <c r="BQR1" s="171"/>
      <c r="BQS1" s="171"/>
      <c r="BQT1" s="171"/>
      <c r="BQU1" s="171"/>
      <c r="BQV1" s="171"/>
      <c r="BQW1" s="171"/>
      <c r="BQX1" s="171"/>
      <c r="BQY1" s="171"/>
      <c r="BQZ1" s="171"/>
      <c r="BRA1" s="171"/>
      <c r="BRB1" s="171"/>
      <c r="BRC1" s="171"/>
      <c r="BRD1" s="171"/>
      <c r="BRE1" s="171"/>
      <c r="BRF1" s="171"/>
      <c r="BRG1" s="171"/>
      <c r="BRH1" s="171"/>
      <c r="BRI1" s="171"/>
      <c r="BRJ1" s="171"/>
      <c r="BRK1" s="171"/>
      <c r="BRL1" s="171"/>
      <c r="BRM1" s="171"/>
      <c r="BRN1" s="171"/>
      <c r="BRO1" s="171"/>
      <c r="BRP1" s="171"/>
      <c r="BRQ1" s="171"/>
      <c r="BRR1" s="171"/>
      <c r="BRS1" s="171"/>
      <c r="BRT1" s="171"/>
      <c r="BRU1" s="171"/>
      <c r="BRV1" s="171"/>
      <c r="BRW1" s="171"/>
      <c r="BRX1" s="171"/>
      <c r="BRY1" s="171"/>
      <c r="BRZ1" s="171"/>
      <c r="BSA1" s="171"/>
      <c r="BSB1" s="171"/>
      <c r="BSC1" s="171"/>
      <c r="BSD1" s="171"/>
      <c r="BSE1" s="171"/>
      <c r="BSF1" s="171"/>
      <c r="BSG1" s="171"/>
      <c r="BSH1" s="171"/>
      <c r="BSI1" s="171"/>
      <c r="BSJ1" s="171"/>
      <c r="BSK1" s="171"/>
      <c r="BSL1" s="171"/>
      <c r="BSM1" s="171"/>
      <c r="BSN1" s="171"/>
      <c r="BSO1" s="171"/>
      <c r="BSP1" s="171"/>
      <c r="BSQ1" s="171"/>
      <c r="BSR1" s="171"/>
      <c r="BSS1" s="171"/>
      <c r="BST1" s="171"/>
      <c r="BSU1" s="171"/>
      <c r="BSV1" s="171"/>
      <c r="BSW1" s="171"/>
      <c r="BSX1" s="171"/>
      <c r="BSY1" s="171"/>
      <c r="BSZ1" s="171"/>
      <c r="BTA1" s="171"/>
      <c r="BTB1" s="171"/>
      <c r="BTC1" s="171"/>
      <c r="BTD1" s="171"/>
      <c r="BTE1" s="171"/>
      <c r="BTF1" s="171"/>
      <c r="BTG1" s="171"/>
      <c r="BTH1" s="171"/>
      <c r="BTI1" s="171"/>
      <c r="BTJ1" s="171"/>
      <c r="BTK1" s="171"/>
      <c r="BTL1" s="171"/>
      <c r="BTM1" s="171"/>
      <c r="BTN1" s="171"/>
      <c r="BTO1" s="171"/>
      <c r="BTP1" s="171"/>
      <c r="BTQ1" s="171"/>
      <c r="BTR1" s="171"/>
      <c r="BTS1" s="171"/>
      <c r="BTT1" s="171"/>
      <c r="BTU1" s="171"/>
      <c r="BTV1" s="171"/>
      <c r="BTW1" s="171"/>
      <c r="BTX1" s="171"/>
      <c r="BTY1" s="171"/>
      <c r="BTZ1" s="171"/>
      <c r="BUA1" s="171"/>
      <c r="BUB1" s="171"/>
      <c r="BUC1" s="171"/>
      <c r="BUD1" s="171"/>
      <c r="BUE1" s="171"/>
      <c r="BUF1" s="171"/>
      <c r="BUG1" s="171"/>
      <c r="BUH1" s="171"/>
      <c r="BUI1" s="171"/>
      <c r="BUJ1" s="171"/>
      <c r="BUK1" s="171"/>
      <c r="BUL1" s="171"/>
      <c r="BUM1" s="171"/>
      <c r="BUN1" s="171"/>
      <c r="BUO1" s="171"/>
      <c r="BUP1" s="171"/>
      <c r="BUQ1" s="171"/>
      <c r="BUR1" s="171"/>
      <c r="BUS1" s="171"/>
      <c r="BUT1" s="171"/>
      <c r="BUU1" s="171"/>
      <c r="BUV1" s="171"/>
      <c r="BUW1" s="171"/>
      <c r="BUX1" s="171"/>
      <c r="BUY1" s="171"/>
      <c r="BUZ1" s="171"/>
      <c r="BVA1" s="171"/>
      <c r="BVB1" s="171"/>
      <c r="BVC1" s="171"/>
      <c r="BVD1" s="171"/>
      <c r="BVE1" s="171"/>
      <c r="BVF1" s="171"/>
      <c r="BVG1" s="171"/>
      <c r="BVH1" s="171"/>
      <c r="BVI1" s="171"/>
      <c r="BVJ1" s="171"/>
      <c r="BVK1" s="171"/>
      <c r="BVL1" s="171"/>
      <c r="BVM1" s="171"/>
      <c r="BVN1" s="171"/>
      <c r="BVO1" s="171"/>
      <c r="BVP1" s="171"/>
      <c r="BVQ1" s="171"/>
      <c r="BVR1" s="171"/>
      <c r="BVS1" s="171"/>
      <c r="BVT1" s="171"/>
      <c r="BVU1" s="171"/>
      <c r="BVV1" s="171"/>
      <c r="BVW1" s="171"/>
      <c r="BVX1" s="171"/>
      <c r="BVY1" s="171"/>
      <c r="BVZ1" s="171"/>
      <c r="BWA1" s="171"/>
      <c r="BWB1" s="171"/>
      <c r="BWC1" s="171"/>
      <c r="BWD1" s="171"/>
      <c r="BWE1" s="171"/>
      <c r="BWF1" s="171"/>
      <c r="BWG1" s="171"/>
      <c r="BWH1" s="171"/>
      <c r="BWI1" s="171"/>
      <c r="BWJ1" s="171"/>
      <c r="BWK1" s="171"/>
      <c r="BWL1" s="171"/>
      <c r="BWM1" s="171"/>
      <c r="BWN1" s="171"/>
      <c r="BWO1" s="171"/>
      <c r="BWP1" s="171"/>
      <c r="BWQ1" s="171"/>
      <c r="BWR1" s="171"/>
      <c r="BWS1" s="171"/>
      <c r="BWT1" s="171"/>
      <c r="BWU1" s="171"/>
      <c r="BWV1" s="171"/>
      <c r="BWW1" s="171"/>
      <c r="BWX1" s="171"/>
      <c r="BWY1" s="171"/>
      <c r="BWZ1" s="171"/>
      <c r="BXA1" s="171"/>
      <c r="BXB1" s="171"/>
      <c r="BXC1" s="171"/>
      <c r="BXD1" s="171"/>
      <c r="BXE1" s="171"/>
      <c r="BXF1" s="171"/>
      <c r="BXG1" s="171"/>
      <c r="BXH1" s="171"/>
      <c r="BXI1" s="171"/>
      <c r="BXJ1" s="171"/>
      <c r="BXK1" s="171"/>
      <c r="BXL1" s="171"/>
      <c r="BXM1" s="171"/>
      <c r="BXN1" s="171"/>
      <c r="BXO1" s="171"/>
      <c r="BXP1" s="171"/>
      <c r="BXQ1" s="171"/>
      <c r="BXR1" s="171"/>
      <c r="BXS1" s="171"/>
      <c r="BXT1" s="171"/>
      <c r="BXU1" s="171"/>
      <c r="BXV1" s="171"/>
      <c r="BXW1" s="171"/>
      <c r="BXX1" s="171"/>
      <c r="BXY1" s="171"/>
      <c r="BXZ1" s="171"/>
      <c r="BYA1" s="171"/>
      <c r="BYB1" s="171"/>
      <c r="BYC1" s="171"/>
      <c r="BYD1" s="171"/>
      <c r="BYE1" s="171"/>
      <c r="BYF1" s="171"/>
      <c r="BYG1" s="171"/>
      <c r="BYH1" s="171"/>
      <c r="BYI1" s="171"/>
      <c r="BYJ1" s="171"/>
      <c r="BYK1" s="171"/>
      <c r="BYL1" s="171"/>
      <c r="BYM1" s="171"/>
      <c r="BYN1" s="171"/>
      <c r="BYO1" s="171"/>
      <c r="BYP1" s="171"/>
      <c r="BYQ1" s="171"/>
      <c r="BYR1" s="171"/>
      <c r="BYS1" s="171"/>
      <c r="BYT1" s="171"/>
      <c r="BYU1" s="171"/>
      <c r="BYV1" s="171"/>
      <c r="BYW1" s="171"/>
      <c r="BYX1" s="171"/>
      <c r="BYY1" s="171"/>
      <c r="BYZ1" s="171"/>
      <c r="BZA1" s="171"/>
      <c r="BZB1" s="171"/>
      <c r="BZC1" s="171"/>
      <c r="BZD1" s="171"/>
      <c r="BZE1" s="171"/>
      <c r="BZF1" s="171"/>
      <c r="BZG1" s="171"/>
      <c r="BZH1" s="171"/>
      <c r="BZI1" s="171"/>
      <c r="BZJ1" s="171"/>
      <c r="BZK1" s="171"/>
      <c r="BZL1" s="171"/>
      <c r="BZM1" s="171"/>
      <c r="BZN1" s="171"/>
      <c r="BZO1" s="171"/>
      <c r="BZP1" s="171"/>
      <c r="BZQ1" s="171"/>
      <c r="BZR1" s="171"/>
      <c r="BZS1" s="171"/>
      <c r="BZT1" s="171"/>
      <c r="BZU1" s="171"/>
      <c r="BZV1" s="171"/>
      <c r="BZW1" s="171"/>
      <c r="BZX1" s="171"/>
      <c r="BZY1" s="171"/>
      <c r="BZZ1" s="171"/>
      <c r="CAA1" s="171"/>
      <c r="CAB1" s="171"/>
      <c r="CAC1" s="171"/>
      <c r="CAD1" s="171"/>
      <c r="CAE1" s="171"/>
      <c r="CAF1" s="171"/>
      <c r="CAG1" s="171"/>
      <c r="CAH1" s="171"/>
      <c r="CAI1" s="171"/>
      <c r="CAJ1" s="171"/>
      <c r="CAK1" s="171"/>
      <c r="CAL1" s="171"/>
      <c r="CAM1" s="171"/>
      <c r="CAN1" s="171"/>
      <c r="CAO1" s="171"/>
      <c r="CAP1" s="171"/>
      <c r="CAQ1" s="171"/>
      <c r="CAR1" s="171"/>
      <c r="CAS1" s="171"/>
      <c r="CAT1" s="171"/>
      <c r="CAU1" s="171"/>
      <c r="CAV1" s="171"/>
      <c r="CAW1" s="171"/>
      <c r="CAX1" s="171"/>
      <c r="CAY1" s="171"/>
      <c r="CAZ1" s="171"/>
      <c r="CBA1" s="171"/>
      <c r="CBB1" s="171"/>
      <c r="CBC1" s="171"/>
      <c r="CBD1" s="171"/>
      <c r="CBE1" s="171"/>
      <c r="CBF1" s="171"/>
      <c r="CBG1" s="171"/>
      <c r="CBH1" s="171"/>
      <c r="CBI1" s="171"/>
      <c r="CBJ1" s="171"/>
      <c r="CBK1" s="171"/>
      <c r="CBL1" s="171"/>
      <c r="CBM1" s="171"/>
      <c r="CBN1" s="171"/>
      <c r="CBO1" s="171"/>
      <c r="CBP1" s="171"/>
      <c r="CBQ1" s="171"/>
      <c r="CBR1" s="171"/>
      <c r="CBS1" s="171"/>
      <c r="CBT1" s="171"/>
      <c r="CBU1" s="171"/>
      <c r="CBV1" s="171"/>
      <c r="CBW1" s="171"/>
      <c r="CBX1" s="171"/>
      <c r="CBY1" s="171"/>
      <c r="CBZ1" s="171"/>
      <c r="CCA1" s="171"/>
      <c r="CCB1" s="171"/>
      <c r="CCC1" s="171"/>
      <c r="CCD1" s="171"/>
      <c r="CCE1" s="171"/>
      <c r="CCF1" s="171"/>
      <c r="CCG1" s="171"/>
      <c r="CCH1" s="171"/>
      <c r="CCI1" s="171"/>
      <c r="CCJ1" s="171"/>
      <c r="CCK1" s="171"/>
      <c r="CCL1" s="171"/>
      <c r="CCM1" s="171"/>
      <c r="CCN1" s="171"/>
      <c r="CCO1" s="171"/>
      <c r="CCP1" s="171"/>
      <c r="CCQ1" s="171"/>
      <c r="CCR1" s="171"/>
      <c r="CCS1" s="171"/>
      <c r="CCT1" s="171"/>
      <c r="CCU1" s="171"/>
      <c r="CCV1" s="171"/>
      <c r="CCW1" s="171"/>
      <c r="CCX1" s="171"/>
      <c r="CCY1" s="171"/>
      <c r="CCZ1" s="171"/>
      <c r="CDA1" s="171"/>
      <c r="CDB1" s="171"/>
      <c r="CDC1" s="171"/>
      <c r="CDD1" s="171"/>
      <c r="CDE1" s="171"/>
      <c r="CDF1" s="171"/>
      <c r="CDG1" s="171"/>
      <c r="CDH1" s="171"/>
      <c r="CDI1" s="171"/>
      <c r="CDJ1" s="171"/>
      <c r="CDK1" s="171"/>
      <c r="CDL1" s="171"/>
      <c r="CDM1" s="171"/>
      <c r="CDN1" s="171"/>
      <c r="CDO1" s="171"/>
      <c r="CDP1" s="171"/>
      <c r="CDQ1" s="171"/>
      <c r="CDR1" s="171"/>
      <c r="CDS1" s="171"/>
      <c r="CDT1" s="171"/>
      <c r="CDU1" s="171"/>
      <c r="CDV1" s="171"/>
      <c r="CDW1" s="171"/>
      <c r="CDX1" s="171"/>
      <c r="CDY1" s="171"/>
      <c r="CDZ1" s="171"/>
      <c r="CEA1" s="171"/>
      <c r="CEB1" s="171"/>
      <c r="CEC1" s="171"/>
      <c r="CED1" s="171"/>
      <c r="CEE1" s="171"/>
      <c r="CEF1" s="171"/>
      <c r="CEG1" s="171"/>
      <c r="CEH1" s="171"/>
      <c r="CEI1" s="171"/>
      <c r="CEJ1" s="171"/>
      <c r="CEK1" s="171"/>
      <c r="CEL1" s="171"/>
      <c r="CEM1" s="171"/>
      <c r="CEN1" s="171"/>
      <c r="CEO1" s="171"/>
      <c r="CEP1" s="171"/>
      <c r="CEQ1" s="171"/>
      <c r="CER1" s="171"/>
      <c r="CES1" s="171"/>
      <c r="CET1" s="171"/>
      <c r="CEU1" s="171"/>
      <c r="CEV1" s="171"/>
      <c r="CEW1" s="171"/>
      <c r="CEX1" s="171"/>
      <c r="CEY1" s="171"/>
      <c r="CEZ1" s="171"/>
      <c r="CFA1" s="171"/>
      <c r="CFB1" s="171"/>
      <c r="CFC1" s="171"/>
      <c r="CFD1" s="171"/>
      <c r="CFE1" s="171"/>
      <c r="CFF1" s="171"/>
      <c r="CFG1" s="171"/>
      <c r="CFH1" s="171"/>
      <c r="CFI1" s="171"/>
      <c r="CFJ1" s="171"/>
      <c r="CFK1" s="171"/>
      <c r="CFL1" s="171"/>
      <c r="CFM1" s="171"/>
      <c r="CFN1" s="171"/>
      <c r="CFO1" s="171"/>
      <c r="CFP1" s="171"/>
      <c r="CFQ1" s="171"/>
      <c r="CFR1" s="171"/>
      <c r="CFS1" s="171"/>
      <c r="CFT1" s="171"/>
      <c r="CFU1" s="171"/>
      <c r="CFV1" s="171"/>
      <c r="CFW1" s="171"/>
      <c r="CFX1" s="171"/>
      <c r="CFY1" s="171"/>
      <c r="CFZ1" s="171"/>
      <c r="CGA1" s="171"/>
      <c r="CGB1" s="171"/>
      <c r="CGC1" s="171"/>
      <c r="CGD1" s="171"/>
      <c r="CGE1" s="171"/>
      <c r="CGF1" s="171"/>
      <c r="CGG1" s="171"/>
      <c r="CGH1" s="171"/>
      <c r="CGI1" s="171"/>
      <c r="CGJ1" s="171"/>
      <c r="CGK1" s="171"/>
      <c r="CGL1" s="171"/>
      <c r="CGM1" s="171"/>
      <c r="CGN1" s="171"/>
      <c r="CGO1" s="171"/>
      <c r="CGP1" s="171"/>
      <c r="CGQ1" s="171"/>
      <c r="CGR1" s="171"/>
      <c r="CGS1" s="171"/>
      <c r="CGT1" s="171"/>
      <c r="CGU1" s="171"/>
      <c r="CGV1" s="171"/>
      <c r="CGW1" s="171"/>
      <c r="CGX1" s="171"/>
      <c r="CGY1" s="171"/>
      <c r="CGZ1" s="171"/>
      <c r="CHA1" s="171"/>
      <c r="CHB1" s="171"/>
      <c r="CHC1" s="171"/>
      <c r="CHD1" s="171"/>
      <c r="CHE1" s="171"/>
      <c r="CHF1" s="171"/>
      <c r="CHG1" s="171"/>
      <c r="CHH1" s="171"/>
      <c r="CHI1" s="171"/>
      <c r="CHJ1" s="171"/>
      <c r="CHK1" s="171"/>
      <c r="CHL1" s="171"/>
      <c r="CHM1" s="171"/>
      <c r="CHN1" s="171"/>
      <c r="CHO1" s="171"/>
      <c r="CHP1" s="171"/>
      <c r="CHQ1" s="171"/>
      <c r="CHR1" s="171"/>
      <c r="CHS1" s="171"/>
      <c r="CHT1" s="171"/>
      <c r="CHU1" s="171"/>
      <c r="CHV1" s="171"/>
      <c r="CHW1" s="171"/>
      <c r="CHX1" s="171"/>
      <c r="CHY1" s="171"/>
      <c r="CHZ1" s="171"/>
      <c r="CIA1" s="171"/>
      <c r="CIB1" s="171"/>
      <c r="CIC1" s="171"/>
      <c r="CID1" s="171"/>
      <c r="CIE1" s="171"/>
      <c r="CIF1" s="171"/>
      <c r="CIG1" s="171"/>
      <c r="CIH1" s="171"/>
      <c r="CII1" s="171"/>
      <c r="CIJ1" s="171"/>
      <c r="CIK1" s="171"/>
      <c r="CIL1" s="171"/>
      <c r="CIM1" s="171"/>
      <c r="CIN1" s="171"/>
      <c r="CIO1" s="171"/>
      <c r="CIP1" s="171"/>
      <c r="CIQ1" s="171"/>
      <c r="CIR1" s="171"/>
      <c r="CIS1" s="171"/>
      <c r="CIT1" s="171"/>
      <c r="CIU1" s="171"/>
      <c r="CIV1" s="171"/>
      <c r="CIW1" s="171"/>
      <c r="CIX1" s="171"/>
      <c r="CIY1" s="171"/>
      <c r="CIZ1" s="171"/>
      <c r="CJA1" s="171"/>
      <c r="CJB1" s="171"/>
      <c r="CJC1" s="171"/>
      <c r="CJD1" s="171"/>
      <c r="CJE1" s="171"/>
      <c r="CJF1" s="171"/>
      <c r="CJG1" s="171"/>
      <c r="CJH1" s="171"/>
      <c r="CJI1" s="171"/>
      <c r="CJJ1" s="171"/>
      <c r="CJK1" s="171"/>
      <c r="CJL1" s="171"/>
      <c r="CJM1" s="171"/>
      <c r="CJN1" s="171"/>
      <c r="CJO1" s="171"/>
      <c r="CJP1" s="171"/>
      <c r="CJQ1" s="171"/>
      <c r="CJR1" s="171"/>
      <c r="CJS1" s="171"/>
      <c r="CJT1" s="171"/>
      <c r="CJU1" s="171"/>
      <c r="CJV1" s="171"/>
      <c r="CJW1" s="171"/>
      <c r="CJX1" s="171"/>
      <c r="CJY1" s="171"/>
      <c r="CJZ1" s="171"/>
      <c r="CKA1" s="171"/>
      <c r="CKB1" s="171"/>
      <c r="CKC1" s="171"/>
      <c r="CKD1" s="171"/>
      <c r="CKE1" s="171"/>
      <c r="CKF1" s="171"/>
      <c r="CKG1" s="171"/>
      <c r="CKH1" s="171"/>
      <c r="CKI1" s="171"/>
      <c r="CKJ1" s="171"/>
      <c r="CKK1" s="171"/>
      <c r="CKL1" s="171"/>
      <c r="CKM1" s="171"/>
      <c r="CKN1" s="171"/>
      <c r="CKO1" s="171"/>
      <c r="CKP1" s="171"/>
      <c r="CKQ1" s="171"/>
      <c r="CKR1" s="171"/>
      <c r="CKS1" s="171"/>
      <c r="CKT1" s="171"/>
      <c r="CKU1" s="171"/>
      <c r="CKV1" s="171"/>
      <c r="CKW1" s="171"/>
      <c r="CKX1" s="171"/>
      <c r="CKY1" s="171"/>
      <c r="CKZ1" s="171"/>
      <c r="CLA1" s="171"/>
      <c r="CLB1" s="171"/>
      <c r="CLC1" s="171"/>
      <c r="CLD1" s="171"/>
      <c r="CLE1" s="171"/>
      <c r="CLF1" s="171"/>
      <c r="CLG1" s="171"/>
      <c r="CLH1" s="171"/>
      <c r="CLI1" s="171"/>
      <c r="CLJ1" s="171"/>
      <c r="CLK1" s="171"/>
      <c r="CLL1" s="171"/>
      <c r="CLM1" s="171"/>
      <c r="CLN1" s="171"/>
      <c r="CLO1" s="171"/>
      <c r="CLP1" s="171"/>
      <c r="CLQ1" s="171"/>
      <c r="CLR1" s="171"/>
      <c r="CLS1" s="171"/>
      <c r="CLT1" s="171"/>
      <c r="CLU1" s="171"/>
      <c r="CLV1" s="171"/>
      <c r="CLW1" s="171"/>
      <c r="CLX1" s="171"/>
      <c r="CLY1" s="171"/>
      <c r="CLZ1" s="171"/>
      <c r="CMA1" s="171"/>
      <c r="CMB1" s="171"/>
      <c r="CMC1" s="171"/>
      <c r="CMD1" s="171"/>
      <c r="CME1" s="171"/>
      <c r="CMF1" s="171"/>
      <c r="CMG1" s="171"/>
      <c r="CMH1" s="171"/>
      <c r="CMI1" s="171"/>
      <c r="CMJ1" s="171"/>
      <c r="CMK1" s="171"/>
      <c r="CML1" s="171"/>
      <c r="CMM1" s="171"/>
      <c r="CMN1" s="171"/>
      <c r="CMO1" s="171"/>
      <c r="CMP1" s="171"/>
      <c r="CMQ1" s="171"/>
      <c r="CMR1" s="171"/>
      <c r="CMS1" s="171"/>
      <c r="CMT1" s="171"/>
      <c r="CMU1" s="171"/>
      <c r="CMV1" s="171"/>
      <c r="CMW1" s="171"/>
      <c r="CMX1" s="171"/>
      <c r="CMY1" s="171"/>
      <c r="CMZ1" s="171"/>
      <c r="CNA1" s="171"/>
      <c r="CNB1" s="171"/>
      <c r="CNC1" s="171"/>
      <c r="CND1" s="171"/>
      <c r="CNE1" s="171"/>
      <c r="CNF1" s="171"/>
      <c r="CNG1" s="171"/>
      <c r="CNH1" s="171"/>
      <c r="CNI1" s="171"/>
      <c r="CNJ1" s="171"/>
      <c r="CNK1" s="171"/>
      <c r="CNL1" s="171"/>
      <c r="CNM1" s="171"/>
      <c r="CNN1" s="171"/>
      <c r="CNO1" s="171"/>
      <c r="CNP1" s="171"/>
      <c r="CNQ1" s="171"/>
      <c r="CNR1" s="171"/>
      <c r="CNS1" s="171"/>
      <c r="CNT1" s="171"/>
      <c r="CNU1" s="171"/>
      <c r="CNV1" s="171"/>
      <c r="CNW1" s="171"/>
      <c r="CNX1" s="171"/>
      <c r="CNY1" s="171"/>
      <c r="CNZ1" s="171"/>
      <c r="COA1" s="171"/>
      <c r="COB1" s="171"/>
      <c r="COC1" s="171"/>
      <c r="COD1" s="171"/>
      <c r="COE1" s="171"/>
      <c r="COF1" s="171"/>
      <c r="COG1" s="171"/>
      <c r="COH1" s="171"/>
      <c r="COI1" s="171"/>
      <c r="COJ1" s="171"/>
      <c r="COK1" s="171"/>
      <c r="COL1" s="171"/>
      <c r="COM1" s="171"/>
      <c r="CON1" s="171"/>
      <c r="COO1" s="171"/>
      <c r="COP1" s="171"/>
      <c r="COQ1" s="171"/>
      <c r="COR1" s="171"/>
      <c r="COS1" s="171"/>
      <c r="COT1" s="171"/>
      <c r="COU1" s="171"/>
      <c r="COV1" s="171"/>
      <c r="COW1" s="171"/>
      <c r="COX1" s="171"/>
      <c r="COY1" s="171"/>
      <c r="COZ1" s="171"/>
      <c r="CPA1" s="171"/>
      <c r="CPB1" s="171"/>
      <c r="CPC1" s="171"/>
      <c r="CPD1" s="171"/>
      <c r="CPE1" s="171"/>
      <c r="CPF1" s="171"/>
      <c r="CPG1" s="171"/>
      <c r="CPH1" s="171"/>
      <c r="CPI1" s="171"/>
      <c r="CPJ1" s="171"/>
      <c r="CPK1" s="171"/>
      <c r="CPL1" s="171"/>
      <c r="CPM1" s="171"/>
      <c r="CPN1" s="171"/>
      <c r="CPO1" s="171"/>
      <c r="CPP1" s="171"/>
      <c r="CPQ1" s="171"/>
      <c r="CPR1" s="171"/>
      <c r="CPS1" s="171"/>
      <c r="CPT1" s="171"/>
      <c r="CPU1" s="171"/>
      <c r="CPV1" s="171"/>
      <c r="CPW1" s="171"/>
      <c r="CPX1" s="171"/>
      <c r="CPY1" s="171"/>
      <c r="CPZ1" s="171"/>
      <c r="CQA1" s="171"/>
      <c r="CQB1" s="171"/>
      <c r="CQC1" s="171"/>
      <c r="CQD1" s="171"/>
      <c r="CQE1" s="171"/>
      <c r="CQF1" s="171"/>
      <c r="CQG1" s="171"/>
      <c r="CQH1" s="171"/>
      <c r="CQI1" s="171"/>
      <c r="CQJ1" s="171"/>
      <c r="CQK1" s="171"/>
      <c r="CQL1" s="171"/>
      <c r="CQM1" s="171"/>
      <c r="CQN1" s="171"/>
      <c r="CQO1" s="171"/>
      <c r="CQP1" s="171"/>
      <c r="CQQ1" s="171"/>
      <c r="CQR1" s="171"/>
      <c r="CQS1" s="171"/>
      <c r="CQT1" s="171"/>
      <c r="CQU1" s="171"/>
      <c r="CQV1" s="171"/>
      <c r="CQW1" s="171"/>
      <c r="CQX1" s="171"/>
      <c r="CQY1" s="171"/>
      <c r="CQZ1" s="171"/>
      <c r="CRA1" s="171"/>
      <c r="CRB1" s="171"/>
      <c r="CRC1" s="171"/>
      <c r="CRD1" s="171"/>
      <c r="CRE1" s="171"/>
      <c r="CRF1" s="171"/>
      <c r="CRG1" s="171"/>
      <c r="CRH1" s="171"/>
      <c r="CRI1" s="171"/>
      <c r="CRJ1" s="171"/>
      <c r="CRK1" s="171"/>
      <c r="CRL1" s="171"/>
      <c r="CRM1" s="171"/>
      <c r="CRN1" s="171"/>
      <c r="CRO1" s="171"/>
      <c r="CRP1" s="171"/>
      <c r="CRQ1" s="171"/>
      <c r="CRR1" s="171"/>
      <c r="CRS1" s="171"/>
      <c r="CRT1" s="171"/>
      <c r="CRU1" s="171"/>
      <c r="CRV1" s="171"/>
      <c r="CRW1" s="171"/>
      <c r="CRX1" s="171"/>
      <c r="CRY1" s="171"/>
      <c r="CRZ1" s="171"/>
      <c r="CSA1" s="171"/>
      <c r="CSB1" s="171"/>
      <c r="CSC1" s="171"/>
      <c r="CSD1" s="171"/>
      <c r="CSE1" s="171"/>
      <c r="CSF1" s="171"/>
      <c r="CSG1" s="171"/>
      <c r="CSH1" s="171"/>
      <c r="CSI1" s="171"/>
      <c r="CSJ1" s="171"/>
      <c r="CSK1" s="171"/>
      <c r="CSL1" s="171"/>
      <c r="CSM1" s="171"/>
      <c r="CSN1" s="171"/>
      <c r="CSO1" s="171"/>
      <c r="CSP1" s="171"/>
      <c r="CSQ1" s="171"/>
      <c r="CSR1" s="171"/>
      <c r="CSS1" s="171"/>
      <c r="CST1" s="171"/>
      <c r="CSU1" s="171"/>
      <c r="CSV1" s="171"/>
      <c r="CSW1" s="171"/>
      <c r="CSX1" s="171"/>
      <c r="CSY1" s="171"/>
      <c r="CSZ1" s="171"/>
      <c r="CTA1" s="171"/>
      <c r="CTB1" s="171"/>
      <c r="CTC1" s="171"/>
      <c r="CTD1" s="171"/>
      <c r="CTE1" s="171"/>
      <c r="CTF1" s="171"/>
      <c r="CTG1" s="171"/>
      <c r="CTH1" s="171"/>
      <c r="CTI1" s="171"/>
      <c r="CTJ1" s="171"/>
      <c r="CTK1" s="171"/>
      <c r="CTL1" s="171"/>
      <c r="CTM1" s="171"/>
      <c r="CTN1" s="171"/>
      <c r="CTO1" s="171"/>
      <c r="CTP1" s="171"/>
      <c r="CTQ1" s="171"/>
      <c r="CTR1" s="171"/>
      <c r="CTS1" s="171"/>
      <c r="CTT1" s="171"/>
      <c r="CTU1" s="171"/>
      <c r="CTV1" s="171"/>
      <c r="CTW1" s="171"/>
      <c r="CTX1" s="171"/>
      <c r="CTY1" s="171"/>
      <c r="CTZ1" s="171"/>
      <c r="CUA1" s="171"/>
      <c r="CUB1" s="171"/>
      <c r="CUC1" s="171"/>
      <c r="CUD1" s="171"/>
      <c r="CUE1" s="171"/>
      <c r="CUF1" s="171"/>
      <c r="CUG1" s="171"/>
      <c r="CUH1" s="171"/>
      <c r="CUI1" s="171"/>
      <c r="CUJ1" s="171"/>
      <c r="CUK1" s="171"/>
      <c r="CUL1" s="171"/>
      <c r="CUM1" s="171"/>
      <c r="CUN1" s="171"/>
      <c r="CUO1" s="171"/>
      <c r="CUP1" s="171"/>
      <c r="CUQ1" s="171"/>
      <c r="CUR1" s="171"/>
      <c r="CUS1" s="171"/>
      <c r="CUT1" s="171"/>
      <c r="CUU1" s="171"/>
      <c r="CUV1" s="171"/>
      <c r="CUW1" s="171"/>
      <c r="CUX1" s="171"/>
      <c r="CUY1" s="171"/>
      <c r="CUZ1" s="171"/>
      <c r="CVA1" s="171"/>
      <c r="CVB1" s="171"/>
      <c r="CVC1" s="171"/>
      <c r="CVD1" s="171"/>
      <c r="CVE1" s="171"/>
      <c r="CVF1" s="171"/>
      <c r="CVG1" s="171"/>
      <c r="CVH1" s="171"/>
      <c r="CVI1" s="171"/>
      <c r="CVJ1" s="171"/>
      <c r="CVK1" s="171"/>
      <c r="CVL1" s="171"/>
      <c r="CVM1" s="171"/>
      <c r="CVN1" s="171"/>
      <c r="CVO1" s="171"/>
      <c r="CVP1" s="171"/>
      <c r="CVQ1" s="171"/>
      <c r="CVR1" s="171"/>
      <c r="CVS1" s="171"/>
      <c r="CVT1" s="171"/>
      <c r="CVU1" s="171"/>
      <c r="CVV1" s="171"/>
      <c r="CVW1" s="171"/>
      <c r="CVX1" s="171"/>
      <c r="CVY1" s="171"/>
      <c r="CVZ1" s="171"/>
      <c r="CWA1" s="171"/>
      <c r="CWB1" s="171"/>
      <c r="CWC1" s="171"/>
      <c r="CWD1" s="171"/>
      <c r="CWE1" s="171"/>
      <c r="CWF1" s="171"/>
      <c r="CWG1" s="171"/>
      <c r="CWH1" s="171"/>
      <c r="CWI1" s="171"/>
      <c r="CWJ1" s="171"/>
      <c r="CWK1" s="171"/>
      <c r="CWL1" s="171"/>
      <c r="CWM1" s="171"/>
      <c r="CWN1" s="171"/>
      <c r="CWO1" s="171"/>
      <c r="CWP1" s="171"/>
      <c r="CWQ1" s="171"/>
      <c r="CWR1" s="171"/>
      <c r="CWS1" s="171"/>
      <c r="CWT1" s="171"/>
      <c r="CWU1" s="171"/>
      <c r="CWV1" s="171"/>
      <c r="CWW1" s="171"/>
      <c r="CWX1" s="171"/>
      <c r="CWY1" s="171"/>
      <c r="CWZ1" s="171"/>
      <c r="CXA1" s="171"/>
      <c r="CXB1" s="171"/>
      <c r="CXC1" s="171"/>
      <c r="CXD1" s="171"/>
      <c r="CXE1" s="171"/>
      <c r="CXF1" s="171"/>
      <c r="CXG1" s="171"/>
      <c r="CXH1" s="171"/>
      <c r="CXI1" s="171"/>
      <c r="CXJ1" s="171"/>
      <c r="CXK1" s="171"/>
      <c r="CXL1" s="171"/>
      <c r="CXM1" s="171"/>
      <c r="CXN1" s="171"/>
      <c r="CXO1" s="171"/>
      <c r="CXP1" s="171"/>
      <c r="CXQ1" s="171"/>
      <c r="CXR1" s="171"/>
      <c r="CXS1" s="171"/>
      <c r="CXT1" s="171"/>
      <c r="CXU1" s="171"/>
      <c r="CXV1" s="171"/>
      <c r="CXW1" s="171"/>
      <c r="CXX1" s="171"/>
      <c r="CXY1" s="171"/>
      <c r="CXZ1" s="171"/>
      <c r="CYA1" s="171"/>
      <c r="CYB1" s="171"/>
      <c r="CYC1" s="171"/>
      <c r="CYD1" s="171"/>
      <c r="CYE1" s="171"/>
      <c r="CYF1" s="171"/>
      <c r="CYG1" s="171"/>
      <c r="CYH1" s="171"/>
      <c r="CYI1" s="171"/>
      <c r="CYJ1" s="171"/>
      <c r="CYK1" s="171"/>
      <c r="CYL1" s="171"/>
      <c r="CYM1" s="171"/>
      <c r="CYN1" s="171"/>
      <c r="CYO1" s="171"/>
      <c r="CYP1" s="171"/>
      <c r="CYQ1" s="171"/>
      <c r="CYR1" s="171"/>
      <c r="CYS1" s="171"/>
      <c r="CYT1" s="171"/>
      <c r="CYU1" s="171"/>
      <c r="CYV1" s="171"/>
      <c r="CYW1" s="171"/>
      <c r="CYX1" s="171"/>
      <c r="CYY1" s="171"/>
      <c r="CYZ1" s="171"/>
      <c r="CZA1" s="171"/>
      <c r="CZB1" s="171"/>
      <c r="CZC1" s="171"/>
      <c r="CZD1" s="171"/>
      <c r="CZE1" s="171"/>
      <c r="CZF1" s="171"/>
      <c r="CZG1" s="171"/>
      <c r="CZH1" s="171"/>
      <c r="CZI1" s="171"/>
      <c r="CZJ1" s="171"/>
      <c r="CZK1" s="171"/>
      <c r="CZL1" s="171"/>
      <c r="CZM1" s="171"/>
      <c r="CZN1" s="171"/>
      <c r="CZO1" s="171"/>
      <c r="CZP1" s="171"/>
      <c r="CZQ1" s="171"/>
      <c r="CZR1" s="171"/>
      <c r="CZS1" s="171"/>
      <c r="CZT1" s="171"/>
      <c r="CZU1" s="171"/>
      <c r="CZV1" s="171"/>
      <c r="CZW1" s="171"/>
      <c r="CZX1" s="171"/>
      <c r="CZY1" s="171"/>
      <c r="CZZ1" s="171"/>
      <c r="DAA1" s="171"/>
      <c r="DAB1" s="171"/>
      <c r="DAC1" s="171"/>
      <c r="DAD1" s="171"/>
      <c r="DAE1" s="171"/>
      <c r="DAF1" s="171"/>
      <c r="DAG1" s="171"/>
      <c r="DAH1" s="171"/>
      <c r="DAI1" s="171"/>
      <c r="DAJ1" s="171"/>
      <c r="DAK1" s="171"/>
      <c r="DAL1" s="171"/>
      <c r="DAM1" s="171"/>
      <c r="DAN1" s="171"/>
      <c r="DAO1" s="171"/>
      <c r="DAP1" s="171"/>
      <c r="DAQ1" s="171"/>
      <c r="DAR1" s="171"/>
      <c r="DAS1" s="171"/>
      <c r="DAT1" s="171"/>
      <c r="DAU1" s="171"/>
      <c r="DAV1" s="171"/>
      <c r="DAW1" s="171"/>
      <c r="DAX1" s="171"/>
      <c r="DAY1" s="171"/>
      <c r="DAZ1" s="171"/>
      <c r="DBA1" s="171"/>
      <c r="DBB1" s="171"/>
      <c r="DBC1" s="171"/>
      <c r="DBD1" s="171"/>
      <c r="DBE1" s="171"/>
      <c r="DBF1" s="171"/>
      <c r="DBG1" s="171"/>
      <c r="DBH1" s="171"/>
      <c r="DBI1" s="171"/>
      <c r="DBJ1" s="171"/>
      <c r="DBK1" s="171"/>
      <c r="DBL1" s="171"/>
      <c r="DBM1" s="171"/>
      <c r="DBN1" s="171"/>
      <c r="DBO1" s="171"/>
      <c r="DBP1" s="171"/>
      <c r="DBQ1" s="171"/>
      <c r="DBR1" s="171"/>
      <c r="DBS1" s="171"/>
      <c r="DBT1" s="171"/>
      <c r="DBU1" s="171"/>
      <c r="DBV1" s="171"/>
      <c r="DBW1" s="171"/>
      <c r="DBX1" s="171"/>
      <c r="DBY1" s="171"/>
      <c r="DBZ1" s="171"/>
      <c r="DCA1" s="171"/>
      <c r="DCB1" s="171"/>
      <c r="DCC1" s="171"/>
      <c r="DCD1" s="171"/>
      <c r="DCE1" s="171"/>
      <c r="DCF1" s="171"/>
      <c r="DCG1" s="171"/>
      <c r="DCH1" s="171"/>
      <c r="DCI1" s="171"/>
      <c r="DCJ1" s="171"/>
      <c r="DCK1" s="171"/>
      <c r="DCL1" s="171"/>
      <c r="DCM1" s="171"/>
      <c r="DCN1" s="171"/>
      <c r="DCO1" s="171"/>
      <c r="DCP1" s="171"/>
      <c r="DCQ1" s="171"/>
      <c r="DCR1" s="171"/>
      <c r="DCS1" s="171"/>
      <c r="DCT1" s="171"/>
      <c r="DCU1" s="171"/>
      <c r="DCV1" s="171"/>
      <c r="DCW1" s="171"/>
      <c r="DCX1" s="171"/>
      <c r="DCY1" s="171"/>
      <c r="DCZ1" s="171"/>
      <c r="DDA1" s="171"/>
      <c r="DDB1" s="171"/>
      <c r="DDC1" s="171"/>
      <c r="DDD1" s="171"/>
      <c r="DDE1" s="171"/>
      <c r="DDF1" s="171"/>
      <c r="DDG1" s="171"/>
      <c r="DDH1" s="171"/>
      <c r="DDI1" s="171"/>
      <c r="DDJ1" s="171"/>
      <c r="DDK1" s="171"/>
      <c r="DDL1" s="171"/>
      <c r="DDM1" s="171"/>
      <c r="DDN1" s="171"/>
      <c r="DDO1" s="171"/>
      <c r="DDP1" s="171"/>
      <c r="DDQ1" s="171"/>
      <c r="DDR1" s="171"/>
      <c r="DDS1" s="171"/>
      <c r="DDT1" s="171"/>
      <c r="DDU1" s="171"/>
      <c r="DDV1" s="171"/>
      <c r="DDW1" s="171"/>
      <c r="DDX1" s="171"/>
      <c r="DDY1" s="171"/>
      <c r="DDZ1" s="171"/>
      <c r="DEA1" s="171"/>
      <c r="DEB1" s="171"/>
      <c r="DEC1" s="171"/>
      <c r="DED1" s="171"/>
      <c r="DEE1" s="171"/>
      <c r="DEF1" s="171"/>
      <c r="DEG1" s="171"/>
      <c r="DEH1" s="171"/>
      <c r="DEI1" s="171"/>
      <c r="DEJ1" s="171"/>
      <c r="DEK1" s="171"/>
      <c r="DEL1" s="171"/>
      <c r="DEM1" s="171"/>
      <c r="DEN1" s="171"/>
      <c r="DEO1" s="171"/>
      <c r="DEP1" s="171"/>
      <c r="DEQ1" s="171"/>
      <c r="DER1" s="171"/>
      <c r="DES1" s="171"/>
      <c r="DET1" s="171"/>
      <c r="DEU1" s="171"/>
      <c r="DEV1" s="171"/>
      <c r="DEW1" s="171"/>
      <c r="DEX1" s="171"/>
      <c r="DEY1" s="171"/>
      <c r="DEZ1" s="171"/>
      <c r="DFA1" s="171"/>
      <c r="DFB1" s="171"/>
      <c r="DFC1" s="171"/>
      <c r="DFD1" s="171"/>
      <c r="DFE1" s="171"/>
      <c r="DFF1" s="171"/>
      <c r="DFG1" s="171"/>
      <c r="DFH1" s="171"/>
      <c r="DFI1" s="171"/>
      <c r="DFJ1" s="171"/>
      <c r="DFK1" s="171"/>
      <c r="DFL1" s="171"/>
      <c r="DFM1" s="171"/>
      <c r="DFN1" s="171"/>
      <c r="DFO1" s="171"/>
      <c r="DFP1" s="171"/>
      <c r="DFQ1" s="171"/>
      <c r="DFR1" s="171"/>
      <c r="DFS1" s="171"/>
      <c r="DFT1" s="171"/>
      <c r="DFU1" s="171"/>
      <c r="DFV1" s="171"/>
      <c r="DFW1" s="171"/>
      <c r="DFX1" s="171"/>
      <c r="DFY1" s="171"/>
      <c r="DFZ1" s="171"/>
      <c r="DGA1" s="171"/>
      <c r="DGB1" s="171"/>
      <c r="DGC1" s="171"/>
      <c r="DGD1" s="171"/>
      <c r="DGE1" s="171"/>
      <c r="DGF1" s="171"/>
      <c r="DGG1" s="171"/>
      <c r="DGH1" s="171"/>
      <c r="DGI1" s="171"/>
      <c r="DGJ1" s="171"/>
      <c r="DGK1" s="171"/>
      <c r="DGL1" s="171"/>
      <c r="DGM1" s="171"/>
      <c r="DGN1" s="171"/>
      <c r="DGO1" s="171"/>
      <c r="DGP1" s="171"/>
      <c r="DGQ1" s="171"/>
      <c r="DGR1" s="171"/>
      <c r="DGS1" s="171"/>
      <c r="DGT1" s="171"/>
      <c r="DGU1" s="171"/>
      <c r="DGV1" s="171"/>
      <c r="DGW1" s="171"/>
      <c r="DGX1" s="171"/>
      <c r="DGY1" s="171"/>
      <c r="DGZ1" s="171"/>
      <c r="DHA1" s="171"/>
      <c r="DHB1" s="171"/>
      <c r="DHC1" s="171"/>
      <c r="DHD1" s="171"/>
      <c r="DHE1" s="171"/>
      <c r="DHF1" s="171"/>
      <c r="DHG1" s="171"/>
      <c r="DHH1" s="171"/>
      <c r="DHI1" s="171"/>
      <c r="DHJ1" s="171"/>
      <c r="DHK1" s="171"/>
      <c r="DHL1" s="171"/>
      <c r="DHM1" s="171"/>
      <c r="DHN1" s="171"/>
      <c r="DHO1" s="171"/>
      <c r="DHP1" s="171"/>
      <c r="DHQ1" s="171"/>
      <c r="DHR1" s="171"/>
      <c r="DHS1" s="171"/>
      <c r="DHT1" s="171"/>
      <c r="DHU1" s="171"/>
      <c r="DHV1" s="171"/>
      <c r="DHW1" s="171"/>
      <c r="DHX1" s="171"/>
      <c r="DHY1" s="171"/>
      <c r="DHZ1" s="171"/>
      <c r="DIA1" s="171"/>
      <c r="DIB1" s="171"/>
      <c r="DIC1" s="171"/>
      <c r="DID1" s="171"/>
      <c r="DIE1" s="171"/>
      <c r="DIF1" s="171"/>
      <c r="DIG1" s="171"/>
      <c r="DIH1" s="171"/>
      <c r="DII1" s="171"/>
      <c r="DIJ1" s="171"/>
      <c r="DIK1" s="171"/>
      <c r="DIL1" s="171"/>
      <c r="DIM1" s="171"/>
      <c r="DIN1" s="171"/>
      <c r="DIO1" s="171"/>
      <c r="DIP1" s="171"/>
      <c r="DIQ1" s="171"/>
      <c r="DIR1" s="171"/>
      <c r="DIS1" s="171"/>
      <c r="DIT1" s="171"/>
      <c r="DIU1" s="171"/>
      <c r="DIV1" s="171"/>
      <c r="DIW1" s="171"/>
      <c r="DIX1" s="171"/>
      <c r="DIY1" s="171"/>
      <c r="DIZ1" s="171"/>
      <c r="DJA1" s="171"/>
      <c r="DJB1" s="171"/>
      <c r="DJC1" s="171"/>
      <c r="DJD1" s="171"/>
      <c r="DJE1" s="171"/>
      <c r="DJF1" s="171"/>
      <c r="DJG1" s="171"/>
      <c r="DJH1" s="171"/>
      <c r="DJI1" s="171"/>
      <c r="DJJ1" s="171"/>
      <c r="DJK1" s="171"/>
      <c r="DJL1" s="171"/>
      <c r="DJM1" s="171"/>
      <c r="DJN1" s="171"/>
      <c r="DJO1" s="171"/>
      <c r="DJP1" s="171"/>
      <c r="DJQ1" s="171"/>
      <c r="DJR1" s="171"/>
      <c r="DJS1" s="171"/>
      <c r="DJT1" s="171"/>
      <c r="DJU1" s="171"/>
      <c r="DJV1" s="171"/>
      <c r="DJW1" s="171"/>
      <c r="DJX1" s="171"/>
      <c r="DJY1" s="171"/>
      <c r="DJZ1" s="171"/>
      <c r="DKA1" s="171"/>
      <c r="DKB1" s="171"/>
      <c r="DKC1" s="171"/>
      <c r="DKD1" s="171"/>
      <c r="DKE1" s="171"/>
      <c r="DKF1" s="171"/>
      <c r="DKG1" s="171"/>
      <c r="DKH1" s="171"/>
      <c r="DKI1" s="171"/>
      <c r="DKJ1" s="171"/>
      <c r="DKK1" s="171"/>
      <c r="DKL1" s="171"/>
      <c r="DKM1" s="171"/>
      <c r="DKN1" s="171"/>
      <c r="DKO1" s="171"/>
      <c r="DKP1" s="171"/>
      <c r="DKQ1" s="171"/>
      <c r="DKR1" s="171"/>
      <c r="DKS1" s="171"/>
      <c r="DKT1" s="171"/>
      <c r="DKU1" s="171"/>
      <c r="DKV1" s="171"/>
      <c r="DKW1" s="171"/>
      <c r="DKX1" s="171"/>
      <c r="DKY1" s="171"/>
      <c r="DKZ1" s="171"/>
      <c r="DLA1" s="171"/>
      <c r="DLB1" s="171"/>
      <c r="DLC1" s="171"/>
      <c r="DLD1" s="171"/>
      <c r="DLE1" s="171"/>
      <c r="DLF1" s="171"/>
      <c r="DLG1" s="171"/>
      <c r="DLH1" s="171"/>
      <c r="DLI1" s="171"/>
      <c r="DLJ1" s="171"/>
      <c r="DLK1" s="171"/>
      <c r="DLL1" s="171"/>
      <c r="DLM1" s="171"/>
      <c r="DLN1" s="171"/>
      <c r="DLO1" s="171"/>
      <c r="DLP1" s="171"/>
      <c r="DLQ1" s="171"/>
      <c r="DLR1" s="171"/>
      <c r="DLS1" s="171"/>
      <c r="DLT1" s="171"/>
      <c r="DLU1" s="171"/>
      <c r="DLV1" s="171"/>
      <c r="DLW1" s="171"/>
      <c r="DLX1" s="171"/>
      <c r="DLY1" s="171"/>
      <c r="DLZ1" s="171"/>
      <c r="DMA1" s="171"/>
      <c r="DMB1" s="171"/>
      <c r="DMC1" s="171"/>
      <c r="DMD1" s="171"/>
      <c r="DME1" s="171"/>
      <c r="DMF1" s="171"/>
      <c r="DMG1" s="171"/>
      <c r="DMH1" s="171"/>
      <c r="DMI1" s="171"/>
      <c r="DMJ1" s="171"/>
      <c r="DMK1" s="171"/>
      <c r="DML1" s="171"/>
      <c r="DMM1" s="171"/>
      <c r="DMN1" s="171"/>
      <c r="DMO1" s="171"/>
      <c r="DMP1" s="171"/>
      <c r="DMQ1" s="171"/>
      <c r="DMR1" s="171"/>
      <c r="DMS1" s="171"/>
      <c r="DMT1" s="171"/>
      <c r="DMU1" s="171"/>
      <c r="DMV1" s="171"/>
      <c r="DMW1" s="171"/>
      <c r="DMX1" s="171"/>
      <c r="DMY1" s="171"/>
      <c r="DMZ1" s="171"/>
      <c r="DNA1" s="171"/>
      <c r="DNB1" s="171"/>
      <c r="DNC1" s="171"/>
      <c r="DND1" s="171"/>
      <c r="DNE1" s="171"/>
      <c r="DNF1" s="171"/>
      <c r="DNG1" s="171"/>
      <c r="DNH1" s="171"/>
      <c r="DNI1" s="171"/>
      <c r="DNJ1" s="171"/>
      <c r="DNK1" s="171"/>
      <c r="DNL1" s="171"/>
      <c r="DNM1" s="171"/>
      <c r="DNN1" s="171"/>
      <c r="DNO1" s="171"/>
      <c r="DNP1" s="171"/>
      <c r="DNQ1" s="171"/>
      <c r="DNR1" s="171"/>
      <c r="DNS1" s="171"/>
      <c r="DNT1" s="171"/>
      <c r="DNU1" s="171"/>
      <c r="DNV1" s="171"/>
      <c r="DNW1" s="171"/>
      <c r="DNX1" s="171"/>
      <c r="DNY1" s="171"/>
      <c r="DNZ1" s="171"/>
      <c r="DOA1" s="171"/>
      <c r="DOB1" s="171"/>
      <c r="DOC1" s="171"/>
      <c r="DOD1" s="171"/>
      <c r="DOE1" s="171"/>
      <c r="DOF1" s="171"/>
      <c r="DOG1" s="171"/>
      <c r="DOH1" s="171"/>
      <c r="DOI1" s="171"/>
      <c r="DOJ1" s="171"/>
      <c r="DOK1" s="171"/>
      <c r="DOL1" s="171"/>
      <c r="DOM1" s="171"/>
      <c r="DON1" s="171"/>
      <c r="DOO1" s="171"/>
      <c r="DOP1" s="171"/>
      <c r="DOQ1" s="171"/>
      <c r="DOR1" s="171"/>
      <c r="DOS1" s="171"/>
      <c r="DOT1" s="171"/>
      <c r="DOU1" s="171"/>
      <c r="DOV1" s="171"/>
      <c r="DOW1" s="171"/>
      <c r="DOX1" s="171"/>
      <c r="DOY1" s="171"/>
      <c r="DOZ1" s="171"/>
      <c r="DPA1" s="171"/>
      <c r="DPB1" s="171"/>
      <c r="DPC1" s="171"/>
      <c r="DPD1" s="171"/>
      <c r="DPE1" s="171"/>
      <c r="DPF1" s="171"/>
      <c r="DPG1" s="171"/>
      <c r="DPH1" s="171"/>
      <c r="DPI1" s="171"/>
      <c r="DPJ1" s="171"/>
      <c r="DPK1" s="171"/>
      <c r="DPL1" s="171"/>
      <c r="DPM1" s="171"/>
      <c r="DPN1" s="171"/>
      <c r="DPO1" s="171"/>
      <c r="DPP1" s="171"/>
      <c r="DPQ1" s="171"/>
      <c r="DPR1" s="171"/>
      <c r="DPS1" s="171"/>
      <c r="DPT1" s="171"/>
      <c r="DPU1" s="171"/>
      <c r="DPV1" s="171"/>
      <c r="DPW1" s="171"/>
      <c r="DPX1" s="171"/>
      <c r="DPY1" s="171"/>
      <c r="DPZ1" s="171"/>
      <c r="DQA1" s="171"/>
      <c r="DQB1" s="171"/>
      <c r="DQC1" s="171"/>
      <c r="DQD1" s="171"/>
      <c r="DQE1" s="171"/>
      <c r="DQF1" s="171"/>
      <c r="DQG1" s="171"/>
      <c r="DQH1" s="171"/>
      <c r="DQI1" s="171"/>
      <c r="DQJ1" s="171"/>
      <c r="DQK1" s="171"/>
      <c r="DQL1" s="171"/>
      <c r="DQM1" s="171"/>
      <c r="DQN1" s="171"/>
      <c r="DQO1" s="171"/>
      <c r="DQP1" s="171"/>
      <c r="DQQ1" s="171"/>
      <c r="DQR1" s="171"/>
      <c r="DQS1" s="171"/>
      <c r="DQT1" s="171"/>
      <c r="DQU1" s="171"/>
      <c r="DQV1" s="171"/>
      <c r="DQW1" s="171"/>
      <c r="DQX1" s="171"/>
      <c r="DQY1" s="171"/>
      <c r="DQZ1" s="171"/>
      <c r="DRA1" s="171"/>
      <c r="DRB1" s="171"/>
      <c r="DRC1" s="171"/>
      <c r="DRD1" s="171"/>
      <c r="DRE1" s="171"/>
      <c r="DRF1" s="171"/>
      <c r="DRG1" s="171"/>
      <c r="DRH1" s="171"/>
      <c r="DRI1" s="171"/>
      <c r="DRJ1" s="171"/>
      <c r="DRK1" s="171"/>
      <c r="DRL1" s="171"/>
      <c r="DRM1" s="171"/>
      <c r="DRN1" s="171"/>
      <c r="DRO1" s="171"/>
      <c r="DRP1" s="171"/>
      <c r="DRQ1" s="171"/>
      <c r="DRR1" s="171"/>
      <c r="DRS1" s="171"/>
      <c r="DRT1" s="171"/>
      <c r="DRU1" s="171"/>
      <c r="DRV1" s="171"/>
      <c r="DRW1" s="171"/>
      <c r="DRX1" s="171"/>
      <c r="DRY1" s="171"/>
      <c r="DRZ1" s="171"/>
      <c r="DSA1" s="171"/>
      <c r="DSB1" s="171"/>
      <c r="DSC1" s="171"/>
      <c r="DSD1" s="171"/>
      <c r="DSE1" s="171"/>
      <c r="DSF1" s="171"/>
      <c r="DSG1" s="171"/>
      <c r="DSH1" s="171"/>
      <c r="DSI1" s="171"/>
      <c r="DSJ1" s="171"/>
      <c r="DSK1" s="171"/>
      <c r="DSL1" s="171"/>
      <c r="DSM1" s="171"/>
      <c r="DSN1" s="171"/>
      <c r="DSO1" s="171"/>
      <c r="DSP1" s="171"/>
      <c r="DSQ1" s="171"/>
      <c r="DSR1" s="171"/>
      <c r="DSS1" s="171"/>
      <c r="DST1" s="171"/>
      <c r="DSU1" s="171"/>
      <c r="DSV1" s="171"/>
      <c r="DSW1" s="171"/>
      <c r="DSX1" s="171"/>
      <c r="DSY1" s="171"/>
      <c r="DSZ1" s="171"/>
      <c r="DTA1" s="171"/>
      <c r="DTB1" s="171"/>
      <c r="DTC1" s="171"/>
      <c r="DTD1" s="171"/>
      <c r="DTE1" s="171"/>
      <c r="DTF1" s="171"/>
      <c r="DTG1" s="171"/>
      <c r="DTH1" s="171"/>
      <c r="DTI1" s="171"/>
      <c r="DTJ1" s="171"/>
      <c r="DTK1" s="171"/>
      <c r="DTL1" s="171"/>
      <c r="DTM1" s="171"/>
      <c r="DTN1" s="171"/>
      <c r="DTO1" s="171"/>
      <c r="DTP1" s="171"/>
      <c r="DTQ1" s="171"/>
      <c r="DTR1" s="171"/>
      <c r="DTS1" s="171"/>
      <c r="DTT1" s="171"/>
      <c r="DTU1" s="171"/>
      <c r="DTV1" s="171"/>
      <c r="DTW1" s="171"/>
      <c r="DTX1" s="171"/>
      <c r="DTY1" s="171"/>
      <c r="DTZ1" s="171"/>
      <c r="DUA1" s="171"/>
      <c r="DUB1" s="171"/>
      <c r="DUC1" s="171"/>
      <c r="DUD1" s="171"/>
      <c r="DUE1" s="171"/>
      <c r="DUF1" s="171"/>
      <c r="DUG1" s="171"/>
      <c r="DUH1" s="171"/>
      <c r="DUI1" s="171"/>
      <c r="DUJ1" s="171"/>
      <c r="DUK1" s="171"/>
      <c r="DUL1" s="171"/>
      <c r="DUM1" s="171"/>
      <c r="DUN1" s="171"/>
      <c r="DUO1" s="171"/>
      <c r="DUP1" s="171"/>
      <c r="DUQ1" s="171"/>
      <c r="DUR1" s="171"/>
      <c r="DUS1" s="171"/>
      <c r="DUT1" s="171"/>
      <c r="DUU1" s="171"/>
      <c r="DUV1" s="171"/>
      <c r="DUW1" s="171"/>
      <c r="DUX1" s="171"/>
      <c r="DUY1" s="171"/>
      <c r="DUZ1" s="171"/>
      <c r="DVA1" s="171"/>
      <c r="DVB1" s="171"/>
      <c r="DVC1" s="171"/>
      <c r="DVD1" s="171"/>
      <c r="DVE1" s="171"/>
      <c r="DVF1" s="171"/>
      <c r="DVG1" s="171"/>
      <c r="DVH1" s="171"/>
      <c r="DVI1" s="171"/>
      <c r="DVJ1" s="171"/>
      <c r="DVK1" s="171"/>
      <c r="DVL1" s="171"/>
      <c r="DVM1" s="171"/>
      <c r="DVN1" s="171"/>
      <c r="DVO1" s="171"/>
      <c r="DVP1" s="171"/>
      <c r="DVQ1" s="171"/>
      <c r="DVR1" s="171"/>
      <c r="DVS1" s="171"/>
      <c r="DVT1" s="171"/>
      <c r="DVU1" s="171"/>
      <c r="DVV1" s="171"/>
      <c r="DVW1" s="171"/>
      <c r="DVX1" s="171"/>
      <c r="DVY1" s="171"/>
      <c r="DVZ1" s="171"/>
      <c r="DWA1" s="171"/>
      <c r="DWB1" s="171"/>
      <c r="DWC1" s="171"/>
      <c r="DWD1" s="171"/>
      <c r="DWE1" s="171"/>
      <c r="DWF1" s="171"/>
      <c r="DWG1" s="171"/>
      <c r="DWH1" s="171"/>
      <c r="DWI1" s="171"/>
      <c r="DWJ1" s="171"/>
      <c r="DWK1" s="171"/>
      <c r="DWL1" s="171"/>
      <c r="DWM1" s="171"/>
      <c r="DWN1" s="171"/>
      <c r="DWO1" s="171"/>
      <c r="DWP1" s="171"/>
      <c r="DWQ1" s="171"/>
      <c r="DWR1" s="171"/>
      <c r="DWS1" s="171"/>
      <c r="DWT1" s="171"/>
      <c r="DWU1" s="171"/>
      <c r="DWV1" s="171"/>
      <c r="DWW1" s="171"/>
      <c r="DWX1" s="171"/>
      <c r="DWY1" s="171"/>
      <c r="DWZ1" s="171"/>
      <c r="DXA1" s="171"/>
      <c r="DXB1" s="171"/>
      <c r="DXC1" s="171"/>
      <c r="DXD1" s="171"/>
      <c r="DXE1" s="171"/>
      <c r="DXF1" s="171"/>
      <c r="DXG1" s="171"/>
      <c r="DXH1" s="171"/>
      <c r="DXI1" s="171"/>
      <c r="DXJ1" s="171"/>
      <c r="DXK1" s="171"/>
      <c r="DXL1" s="171"/>
      <c r="DXM1" s="171"/>
      <c r="DXN1" s="171"/>
      <c r="DXO1" s="171"/>
      <c r="DXP1" s="171"/>
      <c r="DXQ1" s="171"/>
      <c r="DXR1" s="171"/>
      <c r="DXS1" s="171"/>
      <c r="DXT1" s="171"/>
      <c r="DXU1" s="171"/>
      <c r="DXV1" s="171"/>
      <c r="DXW1" s="171"/>
      <c r="DXX1" s="171"/>
      <c r="DXY1" s="171"/>
      <c r="DXZ1" s="171"/>
      <c r="DYA1" s="171"/>
      <c r="DYB1" s="171"/>
      <c r="DYC1" s="171"/>
      <c r="DYD1" s="171"/>
      <c r="DYE1" s="171"/>
      <c r="DYF1" s="171"/>
      <c r="DYG1" s="171"/>
      <c r="DYH1" s="171"/>
      <c r="DYI1" s="171"/>
      <c r="DYJ1" s="171"/>
      <c r="DYK1" s="171"/>
      <c r="DYL1" s="171"/>
      <c r="DYM1" s="171"/>
      <c r="DYN1" s="171"/>
      <c r="DYO1" s="171"/>
      <c r="DYP1" s="171"/>
      <c r="DYQ1" s="171"/>
      <c r="DYR1" s="171"/>
      <c r="DYS1" s="171"/>
      <c r="DYT1" s="171"/>
      <c r="DYU1" s="171"/>
      <c r="DYV1" s="171"/>
      <c r="DYW1" s="171"/>
      <c r="DYX1" s="171"/>
      <c r="DYY1" s="171"/>
      <c r="DYZ1" s="171"/>
      <c r="DZA1" s="171"/>
      <c r="DZB1" s="171"/>
      <c r="DZC1" s="171"/>
      <c r="DZD1" s="171"/>
      <c r="DZE1" s="171"/>
      <c r="DZF1" s="171"/>
      <c r="DZG1" s="171"/>
      <c r="DZH1" s="171"/>
      <c r="DZI1" s="171"/>
      <c r="DZJ1" s="171"/>
      <c r="DZK1" s="171"/>
      <c r="DZL1" s="171"/>
      <c r="DZM1" s="171"/>
      <c r="DZN1" s="171"/>
      <c r="DZO1" s="171"/>
      <c r="DZP1" s="171"/>
      <c r="DZQ1" s="171"/>
      <c r="DZR1" s="171"/>
      <c r="DZS1" s="171"/>
      <c r="DZT1" s="171"/>
      <c r="DZU1" s="171"/>
      <c r="DZV1" s="171"/>
      <c r="DZW1" s="171"/>
      <c r="DZX1" s="171"/>
      <c r="DZY1" s="171"/>
      <c r="DZZ1" s="171"/>
      <c r="EAA1" s="171"/>
      <c r="EAB1" s="171"/>
      <c r="EAC1" s="171"/>
      <c r="EAD1" s="171"/>
      <c r="EAE1" s="171"/>
      <c r="EAF1" s="171"/>
      <c r="EAG1" s="171"/>
      <c r="EAH1" s="171"/>
      <c r="EAI1" s="171"/>
      <c r="EAJ1" s="171"/>
      <c r="EAK1" s="171"/>
      <c r="EAL1" s="171"/>
      <c r="EAM1" s="171"/>
      <c r="EAN1" s="171"/>
      <c r="EAO1" s="171"/>
      <c r="EAP1" s="171"/>
      <c r="EAQ1" s="171"/>
      <c r="EAR1" s="171"/>
      <c r="EAS1" s="171"/>
      <c r="EAT1" s="171"/>
      <c r="EAU1" s="171"/>
      <c r="EAV1" s="171"/>
      <c r="EAW1" s="171"/>
      <c r="EAX1" s="171"/>
      <c r="EAY1" s="171"/>
      <c r="EAZ1" s="171"/>
      <c r="EBA1" s="171"/>
      <c r="EBB1" s="171"/>
      <c r="EBC1" s="171"/>
      <c r="EBD1" s="171"/>
      <c r="EBE1" s="171"/>
      <c r="EBF1" s="171"/>
      <c r="EBG1" s="171"/>
      <c r="EBH1" s="171"/>
      <c r="EBI1" s="171"/>
      <c r="EBJ1" s="171"/>
      <c r="EBK1" s="171"/>
      <c r="EBL1" s="171"/>
      <c r="EBM1" s="171"/>
      <c r="EBN1" s="171"/>
      <c r="EBO1" s="171"/>
      <c r="EBP1" s="171"/>
      <c r="EBQ1" s="171"/>
      <c r="EBR1" s="171"/>
      <c r="EBS1" s="171"/>
      <c r="EBT1" s="171"/>
      <c r="EBU1" s="171"/>
      <c r="EBV1" s="171"/>
      <c r="EBW1" s="171"/>
      <c r="EBX1" s="171"/>
      <c r="EBY1" s="171"/>
      <c r="EBZ1" s="171"/>
      <c r="ECA1" s="171"/>
      <c r="ECB1" s="171"/>
      <c r="ECC1" s="171"/>
      <c r="ECD1" s="171"/>
      <c r="ECE1" s="171"/>
      <c r="ECF1" s="171"/>
      <c r="ECG1" s="171"/>
      <c r="ECH1" s="171"/>
      <c r="ECI1" s="171"/>
      <c r="ECJ1" s="171"/>
      <c r="ECK1" s="171"/>
      <c r="ECL1" s="171"/>
      <c r="ECM1" s="171"/>
      <c r="ECN1" s="171"/>
      <c r="ECO1" s="171"/>
      <c r="ECP1" s="171"/>
      <c r="ECQ1" s="171"/>
      <c r="ECR1" s="171"/>
      <c r="ECS1" s="171"/>
      <c r="ECT1" s="171"/>
      <c r="ECU1" s="171"/>
      <c r="ECV1" s="171"/>
      <c r="ECW1" s="171"/>
      <c r="ECX1" s="171"/>
      <c r="ECY1" s="171"/>
      <c r="ECZ1" s="171"/>
      <c r="EDA1" s="171"/>
      <c r="EDB1" s="171"/>
      <c r="EDC1" s="171"/>
      <c r="EDD1" s="171"/>
      <c r="EDE1" s="171"/>
      <c r="EDF1" s="171"/>
      <c r="EDG1" s="171"/>
      <c r="EDH1" s="171"/>
      <c r="EDI1" s="171"/>
      <c r="EDJ1" s="171"/>
      <c r="EDK1" s="171"/>
      <c r="EDL1" s="171"/>
      <c r="EDM1" s="171"/>
      <c r="EDN1" s="171"/>
      <c r="EDO1" s="171"/>
      <c r="EDP1" s="171"/>
      <c r="EDQ1" s="171"/>
      <c r="EDR1" s="171"/>
      <c r="EDS1" s="171"/>
      <c r="EDT1" s="171"/>
      <c r="EDU1" s="171"/>
      <c r="EDV1" s="171"/>
      <c r="EDW1" s="171"/>
      <c r="EDX1" s="171"/>
      <c r="EDY1" s="171"/>
      <c r="EDZ1" s="171"/>
      <c r="EEA1" s="171"/>
      <c r="EEB1" s="171"/>
      <c r="EEC1" s="171"/>
      <c r="EED1" s="171"/>
      <c r="EEE1" s="171"/>
      <c r="EEF1" s="171"/>
      <c r="EEG1" s="171"/>
      <c r="EEH1" s="171"/>
      <c r="EEI1" s="171"/>
      <c r="EEJ1" s="171"/>
      <c r="EEK1" s="171"/>
      <c r="EEL1" s="171"/>
      <c r="EEM1" s="171"/>
      <c r="EEN1" s="171"/>
      <c r="EEO1" s="171"/>
      <c r="EEP1" s="171"/>
      <c r="EEQ1" s="171"/>
      <c r="EER1" s="171"/>
      <c r="EES1" s="171"/>
      <c r="EET1" s="171"/>
      <c r="EEU1" s="171"/>
      <c r="EEV1" s="171"/>
      <c r="EEW1" s="171"/>
      <c r="EEX1" s="171"/>
      <c r="EEY1" s="171"/>
      <c r="EEZ1" s="171"/>
      <c r="EFA1" s="171"/>
      <c r="EFB1" s="171"/>
      <c r="EFC1" s="171"/>
      <c r="EFD1" s="171"/>
      <c r="EFE1" s="171"/>
      <c r="EFF1" s="171"/>
      <c r="EFG1" s="171"/>
      <c r="EFH1" s="171"/>
      <c r="EFI1" s="171"/>
      <c r="EFJ1" s="171"/>
      <c r="EFK1" s="171"/>
      <c r="EFL1" s="171"/>
      <c r="EFM1" s="171"/>
      <c r="EFN1" s="171"/>
      <c r="EFO1" s="171"/>
      <c r="EFP1" s="171"/>
      <c r="EFQ1" s="171"/>
      <c r="EFR1" s="171"/>
      <c r="EFS1" s="171"/>
      <c r="EFT1" s="171"/>
      <c r="EFU1" s="171"/>
      <c r="EFV1" s="171"/>
      <c r="EFW1" s="171"/>
      <c r="EFX1" s="171"/>
      <c r="EFY1" s="171"/>
      <c r="EFZ1" s="171"/>
      <c r="EGA1" s="171"/>
      <c r="EGB1" s="171"/>
      <c r="EGC1" s="171"/>
      <c r="EGD1" s="171"/>
      <c r="EGE1" s="171"/>
      <c r="EGF1" s="171"/>
      <c r="EGG1" s="171"/>
      <c r="EGH1" s="171"/>
      <c r="EGI1" s="171"/>
      <c r="EGJ1" s="171"/>
      <c r="EGK1" s="171"/>
      <c r="EGL1" s="171"/>
      <c r="EGM1" s="171"/>
      <c r="EGN1" s="171"/>
      <c r="EGO1" s="171"/>
      <c r="EGP1" s="171"/>
      <c r="EGQ1" s="171"/>
      <c r="EGR1" s="171"/>
      <c r="EGS1" s="171"/>
      <c r="EGT1" s="171"/>
      <c r="EGU1" s="171"/>
      <c r="EGV1" s="171"/>
      <c r="EGW1" s="171"/>
      <c r="EGX1" s="171"/>
      <c r="EGY1" s="171"/>
      <c r="EGZ1" s="171"/>
      <c r="EHA1" s="171"/>
      <c r="EHB1" s="171"/>
      <c r="EHC1" s="171"/>
      <c r="EHD1" s="171"/>
      <c r="EHE1" s="171"/>
      <c r="EHF1" s="171"/>
      <c r="EHG1" s="171"/>
      <c r="EHH1" s="171"/>
      <c r="EHI1" s="171"/>
      <c r="EHJ1" s="171"/>
      <c r="EHK1" s="171"/>
      <c r="EHL1" s="171"/>
      <c r="EHM1" s="171"/>
      <c r="EHN1" s="171"/>
      <c r="EHO1" s="171"/>
      <c r="EHP1" s="171"/>
      <c r="EHQ1" s="171"/>
      <c r="EHR1" s="171"/>
      <c r="EHS1" s="171"/>
      <c r="EHT1" s="171"/>
      <c r="EHU1" s="171"/>
      <c r="EHV1" s="171"/>
      <c r="EHW1" s="171"/>
      <c r="EHX1" s="171"/>
      <c r="EHY1" s="171"/>
      <c r="EHZ1" s="171"/>
      <c r="EIA1" s="171"/>
      <c r="EIB1" s="171"/>
      <c r="EIC1" s="171"/>
      <c r="EID1" s="171"/>
      <c r="EIE1" s="171"/>
      <c r="EIF1" s="171"/>
      <c r="EIG1" s="171"/>
      <c r="EIH1" s="171"/>
      <c r="EII1" s="171"/>
      <c r="EIJ1" s="171"/>
      <c r="EIK1" s="171"/>
      <c r="EIL1" s="171"/>
      <c r="EIM1" s="171"/>
      <c r="EIN1" s="171"/>
      <c r="EIO1" s="171"/>
      <c r="EIP1" s="171"/>
      <c r="EIQ1" s="171"/>
      <c r="EIR1" s="171"/>
      <c r="EIS1" s="171"/>
      <c r="EIT1" s="171"/>
      <c r="EIU1" s="171"/>
      <c r="EIV1" s="171"/>
      <c r="EIW1" s="171"/>
      <c r="EIX1" s="171"/>
      <c r="EIY1" s="171"/>
      <c r="EIZ1" s="171"/>
      <c r="EJA1" s="171"/>
      <c r="EJB1" s="171"/>
      <c r="EJC1" s="171"/>
      <c r="EJD1" s="171"/>
      <c r="EJE1" s="171"/>
      <c r="EJF1" s="171"/>
      <c r="EJG1" s="171"/>
      <c r="EJH1" s="171"/>
      <c r="EJI1" s="171"/>
      <c r="EJJ1" s="171"/>
      <c r="EJK1" s="171"/>
      <c r="EJL1" s="171"/>
      <c r="EJM1" s="171"/>
      <c r="EJN1" s="171"/>
      <c r="EJO1" s="171"/>
      <c r="EJP1" s="171"/>
      <c r="EJQ1" s="171"/>
      <c r="EJR1" s="171"/>
      <c r="EJS1" s="171"/>
      <c r="EJT1" s="171"/>
      <c r="EJU1" s="171"/>
      <c r="EJV1" s="171"/>
      <c r="EJW1" s="171"/>
      <c r="EJX1" s="171"/>
      <c r="EJY1" s="171"/>
      <c r="EJZ1" s="171"/>
      <c r="EKA1" s="171"/>
      <c r="EKB1" s="171"/>
      <c r="EKC1" s="171"/>
      <c r="EKD1" s="171"/>
      <c r="EKE1" s="171"/>
      <c r="EKF1" s="171"/>
      <c r="EKG1" s="171"/>
      <c r="EKH1" s="171"/>
      <c r="EKI1" s="171"/>
      <c r="EKJ1" s="171"/>
      <c r="EKK1" s="171"/>
      <c r="EKL1" s="171"/>
      <c r="EKM1" s="171"/>
      <c r="EKN1" s="171"/>
      <c r="EKO1" s="171"/>
      <c r="EKP1" s="171"/>
      <c r="EKQ1" s="171"/>
      <c r="EKR1" s="171"/>
      <c r="EKS1" s="171"/>
      <c r="EKT1" s="171"/>
      <c r="EKU1" s="171"/>
      <c r="EKV1" s="171"/>
      <c r="EKW1" s="171"/>
      <c r="EKX1" s="171"/>
      <c r="EKY1" s="171"/>
      <c r="EKZ1" s="171"/>
      <c r="ELA1" s="171"/>
      <c r="ELB1" s="171"/>
      <c r="ELC1" s="171"/>
      <c r="ELD1" s="171"/>
      <c r="ELE1" s="171"/>
      <c r="ELF1" s="171"/>
      <c r="ELG1" s="171"/>
      <c r="ELH1" s="171"/>
      <c r="ELI1" s="171"/>
      <c r="ELJ1" s="171"/>
      <c r="ELK1" s="171"/>
      <c r="ELL1" s="171"/>
      <c r="ELM1" s="171"/>
      <c r="ELN1" s="171"/>
      <c r="ELO1" s="171"/>
      <c r="ELP1" s="171"/>
      <c r="ELQ1" s="171"/>
      <c r="ELR1" s="171"/>
      <c r="ELS1" s="171"/>
      <c r="ELT1" s="171"/>
      <c r="ELU1" s="171"/>
      <c r="ELV1" s="171"/>
      <c r="ELW1" s="171"/>
      <c r="ELX1" s="171"/>
      <c r="ELY1" s="171"/>
      <c r="ELZ1" s="171"/>
      <c r="EMA1" s="171"/>
      <c r="EMB1" s="171"/>
      <c r="EMC1" s="171"/>
      <c r="EMD1" s="171"/>
      <c r="EME1" s="171"/>
      <c r="EMF1" s="171"/>
      <c r="EMG1" s="171"/>
      <c r="EMH1" s="171"/>
      <c r="EMI1" s="171"/>
      <c r="EMJ1" s="171"/>
      <c r="EMK1" s="171"/>
      <c r="EML1" s="171"/>
      <c r="EMM1" s="171"/>
      <c r="EMN1" s="171"/>
      <c r="EMO1" s="171"/>
      <c r="EMP1" s="171"/>
      <c r="EMQ1" s="171"/>
      <c r="EMR1" s="171"/>
      <c r="EMS1" s="171"/>
      <c r="EMT1" s="171"/>
      <c r="EMU1" s="171"/>
      <c r="EMV1" s="171"/>
      <c r="EMW1" s="171"/>
      <c r="EMX1" s="171"/>
      <c r="EMY1" s="171"/>
      <c r="EMZ1" s="171"/>
      <c r="ENA1" s="171"/>
      <c r="ENB1" s="171"/>
      <c r="ENC1" s="171"/>
      <c r="END1" s="171"/>
      <c r="ENE1" s="171"/>
      <c r="ENF1" s="171"/>
      <c r="ENG1" s="171"/>
      <c r="ENH1" s="171"/>
      <c r="ENI1" s="171"/>
      <c r="ENJ1" s="171"/>
      <c r="ENK1" s="171"/>
      <c r="ENL1" s="171"/>
      <c r="ENM1" s="171"/>
      <c r="ENN1" s="171"/>
      <c r="ENO1" s="171"/>
      <c r="ENP1" s="171"/>
      <c r="ENQ1" s="171"/>
      <c r="ENR1" s="171"/>
      <c r="ENS1" s="171"/>
      <c r="ENT1" s="171"/>
      <c r="ENU1" s="171"/>
      <c r="ENV1" s="171"/>
      <c r="ENW1" s="171"/>
      <c r="ENX1" s="171"/>
      <c r="ENY1" s="171"/>
      <c r="ENZ1" s="171"/>
      <c r="EOA1" s="171"/>
      <c r="EOB1" s="171"/>
      <c r="EOC1" s="171"/>
      <c r="EOD1" s="171"/>
      <c r="EOE1" s="171"/>
      <c r="EOF1" s="171"/>
      <c r="EOG1" s="171"/>
      <c r="EOH1" s="171"/>
      <c r="EOI1" s="171"/>
      <c r="EOJ1" s="171"/>
      <c r="EOK1" s="171"/>
      <c r="EOL1" s="171"/>
      <c r="EOM1" s="171"/>
      <c r="EON1" s="171"/>
      <c r="EOO1" s="171"/>
      <c r="EOP1" s="171"/>
      <c r="EOQ1" s="171"/>
      <c r="EOR1" s="171"/>
      <c r="EOS1" s="171"/>
      <c r="EOT1" s="171"/>
      <c r="EOU1" s="171"/>
      <c r="EOV1" s="171"/>
      <c r="EOW1" s="171"/>
      <c r="EOX1" s="171"/>
      <c r="EOY1" s="171"/>
      <c r="EOZ1" s="171"/>
      <c r="EPA1" s="171"/>
      <c r="EPB1" s="171"/>
      <c r="EPC1" s="171"/>
      <c r="EPD1" s="171"/>
      <c r="EPE1" s="171"/>
      <c r="EPF1" s="171"/>
      <c r="EPG1" s="171"/>
      <c r="EPH1" s="171"/>
      <c r="EPI1" s="171"/>
      <c r="EPJ1" s="171"/>
      <c r="EPK1" s="171"/>
      <c r="EPL1" s="171"/>
      <c r="EPM1" s="171"/>
      <c r="EPN1" s="171"/>
      <c r="EPO1" s="171"/>
      <c r="EPP1" s="171"/>
      <c r="EPQ1" s="171"/>
      <c r="EPR1" s="171"/>
      <c r="EPS1" s="171"/>
      <c r="EPT1" s="171"/>
      <c r="EPU1" s="171"/>
      <c r="EPV1" s="171"/>
      <c r="EPW1" s="171"/>
      <c r="EPX1" s="171"/>
      <c r="EPY1" s="171"/>
      <c r="EPZ1" s="171"/>
      <c r="EQA1" s="171"/>
      <c r="EQB1" s="171"/>
      <c r="EQC1" s="171"/>
      <c r="EQD1" s="171"/>
      <c r="EQE1" s="171"/>
      <c r="EQF1" s="171"/>
      <c r="EQG1" s="171"/>
      <c r="EQH1" s="171"/>
      <c r="EQI1" s="171"/>
      <c r="EQJ1" s="171"/>
      <c r="EQK1" s="171"/>
      <c r="EQL1" s="171"/>
      <c r="EQM1" s="171"/>
      <c r="EQN1" s="171"/>
      <c r="EQO1" s="171"/>
      <c r="EQP1" s="171"/>
      <c r="EQQ1" s="171"/>
      <c r="EQR1" s="171"/>
      <c r="EQS1" s="171"/>
      <c r="EQT1" s="171"/>
      <c r="EQU1" s="171"/>
      <c r="EQV1" s="171"/>
      <c r="EQW1" s="171"/>
      <c r="EQX1" s="171"/>
      <c r="EQY1" s="171"/>
      <c r="EQZ1" s="171"/>
      <c r="ERA1" s="171"/>
      <c r="ERB1" s="171"/>
      <c r="ERC1" s="171"/>
      <c r="ERD1" s="171"/>
      <c r="ERE1" s="171"/>
      <c r="ERF1" s="171"/>
      <c r="ERG1" s="171"/>
      <c r="ERH1" s="171"/>
      <c r="ERI1" s="171"/>
      <c r="ERJ1" s="171"/>
      <c r="ERK1" s="171"/>
      <c r="ERL1" s="171"/>
      <c r="ERM1" s="171"/>
      <c r="ERN1" s="171"/>
      <c r="ERO1" s="171"/>
      <c r="ERP1" s="171"/>
      <c r="ERQ1" s="171"/>
      <c r="ERR1" s="171"/>
      <c r="ERS1" s="171"/>
      <c r="ERT1" s="171"/>
      <c r="ERU1" s="171"/>
      <c r="ERV1" s="171"/>
      <c r="ERW1" s="171"/>
      <c r="ERX1" s="171"/>
      <c r="ERY1" s="171"/>
      <c r="ERZ1" s="171"/>
      <c r="ESA1" s="171"/>
      <c r="ESB1" s="171"/>
      <c r="ESC1" s="171"/>
      <c r="ESD1" s="171"/>
      <c r="ESE1" s="171"/>
      <c r="ESF1" s="171"/>
      <c r="ESG1" s="171"/>
      <c r="ESH1" s="171"/>
      <c r="ESI1" s="171"/>
      <c r="ESJ1" s="171"/>
      <c r="ESK1" s="171"/>
      <c r="ESL1" s="171"/>
      <c r="ESM1" s="171"/>
      <c r="ESN1" s="171"/>
      <c r="ESO1" s="171"/>
      <c r="ESP1" s="171"/>
      <c r="ESQ1" s="171"/>
      <c r="ESR1" s="171"/>
      <c r="ESS1" s="171"/>
      <c r="EST1" s="171"/>
      <c r="ESU1" s="171"/>
      <c r="ESV1" s="171"/>
      <c r="ESW1" s="171"/>
      <c r="ESX1" s="171"/>
      <c r="ESY1" s="171"/>
      <c r="ESZ1" s="171"/>
      <c r="ETA1" s="171"/>
      <c r="ETB1" s="171"/>
      <c r="ETC1" s="171"/>
      <c r="ETD1" s="171"/>
      <c r="ETE1" s="171"/>
      <c r="ETF1" s="171"/>
      <c r="ETG1" s="171"/>
      <c r="ETH1" s="171"/>
      <c r="ETI1" s="171"/>
      <c r="ETJ1" s="171"/>
      <c r="ETK1" s="171"/>
      <c r="ETL1" s="171"/>
      <c r="ETM1" s="171"/>
      <c r="ETN1" s="171"/>
      <c r="ETO1" s="171"/>
      <c r="ETP1" s="171"/>
      <c r="ETQ1" s="171"/>
      <c r="ETR1" s="171"/>
      <c r="ETS1" s="171"/>
      <c r="ETT1" s="171"/>
      <c r="ETU1" s="171"/>
      <c r="ETV1" s="171"/>
      <c r="ETW1" s="171"/>
      <c r="ETX1" s="171"/>
      <c r="ETY1" s="171"/>
      <c r="ETZ1" s="171"/>
      <c r="EUA1" s="171"/>
      <c r="EUB1" s="171"/>
      <c r="EUC1" s="171"/>
      <c r="EUD1" s="171"/>
      <c r="EUE1" s="171"/>
      <c r="EUF1" s="171"/>
      <c r="EUG1" s="171"/>
      <c r="EUH1" s="171"/>
      <c r="EUI1" s="171"/>
      <c r="EUJ1" s="171"/>
      <c r="EUK1" s="171"/>
      <c r="EUL1" s="171"/>
      <c r="EUM1" s="171"/>
      <c r="EUN1" s="171"/>
      <c r="EUO1" s="171"/>
      <c r="EUP1" s="171"/>
      <c r="EUQ1" s="171"/>
      <c r="EUR1" s="171"/>
      <c r="EUS1" s="171"/>
      <c r="EUT1" s="171"/>
      <c r="EUU1" s="171"/>
      <c r="EUV1" s="171"/>
      <c r="EUW1" s="171"/>
      <c r="EUX1" s="171"/>
      <c r="EUY1" s="171"/>
      <c r="EUZ1" s="171"/>
      <c r="EVA1" s="171"/>
      <c r="EVB1" s="171"/>
      <c r="EVC1" s="171"/>
      <c r="EVD1" s="171"/>
      <c r="EVE1" s="171"/>
      <c r="EVF1" s="171"/>
      <c r="EVG1" s="171"/>
      <c r="EVH1" s="171"/>
      <c r="EVI1" s="171"/>
      <c r="EVJ1" s="171"/>
      <c r="EVK1" s="171"/>
      <c r="EVL1" s="171"/>
      <c r="EVM1" s="171"/>
      <c r="EVN1" s="171"/>
      <c r="EVO1" s="171"/>
      <c r="EVP1" s="171"/>
      <c r="EVQ1" s="171"/>
      <c r="EVR1" s="171"/>
      <c r="EVS1" s="171"/>
      <c r="EVT1" s="171"/>
      <c r="EVU1" s="171"/>
      <c r="EVV1" s="171"/>
      <c r="EVW1" s="171"/>
      <c r="EVX1" s="171"/>
      <c r="EVY1" s="171"/>
      <c r="EVZ1" s="171"/>
      <c r="EWA1" s="171"/>
      <c r="EWB1" s="171"/>
      <c r="EWC1" s="171"/>
      <c r="EWD1" s="171"/>
      <c r="EWE1" s="171"/>
      <c r="EWF1" s="171"/>
      <c r="EWG1" s="171"/>
      <c r="EWH1" s="171"/>
      <c r="EWI1" s="171"/>
      <c r="EWJ1" s="171"/>
      <c r="EWK1" s="171"/>
      <c r="EWL1" s="171"/>
      <c r="EWM1" s="171"/>
      <c r="EWN1" s="171"/>
      <c r="EWO1" s="171"/>
      <c r="EWP1" s="171"/>
      <c r="EWQ1" s="171"/>
      <c r="EWR1" s="171"/>
      <c r="EWS1" s="171"/>
      <c r="EWT1" s="171"/>
      <c r="EWU1" s="171"/>
      <c r="EWV1" s="171"/>
      <c r="EWW1" s="171"/>
      <c r="EWX1" s="171"/>
      <c r="EWY1" s="171"/>
      <c r="EWZ1" s="171"/>
      <c r="EXA1" s="171"/>
      <c r="EXB1" s="171"/>
      <c r="EXC1" s="171"/>
      <c r="EXD1" s="171"/>
      <c r="EXE1" s="171"/>
      <c r="EXF1" s="171"/>
      <c r="EXG1" s="171"/>
      <c r="EXH1" s="171"/>
      <c r="EXI1" s="171"/>
      <c r="EXJ1" s="171"/>
      <c r="EXK1" s="171"/>
      <c r="EXL1" s="171"/>
      <c r="EXM1" s="171"/>
      <c r="EXN1" s="171"/>
      <c r="EXO1" s="171"/>
      <c r="EXP1" s="171"/>
      <c r="EXQ1" s="171"/>
      <c r="EXR1" s="171"/>
      <c r="EXS1" s="171"/>
      <c r="EXT1" s="171"/>
      <c r="EXU1" s="171"/>
      <c r="EXV1" s="171"/>
      <c r="EXW1" s="171"/>
      <c r="EXX1" s="171"/>
      <c r="EXY1" s="171"/>
      <c r="EXZ1" s="171"/>
      <c r="EYA1" s="171"/>
      <c r="EYB1" s="171"/>
      <c r="EYC1" s="171"/>
      <c r="EYD1" s="171"/>
      <c r="EYE1" s="171"/>
      <c r="EYF1" s="171"/>
      <c r="EYG1" s="171"/>
      <c r="EYH1" s="171"/>
      <c r="EYI1" s="171"/>
      <c r="EYJ1" s="171"/>
      <c r="EYK1" s="171"/>
      <c r="EYL1" s="171"/>
      <c r="EYM1" s="171"/>
      <c r="EYN1" s="171"/>
      <c r="EYO1" s="171"/>
      <c r="EYP1" s="171"/>
      <c r="EYQ1" s="171"/>
      <c r="EYR1" s="171"/>
      <c r="EYS1" s="171"/>
      <c r="EYT1" s="171"/>
      <c r="EYU1" s="171"/>
      <c r="EYV1" s="171"/>
      <c r="EYW1" s="171"/>
      <c r="EYX1" s="171"/>
      <c r="EYY1" s="171"/>
      <c r="EYZ1" s="171"/>
      <c r="EZA1" s="171"/>
      <c r="EZB1" s="171"/>
      <c r="EZC1" s="171"/>
      <c r="EZD1" s="171"/>
      <c r="EZE1" s="171"/>
      <c r="EZF1" s="171"/>
      <c r="EZG1" s="171"/>
      <c r="EZH1" s="171"/>
      <c r="EZI1" s="171"/>
      <c r="EZJ1" s="171"/>
      <c r="EZK1" s="171"/>
      <c r="EZL1" s="171"/>
      <c r="EZM1" s="171"/>
      <c r="EZN1" s="171"/>
      <c r="EZO1" s="171"/>
      <c r="EZP1" s="171"/>
      <c r="EZQ1" s="171"/>
      <c r="EZR1" s="171"/>
      <c r="EZS1" s="171"/>
      <c r="EZT1" s="171"/>
      <c r="EZU1" s="171"/>
      <c r="EZV1" s="171"/>
      <c r="EZW1" s="171"/>
      <c r="EZX1" s="171"/>
      <c r="EZY1" s="171"/>
      <c r="EZZ1" s="171"/>
      <c r="FAA1" s="171"/>
      <c r="FAB1" s="171"/>
      <c r="FAC1" s="171"/>
      <c r="FAD1" s="171"/>
      <c r="FAE1" s="171"/>
      <c r="FAF1" s="171"/>
      <c r="FAG1" s="171"/>
      <c r="FAH1" s="171"/>
      <c r="FAI1" s="171"/>
      <c r="FAJ1" s="171"/>
      <c r="FAK1" s="171"/>
      <c r="FAL1" s="171"/>
      <c r="FAM1" s="171"/>
      <c r="FAN1" s="171"/>
      <c r="FAO1" s="171"/>
      <c r="FAP1" s="171"/>
      <c r="FAQ1" s="171"/>
      <c r="FAR1" s="171"/>
      <c r="FAS1" s="171"/>
      <c r="FAT1" s="171"/>
      <c r="FAU1" s="171"/>
      <c r="FAV1" s="171"/>
      <c r="FAW1" s="171"/>
      <c r="FAX1" s="171"/>
      <c r="FAY1" s="171"/>
      <c r="FAZ1" s="171"/>
      <c r="FBA1" s="171"/>
      <c r="FBB1" s="171"/>
      <c r="FBC1" s="171"/>
      <c r="FBD1" s="171"/>
      <c r="FBE1" s="171"/>
      <c r="FBF1" s="171"/>
      <c r="FBG1" s="171"/>
      <c r="FBH1" s="171"/>
      <c r="FBI1" s="171"/>
      <c r="FBJ1" s="171"/>
      <c r="FBK1" s="171"/>
      <c r="FBL1" s="171"/>
      <c r="FBM1" s="171"/>
      <c r="FBN1" s="171"/>
      <c r="FBO1" s="171"/>
      <c r="FBP1" s="171"/>
      <c r="FBQ1" s="171"/>
      <c r="FBR1" s="171"/>
      <c r="FBS1" s="171"/>
      <c r="FBT1" s="171"/>
      <c r="FBU1" s="171"/>
      <c r="FBV1" s="171"/>
      <c r="FBW1" s="171"/>
      <c r="FBX1" s="171"/>
      <c r="FBY1" s="171"/>
      <c r="FBZ1" s="171"/>
      <c r="FCA1" s="171"/>
      <c r="FCB1" s="171"/>
      <c r="FCC1" s="171"/>
      <c r="FCD1" s="171"/>
      <c r="FCE1" s="171"/>
      <c r="FCF1" s="171"/>
      <c r="FCG1" s="171"/>
      <c r="FCH1" s="171"/>
      <c r="FCI1" s="171"/>
      <c r="FCJ1" s="171"/>
      <c r="FCK1" s="171"/>
      <c r="FCL1" s="171"/>
      <c r="FCM1" s="171"/>
      <c r="FCN1" s="171"/>
      <c r="FCO1" s="171"/>
      <c r="FCP1" s="171"/>
      <c r="FCQ1" s="171"/>
      <c r="FCR1" s="171"/>
      <c r="FCS1" s="171"/>
      <c r="FCT1" s="171"/>
      <c r="FCU1" s="171"/>
      <c r="FCV1" s="171"/>
      <c r="FCW1" s="171"/>
      <c r="FCX1" s="171"/>
      <c r="FCY1" s="171"/>
      <c r="FCZ1" s="171"/>
      <c r="FDA1" s="171"/>
      <c r="FDB1" s="171"/>
      <c r="FDC1" s="171"/>
      <c r="FDD1" s="171"/>
      <c r="FDE1" s="171"/>
      <c r="FDF1" s="171"/>
      <c r="FDG1" s="171"/>
      <c r="FDH1" s="171"/>
      <c r="FDI1" s="171"/>
      <c r="FDJ1" s="171"/>
      <c r="FDK1" s="171"/>
      <c r="FDL1" s="171"/>
      <c r="FDM1" s="171"/>
      <c r="FDN1" s="171"/>
      <c r="FDO1" s="171"/>
      <c r="FDP1" s="171"/>
      <c r="FDQ1" s="171"/>
      <c r="FDR1" s="171"/>
      <c r="FDS1" s="171"/>
      <c r="FDT1" s="171"/>
      <c r="FDU1" s="171"/>
      <c r="FDV1" s="171"/>
      <c r="FDW1" s="171"/>
      <c r="FDX1" s="171"/>
      <c r="FDY1" s="171"/>
      <c r="FDZ1" s="171"/>
      <c r="FEA1" s="171"/>
      <c r="FEB1" s="171"/>
      <c r="FEC1" s="171"/>
      <c r="FED1" s="171"/>
      <c r="FEE1" s="171"/>
      <c r="FEF1" s="171"/>
      <c r="FEG1" s="171"/>
      <c r="FEH1" s="171"/>
      <c r="FEI1" s="171"/>
      <c r="FEJ1" s="171"/>
      <c r="FEK1" s="171"/>
      <c r="FEL1" s="171"/>
      <c r="FEM1" s="171"/>
      <c r="FEN1" s="171"/>
      <c r="FEO1" s="171"/>
      <c r="FEP1" s="171"/>
      <c r="FEQ1" s="171"/>
      <c r="FER1" s="171"/>
      <c r="FES1" s="171"/>
      <c r="FET1" s="171"/>
      <c r="FEU1" s="171"/>
      <c r="FEV1" s="171"/>
      <c r="FEW1" s="171"/>
      <c r="FEX1" s="171"/>
      <c r="FEY1" s="171"/>
      <c r="FEZ1" s="171"/>
      <c r="FFA1" s="171"/>
      <c r="FFB1" s="171"/>
      <c r="FFC1" s="171"/>
      <c r="FFD1" s="171"/>
      <c r="FFE1" s="171"/>
      <c r="FFF1" s="171"/>
      <c r="FFG1" s="171"/>
      <c r="FFH1" s="171"/>
      <c r="FFI1" s="171"/>
      <c r="FFJ1" s="171"/>
      <c r="FFK1" s="171"/>
      <c r="FFL1" s="171"/>
      <c r="FFM1" s="171"/>
      <c r="FFN1" s="171"/>
      <c r="FFO1" s="171"/>
      <c r="FFP1" s="171"/>
      <c r="FFQ1" s="171"/>
      <c r="FFR1" s="171"/>
      <c r="FFS1" s="171"/>
      <c r="FFT1" s="171"/>
      <c r="FFU1" s="171"/>
      <c r="FFV1" s="171"/>
      <c r="FFW1" s="171"/>
      <c r="FFX1" s="171"/>
      <c r="FFY1" s="171"/>
      <c r="FFZ1" s="171"/>
      <c r="FGA1" s="171"/>
      <c r="FGB1" s="171"/>
      <c r="FGC1" s="171"/>
      <c r="FGD1" s="171"/>
      <c r="FGE1" s="171"/>
      <c r="FGF1" s="171"/>
      <c r="FGG1" s="171"/>
      <c r="FGH1" s="171"/>
      <c r="FGI1" s="171"/>
      <c r="FGJ1" s="171"/>
      <c r="FGK1" s="171"/>
      <c r="FGL1" s="171"/>
      <c r="FGM1" s="171"/>
      <c r="FGN1" s="171"/>
      <c r="FGO1" s="171"/>
      <c r="FGP1" s="171"/>
      <c r="FGQ1" s="171"/>
      <c r="FGR1" s="171"/>
      <c r="FGS1" s="171"/>
      <c r="FGT1" s="171"/>
      <c r="FGU1" s="171"/>
      <c r="FGV1" s="171"/>
      <c r="FGW1" s="171"/>
      <c r="FGX1" s="171"/>
      <c r="FGY1" s="171"/>
      <c r="FGZ1" s="171"/>
      <c r="FHA1" s="171"/>
      <c r="FHB1" s="171"/>
      <c r="FHC1" s="171"/>
      <c r="FHD1" s="171"/>
      <c r="FHE1" s="171"/>
      <c r="FHF1" s="171"/>
      <c r="FHG1" s="171"/>
      <c r="FHH1" s="171"/>
      <c r="FHI1" s="171"/>
      <c r="FHJ1" s="171"/>
      <c r="FHK1" s="171"/>
      <c r="FHL1" s="171"/>
      <c r="FHM1" s="171"/>
      <c r="FHN1" s="171"/>
      <c r="FHO1" s="171"/>
      <c r="FHP1" s="171"/>
      <c r="FHQ1" s="171"/>
      <c r="FHR1" s="171"/>
      <c r="FHS1" s="171"/>
      <c r="FHT1" s="171"/>
      <c r="FHU1" s="171"/>
      <c r="FHV1" s="171"/>
      <c r="FHW1" s="171"/>
      <c r="FHX1" s="171"/>
      <c r="FHY1" s="171"/>
      <c r="FHZ1" s="171"/>
      <c r="FIA1" s="171"/>
      <c r="FIB1" s="171"/>
      <c r="FIC1" s="171"/>
      <c r="FID1" s="171"/>
      <c r="FIE1" s="171"/>
      <c r="FIF1" s="171"/>
      <c r="FIG1" s="171"/>
      <c r="FIH1" s="171"/>
      <c r="FII1" s="171"/>
      <c r="FIJ1" s="171"/>
      <c r="FIK1" s="171"/>
      <c r="FIL1" s="171"/>
      <c r="FIM1" s="171"/>
      <c r="FIN1" s="171"/>
      <c r="FIO1" s="171"/>
      <c r="FIP1" s="171"/>
      <c r="FIQ1" s="171"/>
      <c r="FIR1" s="171"/>
      <c r="FIS1" s="171"/>
      <c r="FIT1" s="171"/>
      <c r="FIU1" s="171"/>
      <c r="FIV1" s="171"/>
      <c r="FIW1" s="171"/>
      <c r="FIX1" s="171"/>
      <c r="FIY1" s="171"/>
      <c r="FIZ1" s="171"/>
      <c r="FJA1" s="171"/>
      <c r="FJB1" s="171"/>
      <c r="FJC1" s="171"/>
      <c r="FJD1" s="171"/>
      <c r="FJE1" s="171"/>
      <c r="FJF1" s="171"/>
      <c r="FJG1" s="171"/>
      <c r="FJH1" s="171"/>
      <c r="FJI1" s="171"/>
      <c r="FJJ1" s="171"/>
      <c r="FJK1" s="171"/>
      <c r="FJL1" s="171"/>
      <c r="FJM1" s="171"/>
      <c r="FJN1" s="171"/>
      <c r="FJO1" s="171"/>
      <c r="FJP1" s="171"/>
      <c r="FJQ1" s="171"/>
      <c r="FJR1" s="171"/>
      <c r="FJS1" s="171"/>
      <c r="FJT1" s="171"/>
      <c r="FJU1" s="171"/>
      <c r="FJV1" s="171"/>
      <c r="FJW1" s="171"/>
      <c r="FJX1" s="171"/>
      <c r="FJY1" s="171"/>
      <c r="FJZ1" s="171"/>
      <c r="FKA1" s="171"/>
      <c r="FKB1" s="171"/>
      <c r="FKC1" s="171"/>
      <c r="FKD1" s="171"/>
      <c r="FKE1" s="171"/>
      <c r="FKF1" s="171"/>
      <c r="FKG1" s="171"/>
      <c r="FKH1" s="171"/>
      <c r="FKI1" s="171"/>
      <c r="FKJ1" s="171"/>
      <c r="FKK1" s="171"/>
      <c r="FKL1" s="171"/>
      <c r="FKM1" s="171"/>
      <c r="FKN1" s="171"/>
      <c r="FKO1" s="171"/>
      <c r="FKP1" s="171"/>
      <c r="FKQ1" s="171"/>
      <c r="FKR1" s="171"/>
      <c r="FKS1" s="171"/>
      <c r="FKT1" s="171"/>
      <c r="FKU1" s="171"/>
      <c r="FKV1" s="171"/>
      <c r="FKW1" s="171"/>
      <c r="FKX1" s="171"/>
      <c r="FKY1" s="171"/>
      <c r="FKZ1" s="171"/>
      <c r="FLA1" s="171"/>
      <c r="FLB1" s="171"/>
      <c r="FLC1" s="171"/>
      <c r="FLD1" s="171"/>
      <c r="FLE1" s="171"/>
      <c r="FLF1" s="171"/>
      <c r="FLG1" s="171"/>
      <c r="FLH1" s="171"/>
      <c r="FLI1" s="171"/>
      <c r="FLJ1" s="171"/>
      <c r="FLK1" s="171"/>
      <c r="FLL1" s="171"/>
      <c r="FLM1" s="171"/>
      <c r="FLN1" s="171"/>
      <c r="FLO1" s="171"/>
      <c r="FLP1" s="171"/>
      <c r="FLQ1" s="171"/>
      <c r="FLR1" s="171"/>
      <c r="FLS1" s="171"/>
      <c r="FLT1" s="171"/>
      <c r="FLU1" s="171"/>
      <c r="FLV1" s="171"/>
      <c r="FLW1" s="171"/>
      <c r="FLX1" s="171"/>
      <c r="FLY1" s="171"/>
      <c r="FLZ1" s="171"/>
      <c r="FMA1" s="171"/>
      <c r="FMB1" s="171"/>
      <c r="FMC1" s="171"/>
      <c r="FMD1" s="171"/>
      <c r="FME1" s="171"/>
      <c r="FMF1" s="171"/>
      <c r="FMG1" s="171"/>
      <c r="FMH1" s="171"/>
      <c r="FMI1" s="171"/>
      <c r="FMJ1" s="171"/>
      <c r="FMK1" s="171"/>
      <c r="FML1" s="171"/>
      <c r="FMM1" s="171"/>
      <c r="FMN1" s="171"/>
      <c r="FMO1" s="171"/>
      <c r="FMP1" s="171"/>
      <c r="FMQ1" s="171"/>
      <c r="FMR1" s="171"/>
      <c r="FMS1" s="171"/>
      <c r="FMT1" s="171"/>
      <c r="FMU1" s="171"/>
      <c r="FMV1" s="171"/>
      <c r="FMW1" s="171"/>
      <c r="FMX1" s="171"/>
      <c r="FMY1" s="171"/>
      <c r="FMZ1" s="171"/>
      <c r="FNA1" s="171"/>
      <c r="FNB1" s="171"/>
      <c r="FNC1" s="171"/>
      <c r="FND1" s="171"/>
      <c r="FNE1" s="171"/>
      <c r="FNF1" s="171"/>
      <c r="FNG1" s="171"/>
      <c r="FNH1" s="171"/>
      <c r="FNI1" s="171"/>
      <c r="FNJ1" s="171"/>
      <c r="FNK1" s="171"/>
      <c r="FNL1" s="171"/>
      <c r="FNM1" s="171"/>
      <c r="FNN1" s="171"/>
      <c r="FNO1" s="171"/>
      <c r="FNP1" s="171"/>
      <c r="FNQ1" s="171"/>
      <c r="FNR1" s="171"/>
      <c r="FNS1" s="171"/>
      <c r="FNT1" s="171"/>
      <c r="FNU1" s="171"/>
      <c r="FNV1" s="171"/>
      <c r="FNW1" s="171"/>
      <c r="FNX1" s="171"/>
      <c r="FNY1" s="171"/>
      <c r="FNZ1" s="171"/>
      <c r="FOA1" s="171"/>
      <c r="FOB1" s="171"/>
      <c r="FOC1" s="171"/>
      <c r="FOD1" s="171"/>
      <c r="FOE1" s="171"/>
      <c r="FOF1" s="171"/>
      <c r="FOG1" s="171"/>
      <c r="FOH1" s="171"/>
      <c r="FOI1" s="171"/>
      <c r="FOJ1" s="171"/>
      <c r="FOK1" s="171"/>
      <c r="FOL1" s="171"/>
      <c r="FOM1" s="171"/>
      <c r="FON1" s="171"/>
      <c r="FOO1" s="171"/>
      <c r="FOP1" s="171"/>
      <c r="FOQ1" s="171"/>
      <c r="FOR1" s="171"/>
      <c r="FOS1" s="171"/>
      <c r="FOT1" s="171"/>
      <c r="FOU1" s="171"/>
      <c r="FOV1" s="171"/>
      <c r="FOW1" s="171"/>
      <c r="FOX1" s="171"/>
      <c r="FOY1" s="171"/>
      <c r="FOZ1" s="171"/>
      <c r="FPA1" s="171"/>
      <c r="FPB1" s="171"/>
      <c r="FPC1" s="171"/>
      <c r="FPD1" s="171"/>
      <c r="FPE1" s="171"/>
      <c r="FPF1" s="171"/>
      <c r="FPG1" s="171"/>
      <c r="FPH1" s="171"/>
      <c r="FPI1" s="171"/>
      <c r="FPJ1" s="171"/>
      <c r="FPK1" s="171"/>
      <c r="FPL1" s="171"/>
      <c r="FPM1" s="171"/>
      <c r="FPN1" s="171"/>
      <c r="FPO1" s="171"/>
      <c r="FPP1" s="171"/>
      <c r="FPQ1" s="171"/>
      <c r="FPR1" s="171"/>
      <c r="FPS1" s="171"/>
      <c r="FPT1" s="171"/>
      <c r="FPU1" s="171"/>
      <c r="FPV1" s="171"/>
      <c r="FPW1" s="171"/>
      <c r="FPX1" s="171"/>
      <c r="FPY1" s="171"/>
      <c r="FPZ1" s="171"/>
      <c r="FQA1" s="171"/>
      <c r="FQB1" s="171"/>
      <c r="FQC1" s="171"/>
      <c r="FQD1" s="171"/>
      <c r="FQE1" s="171"/>
      <c r="FQF1" s="171"/>
      <c r="FQG1" s="171"/>
      <c r="FQH1" s="171"/>
      <c r="FQI1" s="171"/>
      <c r="FQJ1" s="171"/>
      <c r="FQK1" s="171"/>
      <c r="FQL1" s="171"/>
      <c r="FQM1" s="171"/>
      <c r="FQN1" s="171"/>
      <c r="FQO1" s="171"/>
      <c r="FQP1" s="171"/>
      <c r="FQQ1" s="171"/>
      <c r="FQR1" s="171"/>
      <c r="FQS1" s="171"/>
      <c r="FQT1" s="171"/>
      <c r="FQU1" s="171"/>
      <c r="FQV1" s="171"/>
      <c r="FQW1" s="171"/>
      <c r="FQX1" s="171"/>
      <c r="FQY1" s="171"/>
      <c r="FQZ1" s="171"/>
      <c r="FRA1" s="171"/>
      <c r="FRB1" s="171"/>
      <c r="FRC1" s="171"/>
      <c r="FRD1" s="171"/>
      <c r="FRE1" s="171"/>
      <c r="FRF1" s="171"/>
      <c r="FRG1" s="171"/>
      <c r="FRH1" s="171"/>
      <c r="FRI1" s="171"/>
      <c r="FRJ1" s="171"/>
      <c r="FRK1" s="171"/>
      <c r="FRL1" s="171"/>
      <c r="FRM1" s="171"/>
      <c r="FRN1" s="171"/>
      <c r="FRO1" s="171"/>
      <c r="FRP1" s="171"/>
      <c r="FRQ1" s="171"/>
      <c r="FRR1" s="171"/>
      <c r="FRS1" s="171"/>
      <c r="FRT1" s="171"/>
      <c r="FRU1" s="171"/>
      <c r="FRV1" s="171"/>
      <c r="FRW1" s="171"/>
      <c r="FRX1" s="171"/>
      <c r="FRY1" s="171"/>
      <c r="FRZ1" s="171"/>
      <c r="FSA1" s="171"/>
      <c r="FSB1" s="171"/>
      <c r="FSC1" s="171"/>
      <c r="FSD1" s="171"/>
      <c r="FSE1" s="171"/>
      <c r="FSF1" s="171"/>
      <c r="FSG1" s="171"/>
      <c r="FSH1" s="171"/>
      <c r="FSI1" s="171"/>
      <c r="FSJ1" s="171"/>
      <c r="FSK1" s="171"/>
      <c r="FSL1" s="171"/>
      <c r="FSM1" s="171"/>
      <c r="FSN1" s="171"/>
      <c r="FSO1" s="171"/>
      <c r="FSP1" s="171"/>
      <c r="FSQ1" s="171"/>
      <c r="FSR1" s="171"/>
      <c r="FSS1" s="171"/>
      <c r="FST1" s="171"/>
      <c r="FSU1" s="171"/>
      <c r="FSV1" s="171"/>
      <c r="FSW1" s="171"/>
      <c r="FSX1" s="171"/>
      <c r="FSY1" s="171"/>
      <c r="FSZ1" s="171"/>
      <c r="FTA1" s="171"/>
      <c r="FTB1" s="171"/>
      <c r="FTC1" s="171"/>
      <c r="FTD1" s="171"/>
      <c r="FTE1" s="171"/>
      <c r="FTF1" s="171"/>
      <c r="FTG1" s="171"/>
      <c r="FTH1" s="171"/>
      <c r="FTI1" s="171"/>
      <c r="FTJ1" s="171"/>
      <c r="FTK1" s="171"/>
      <c r="FTL1" s="171"/>
      <c r="FTM1" s="171"/>
      <c r="FTN1" s="171"/>
      <c r="FTO1" s="171"/>
      <c r="FTP1" s="171"/>
      <c r="FTQ1" s="171"/>
      <c r="FTR1" s="171"/>
      <c r="FTS1" s="171"/>
      <c r="FTT1" s="171"/>
      <c r="FTU1" s="171"/>
      <c r="FTV1" s="171"/>
      <c r="FTW1" s="171"/>
      <c r="FTX1" s="171"/>
      <c r="FTY1" s="171"/>
      <c r="FTZ1" s="171"/>
      <c r="FUA1" s="171"/>
      <c r="FUB1" s="171"/>
      <c r="FUC1" s="171"/>
      <c r="FUD1" s="171"/>
      <c r="FUE1" s="171"/>
      <c r="FUF1" s="171"/>
      <c r="FUG1" s="171"/>
      <c r="FUH1" s="171"/>
      <c r="FUI1" s="171"/>
      <c r="FUJ1" s="171"/>
      <c r="FUK1" s="171"/>
      <c r="FUL1" s="171"/>
      <c r="FUM1" s="171"/>
      <c r="FUN1" s="171"/>
      <c r="FUO1" s="171"/>
      <c r="FUP1" s="171"/>
      <c r="FUQ1" s="171"/>
      <c r="FUR1" s="171"/>
      <c r="FUS1" s="171"/>
      <c r="FUT1" s="171"/>
      <c r="FUU1" s="171"/>
      <c r="FUV1" s="171"/>
      <c r="FUW1" s="171"/>
      <c r="FUX1" s="171"/>
      <c r="FUY1" s="171"/>
      <c r="FUZ1" s="171"/>
      <c r="FVA1" s="171"/>
      <c r="FVB1" s="171"/>
      <c r="FVC1" s="171"/>
      <c r="FVD1" s="171"/>
      <c r="FVE1" s="171"/>
      <c r="FVF1" s="171"/>
      <c r="FVG1" s="171"/>
      <c r="FVH1" s="171"/>
      <c r="FVI1" s="171"/>
      <c r="FVJ1" s="171"/>
      <c r="FVK1" s="171"/>
      <c r="FVL1" s="171"/>
      <c r="FVM1" s="171"/>
      <c r="FVN1" s="171"/>
      <c r="FVO1" s="171"/>
      <c r="FVP1" s="171"/>
      <c r="FVQ1" s="171"/>
      <c r="FVR1" s="171"/>
      <c r="FVS1" s="171"/>
      <c r="FVT1" s="171"/>
      <c r="FVU1" s="171"/>
      <c r="FVV1" s="171"/>
      <c r="FVW1" s="171"/>
      <c r="FVX1" s="171"/>
      <c r="FVY1" s="171"/>
      <c r="FVZ1" s="171"/>
      <c r="FWA1" s="171"/>
      <c r="FWB1" s="171"/>
      <c r="FWC1" s="171"/>
      <c r="FWD1" s="171"/>
      <c r="FWE1" s="171"/>
      <c r="FWF1" s="171"/>
      <c r="FWG1" s="171"/>
      <c r="FWH1" s="171"/>
      <c r="FWI1" s="171"/>
      <c r="FWJ1" s="171"/>
      <c r="FWK1" s="171"/>
      <c r="FWL1" s="171"/>
      <c r="FWM1" s="171"/>
      <c r="FWN1" s="171"/>
      <c r="FWO1" s="171"/>
      <c r="FWP1" s="171"/>
      <c r="FWQ1" s="171"/>
      <c r="FWR1" s="171"/>
      <c r="FWS1" s="171"/>
      <c r="FWT1" s="171"/>
      <c r="FWU1" s="171"/>
      <c r="FWV1" s="171"/>
      <c r="FWW1" s="171"/>
      <c r="FWX1" s="171"/>
      <c r="FWY1" s="171"/>
      <c r="FWZ1" s="171"/>
      <c r="FXA1" s="171"/>
      <c r="FXB1" s="171"/>
      <c r="FXC1" s="171"/>
      <c r="FXD1" s="171"/>
      <c r="FXE1" s="171"/>
      <c r="FXF1" s="171"/>
      <c r="FXG1" s="171"/>
      <c r="FXH1" s="171"/>
      <c r="FXI1" s="171"/>
      <c r="FXJ1" s="171"/>
      <c r="FXK1" s="171"/>
      <c r="FXL1" s="171"/>
      <c r="FXM1" s="171"/>
      <c r="FXN1" s="171"/>
      <c r="FXO1" s="171"/>
      <c r="FXP1" s="171"/>
      <c r="FXQ1" s="171"/>
      <c r="FXR1" s="171"/>
      <c r="FXS1" s="171"/>
      <c r="FXT1" s="171"/>
      <c r="FXU1" s="171"/>
      <c r="FXV1" s="171"/>
      <c r="FXW1" s="171"/>
      <c r="FXX1" s="171"/>
      <c r="FXY1" s="171"/>
      <c r="FXZ1" s="171"/>
      <c r="FYA1" s="171"/>
      <c r="FYB1" s="171"/>
      <c r="FYC1" s="171"/>
      <c r="FYD1" s="171"/>
      <c r="FYE1" s="171"/>
      <c r="FYF1" s="171"/>
      <c r="FYG1" s="171"/>
      <c r="FYH1" s="171"/>
      <c r="FYI1" s="171"/>
      <c r="FYJ1" s="171"/>
      <c r="FYK1" s="171"/>
      <c r="FYL1" s="171"/>
      <c r="FYM1" s="171"/>
      <c r="FYN1" s="171"/>
      <c r="FYO1" s="171"/>
      <c r="FYP1" s="171"/>
      <c r="FYQ1" s="171"/>
      <c r="FYR1" s="171"/>
      <c r="FYS1" s="171"/>
      <c r="FYT1" s="171"/>
      <c r="FYU1" s="171"/>
      <c r="FYV1" s="171"/>
      <c r="FYW1" s="171"/>
      <c r="FYX1" s="171"/>
      <c r="FYY1" s="171"/>
      <c r="FYZ1" s="171"/>
      <c r="FZA1" s="171"/>
      <c r="FZB1" s="171"/>
      <c r="FZC1" s="171"/>
      <c r="FZD1" s="171"/>
      <c r="FZE1" s="171"/>
      <c r="FZF1" s="171"/>
      <c r="FZG1" s="171"/>
      <c r="FZH1" s="171"/>
      <c r="FZI1" s="171"/>
      <c r="FZJ1" s="171"/>
      <c r="FZK1" s="171"/>
      <c r="FZL1" s="171"/>
      <c r="FZM1" s="171"/>
      <c r="FZN1" s="171"/>
      <c r="FZO1" s="171"/>
      <c r="FZP1" s="171"/>
      <c r="FZQ1" s="171"/>
      <c r="FZR1" s="171"/>
      <c r="FZS1" s="171"/>
      <c r="FZT1" s="171"/>
      <c r="FZU1" s="171"/>
      <c r="FZV1" s="171"/>
      <c r="FZW1" s="171"/>
      <c r="FZX1" s="171"/>
      <c r="FZY1" s="171"/>
      <c r="FZZ1" s="171"/>
      <c r="GAA1" s="171"/>
      <c r="GAB1" s="171"/>
      <c r="GAC1" s="171"/>
      <c r="GAD1" s="171"/>
      <c r="GAE1" s="171"/>
      <c r="GAF1" s="171"/>
      <c r="GAG1" s="171"/>
      <c r="GAH1" s="171"/>
      <c r="GAI1" s="171"/>
      <c r="GAJ1" s="171"/>
      <c r="GAK1" s="171"/>
      <c r="GAL1" s="171"/>
      <c r="GAM1" s="171"/>
      <c r="GAN1" s="171"/>
      <c r="GAO1" s="171"/>
      <c r="GAP1" s="171"/>
      <c r="GAQ1" s="171"/>
      <c r="GAR1" s="171"/>
      <c r="GAS1" s="171"/>
      <c r="GAT1" s="171"/>
      <c r="GAU1" s="171"/>
      <c r="GAV1" s="171"/>
      <c r="GAW1" s="171"/>
      <c r="GAX1" s="171"/>
      <c r="GAY1" s="171"/>
      <c r="GAZ1" s="171"/>
      <c r="GBA1" s="171"/>
      <c r="GBB1" s="171"/>
      <c r="GBC1" s="171"/>
      <c r="GBD1" s="171"/>
      <c r="GBE1" s="171"/>
      <c r="GBF1" s="171"/>
      <c r="GBG1" s="171"/>
      <c r="GBH1" s="171"/>
      <c r="GBI1" s="171"/>
      <c r="GBJ1" s="171"/>
      <c r="GBK1" s="171"/>
      <c r="GBL1" s="171"/>
      <c r="GBM1" s="171"/>
      <c r="GBN1" s="171"/>
      <c r="GBO1" s="171"/>
      <c r="GBP1" s="171"/>
      <c r="GBQ1" s="171"/>
      <c r="GBR1" s="171"/>
      <c r="GBS1" s="171"/>
      <c r="GBT1" s="171"/>
      <c r="GBU1" s="171"/>
      <c r="GBV1" s="171"/>
      <c r="GBW1" s="171"/>
      <c r="GBX1" s="171"/>
      <c r="GBY1" s="171"/>
      <c r="GBZ1" s="171"/>
      <c r="GCA1" s="171"/>
      <c r="GCB1" s="171"/>
      <c r="GCC1" s="171"/>
      <c r="GCD1" s="171"/>
      <c r="GCE1" s="171"/>
      <c r="GCF1" s="171"/>
      <c r="GCG1" s="171"/>
      <c r="GCH1" s="171"/>
      <c r="GCI1" s="171"/>
      <c r="GCJ1" s="171"/>
      <c r="GCK1" s="171"/>
      <c r="GCL1" s="171"/>
      <c r="GCM1" s="171"/>
      <c r="GCN1" s="171"/>
      <c r="GCO1" s="171"/>
      <c r="GCP1" s="171"/>
      <c r="GCQ1" s="171"/>
      <c r="GCR1" s="171"/>
      <c r="GCS1" s="171"/>
      <c r="GCT1" s="171"/>
      <c r="GCU1" s="171"/>
      <c r="GCV1" s="171"/>
      <c r="GCW1" s="171"/>
      <c r="GCX1" s="171"/>
      <c r="GCY1" s="171"/>
      <c r="GCZ1" s="171"/>
      <c r="GDA1" s="171"/>
      <c r="GDB1" s="171"/>
      <c r="GDC1" s="171"/>
      <c r="GDD1" s="171"/>
      <c r="GDE1" s="171"/>
      <c r="GDF1" s="171"/>
      <c r="GDG1" s="171"/>
      <c r="GDH1" s="171"/>
      <c r="GDI1" s="171"/>
      <c r="GDJ1" s="171"/>
      <c r="GDK1" s="171"/>
      <c r="GDL1" s="171"/>
      <c r="GDM1" s="171"/>
      <c r="GDN1" s="171"/>
      <c r="GDO1" s="171"/>
      <c r="GDP1" s="171"/>
      <c r="GDQ1" s="171"/>
      <c r="GDR1" s="171"/>
      <c r="GDS1" s="171"/>
      <c r="GDT1" s="171"/>
      <c r="GDU1" s="171"/>
      <c r="GDV1" s="171"/>
      <c r="GDW1" s="171"/>
      <c r="GDX1" s="171"/>
      <c r="GDY1" s="171"/>
      <c r="GDZ1" s="171"/>
      <c r="GEA1" s="171"/>
      <c r="GEB1" s="171"/>
      <c r="GEC1" s="171"/>
      <c r="GED1" s="171"/>
      <c r="GEE1" s="171"/>
      <c r="GEF1" s="171"/>
      <c r="GEG1" s="171"/>
      <c r="GEH1" s="171"/>
      <c r="GEI1" s="171"/>
      <c r="GEJ1" s="171"/>
      <c r="GEK1" s="171"/>
      <c r="GEL1" s="171"/>
      <c r="GEM1" s="171"/>
      <c r="GEN1" s="171"/>
      <c r="GEO1" s="171"/>
      <c r="GEP1" s="171"/>
      <c r="GEQ1" s="171"/>
      <c r="GER1" s="171"/>
      <c r="GES1" s="171"/>
      <c r="GET1" s="171"/>
      <c r="GEU1" s="171"/>
      <c r="GEV1" s="171"/>
      <c r="GEW1" s="171"/>
      <c r="GEX1" s="171"/>
      <c r="GEY1" s="171"/>
      <c r="GEZ1" s="171"/>
      <c r="GFA1" s="171"/>
      <c r="GFB1" s="171"/>
      <c r="GFC1" s="171"/>
      <c r="GFD1" s="171"/>
      <c r="GFE1" s="171"/>
      <c r="GFF1" s="171"/>
      <c r="GFG1" s="171"/>
      <c r="GFH1" s="171"/>
      <c r="GFI1" s="171"/>
      <c r="GFJ1" s="171"/>
      <c r="GFK1" s="171"/>
      <c r="GFL1" s="171"/>
      <c r="GFM1" s="171"/>
      <c r="GFN1" s="171"/>
      <c r="GFO1" s="171"/>
      <c r="GFP1" s="171"/>
      <c r="GFQ1" s="171"/>
      <c r="GFR1" s="171"/>
      <c r="GFS1" s="171"/>
      <c r="GFT1" s="171"/>
      <c r="GFU1" s="171"/>
      <c r="GFV1" s="171"/>
      <c r="GFW1" s="171"/>
      <c r="GFX1" s="171"/>
      <c r="GFY1" s="171"/>
      <c r="GFZ1" s="171"/>
      <c r="GGA1" s="171"/>
      <c r="GGB1" s="171"/>
      <c r="GGC1" s="171"/>
      <c r="GGD1" s="171"/>
      <c r="GGE1" s="171"/>
      <c r="GGF1" s="171"/>
      <c r="GGG1" s="171"/>
      <c r="GGH1" s="171"/>
      <c r="GGI1" s="171"/>
      <c r="GGJ1" s="171"/>
      <c r="GGK1" s="171"/>
      <c r="GGL1" s="171"/>
      <c r="GGM1" s="171"/>
      <c r="GGN1" s="171"/>
      <c r="GGO1" s="171"/>
      <c r="GGP1" s="171"/>
      <c r="GGQ1" s="171"/>
      <c r="GGR1" s="171"/>
      <c r="GGS1" s="171"/>
      <c r="GGT1" s="171"/>
      <c r="GGU1" s="171"/>
      <c r="GGV1" s="171"/>
      <c r="GGW1" s="171"/>
      <c r="GGX1" s="171"/>
      <c r="GGY1" s="171"/>
      <c r="GGZ1" s="171"/>
      <c r="GHA1" s="171"/>
      <c r="GHB1" s="171"/>
      <c r="GHC1" s="171"/>
      <c r="GHD1" s="171"/>
      <c r="GHE1" s="171"/>
      <c r="GHF1" s="171"/>
      <c r="GHG1" s="171"/>
      <c r="GHH1" s="171"/>
      <c r="GHI1" s="171"/>
      <c r="GHJ1" s="171"/>
      <c r="GHK1" s="171"/>
      <c r="GHL1" s="171"/>
      <c r="GHM1" s="171"/>
      <c r="GHN1" s="171"/>
      <c r="GHO1" s="171"/>
      <c r="GHP1" s="171"/>
      <c r="GHQ1" s="171"/>
      <c r="GHR1" s="171"/>
      <c r="GHS1" s="171"/>
      <c r="GHT1" s="171"/>
      <c r="GHU1" s="171"/>
      <c r="GHV1" s="171"/>
      <c r="GHW1" s="171"/>
      <c r="GHX1" s="171"/>
      <c r="GHY1" s="171"/>
      <c r="GHZ1" s="171"/>
      <c r="GIA1" s="171"/>
      <c r="GIB1" s="171"/>
      <c r="GIC1" s="171"/>
      <c r="GID1" s="171"/>
      <c r="GIE1" s="171"/>
      <c r="GIF1" s="171"/>
      <c r="GIG1" s="171"/>
      <c r="GIH1" s="171"/>
      <c r="GII1" s="171"/>
      <c r="GIJ1" s="171"/>
      <c r="GIK1" s="171"/>
      <c r="GIL1" s="171"/>
      <c r="GIM1" s="171"/>
      <c r="GIN1" s="171"/>
      <c r="GIO1" s="171"/>
      <c r="GIP1" s="171"/>
      <c r="GIQ1" s="171"/>
      <c r="GIR1" s="171"/>
      <c r="GIS1" s="171"/>
      <c r="GIT1" s="171"/>
      <c r="GIU1" s="171"/>
      <c r="GIV1" s="171"/>
      <c r="GIW1" s="171"/>
      <c r="GIX1" s="171"/>
      <c r="GIY1" s="171"/>
      <c r="GIZ1" s="171"/>
      <c r="GJA1" s="171"/>
      <c r="GJB1" s="171"/>
      <c r="GJC1" s="171"/>
      <c r="GJD1" s="171"/>
      <c r="GJE1" s="171"/>
      <c r="GJF1" s="171"/>
      <c r="GJG1" s="171"/>
      <c r="GJH1" s="171"/>
      <c r="GJI1" s="171"/>
      <c r="GJJ1" s="171"/>
      <c r="GJK1" s="171"/>
      <c r="GJL1" s="171"/>
      <c r="GJM1" s="171"/>
      <c r="GJN1" s="171"/>
      <c r="GJO1" s="171"/>
      <c r="GJP1" s="171"/>
      <c r="GJQ1" s="171"/>
      <c r="GJR1" s="171"/>
      <c r="GJS1" s="171"/>
      <c r="GJT1" s="171"/>
      <c r="GJU1" s="171"/>
      <c r="GJV1" s="171"/>
      <c r="GJW1" s="171"/>
      <c r="GJX1" s="171"/>
      <c r="GJY1" s="171"/>
      <c r="GJZ1" s="171"/>
      <c r="GKA1" s="171"/>
      <c r="GKB1" s="171"/>
      <c r="GKC1" s="171"/>
      <c r="GKD1" s="171"/>
      <c r="GKE1" s="171"/>
      <c r="GKF1" s="171"/>
      <c r="GKG1" s="171"/>
      <c r="GKH1" s="171"/>
      <c r="GKI1" s="171"/>
      <c r="GKJ1" s="171"/>
      <c r="GKK1" s="171"/>
      <c r="GKL1" s="171"/>
      <c r="GKM1" s="171"/>
      <c r="GKN1" s="171"/>
      <c r="GKO1" s="171"/>
      <c r="GKP1" s="171"/>
      <c r="GKQ1" s="171"/>
      <c r="GKR1" s="171"/>
      <c r="GKS1" s="171"/>
      <c r="GKT1" s="171"/>
      <c r="GKU1" s="171"/>
      <c r="GKV1" s="171"/>
      <c r="GKW1" s="171"/>
      <c r="GKX1" s="171"/>
      <c r="GKY1" s="171"/>
      <c r="GKZ1" s="171"/>
      <c r="GLA1" s="171"/>
      <c r="GLB1" s="171"/>
      <c r="GLC1" s="171"/>
      <c r="GLD1" s="171"/>
      <c r="GLE1" s="171"/>
      <c r="GLF1" s="171"/>
      <c r="GLG1" s="171"/>
      <c r="GLH1" s="171"/>
      <c r="GLI1" s="171"/>
      <c r="GLJ1" s="171"/>
      <c r="GLK1" s="171"/>
      <c r="GLL1" s="171"/>
      <c r="GLM1" s="171"/>
      <c r="GLN1" s="171"/>
      <c r="GLO1" s="171"/>
      <c r="GLP1" s="171"/>
      <c r="GLQ1" s="171"/>
      <c r="GLR1" s="171"/>
      <c r="GLS1" s="171"/>
      <c r="GLT1" s="171"/>
      <c r="GLU1" s="171"/>
      <c r="GLV1" s="171"/>
      <c r="GLW1" s="171"/>
      <c r="GLX1" s="171"/>
      <c r="GLY1" s="171"/>
      <c r="GLZ1" s="171"/>
      <c r="GMA1" s="171"/>
      <c r="GMB1" s="171"/>
      <c r="GMC1" s="171"/>
      <c r="GMD1" s="171"/>
      <c r="GME1" s="171"/>
      <c r="GMF1" s="171"/>
      <c r="GMG1" s="171"/>
      <c r="GMH1" s="171"/>
      <c r="GMI1" s="171"/>
      <c r="GMJ1" s="171"/>
      <c r="GMK1" s="171"/>
      <c r="GML1" s="171"/>
      <c r="GMM1" s="171"/>
      <c r="GMN1" s="171"/>
      <c r="GMO1" s="171"/>
      <c r="GMP1" s="171"/>
      <c r="GMQ1" s="171"/>
      <c r="GMR1" s="171"/>
      <c r="GMS1" s="171"/>
      <c r="GMT1" s="171"/>
      <c r="GMU1" s="171"/>
      <c r="GMV1" s="171"/>
      <c r="GMW1" s="171"/>
      <c r="GMX1" s="171"/>
      <c r="GMY1" s="171"/>
      <c r="GMZ1" s="171"/>
      <c r="GNA1" s="171"/>
      <c r="GNB1" s="171"/>
      <c r="GNC1" s="171"/>
      <c r="GND1" s="171"/>
      <c r="GNE1" s="171"/>
      <c r="GNF1" s="171"/>
      <c r="GNG1" s="171"/>
      <c r="GNH1" s="171"/>
      <c r="GNI1" s="171"/>
      <c r="GNJ1" s="171"/>
      <c r="GNK1" s="171"/>
      <c r="GNL1" s="171"/>
      <c r="GNM1" s="171"/>
      <c r="GNN1" s="171"/>
      <c r="GNO1" s="171"/>
      <c r="GNP1" s="171"/>
      <c r="GNQ1" s="171"/>
      <c r="GNR1" s="171"/>
      <c r="GNS1" s="171"/>
      <c r="GNT1" s="171"/>
      <c r="GNU1" s="171"/>
      <c r="GNV1" s="171"/>
      <c r="GNW1" s="171"/>
      <c r="GNX1" s="171"/>
      <c r="GNY1" s="171"/>
      <c r="GNZ1" s="171"/>
      <c r="GOA1" s="171"/>
      <c r="GOB1" s="171"/>
      <c r="GOC1" s="171"/>
      <c r="GOD1" s="171"/>
      <c r="GOE1" s="171"/>
      <c r="GOF1" s="171"/>
      <c r="GOG1" s="171"/>
      <c r="GOH1" s="171"/>
      <c r="GOI1" s="171"/>
      <c r="GOJ1" s="171"/>
      <c r="GOK1" s="171"/>
      <c r="GOL1" s="171"/>
      <c r="GOM1" s="171"/>
      <c r="GON1" s="171"/>
      <c r="GOO1" s="171"/>
      <c r="GOP1" s="171"/>
      <c r="GOQ1" s="171"/>
      <c r="GOR1" s="171"/>
      <c r="GOS1" s="171"/>
      <c r="GOT1" s="171"/>
      <c r="GOU1" s="171"/>
      <c r="GOV1" s="171"/>
      <c r="GOW1" s="171"/>
      <c r="GOX1" s="171"/>
      <c r="GOY1" s="171"/>
      <c r="GOZ1" s="171"/>
      <c r="GPA1" s="171"/>
      <c r="GPB1" s="171"/>
      <c r="GPC1" s="171"/>
      <c r="GPD1" s="171"/>
      <c r="GPE1" s="171"/>
      <c r="GPF1" s="171"/>
      <c r="GPG1" s="171"/>
      <c r="GPH1" s="171"/>
      <c r="GPI1" s="171"/>
      <c r="GPJ1" s="171"/>
      <c r="GPK1" s="171"/>
      <c r="GPL1" s="171"/>
      <c r="GPM1" s="171"/>
      <c r="GPN1" s="171"/>
      <c r="GPO1" s="171"/>
      <c r="GPP1" s="171"/>
      <c r="GPQ1" s="171"/>
      <c r="GPR1" s="171"/>
      <c r="GPS1" s="171"/>
      <c r="GPT1" s="171"/>
      <c r="GPU1" s="171"/>
      <c r="GPV1" s="171"/>
      <c r="GPW1" s="171"/>
      <c r="GPX1" s="171"/>
      <c r="GPY1" s="171"/>
      <c r="GPZ1" s="171"/>
      <c r="GQA1" s="171"/>
      <c r="GQB1" s="171"/>
      <c r="GQC1" s="171"/>
      <c r="GQD1" s="171"/>
      <c r="GQE1" s="171"/>
      <c r="GQF1" s="171"/>
      <c r="GQG1" s="171"/>
      <c r="GQH1" s="171"/>
      <c r="GQI1" s="171"/>
      <c r="GQJ1" s="171"/>
      <c r="GQK1" s="171"/>
      <c r="GQL1" s="171"/>
      <c r="GQM1" s="171"/>
      <c r="GQN1" s="171"/>
      <c r="GQO1" s="171"/>
      <c r="GQP1" s="171"/>
      <c r="GQQ1" s="171"/>
      <c r="GQR1" s="171"/>
      <c r="GQS1" s="171"/>
      <c r="GQT1" s="171"/>
      <c r="GQU1" s="171"/>
      <c r="GQV1" s="171"/>
      <c r="GQW1" s="171"/>
      <c r="GQX1" s="171"/>
      <c r="GQY1" s="171"/>
      <c r="GQZ1" s="171"/>
      <c r="GRA1" s="171"/>
      <c r="GRB1" s="171"/>
      <c r="GRC1" s="171"/>
      <c r="GRD1" s="171"/>
      <c r="GRE1" s="171"/>
      <c r="GRF1" s="171"/>
      <c r="GRG1" s="171"/>
      <c r="GRH1" s="171"/>
      <c r="GRI1" s="171"/>
      <c r="GRJ1" s="171"/>
      <c r="GRK1" s="171"/>
      <c r="GRL1" s="171"/>
      <c r="GRM1" s="171"/>
      <c r="GRN1" s="171"/>
      <c r="GRO1" s="171"/>
      <c r="GRP1" s="171"/>
      <c r="GRQ1" s="171"/>
      <c r="GRR1" s="171"/>
      <c r="GRS1" s="171"/>
      <c r="GRT1" s="171"/>
      <c r="GRU1" s="171"/>
      <c r="GRV1" s="171"/>
      <c r="GRW1" s="171"/>
      <c r="GRX1" s="171"/>
      <c r="GRY1" s="171"/>
      <c r="GRZ1" s="171"/>
      <c r="GSA1" s="171"/>
      <c r="GSB1" s="171"/>
      <c r="GSC1" s="171"/>
      <c r="GSD1" s="171"/>
      <c r="GSE1" s="171"/>
      <c r="GSF1" s="171"/>
      <c r="GSG1" s="171"/>
      <c r="GSH1" s="171"/>
      <c r="GSI1" s="171"/>
      <c r="GSJ1" s="171"/>
      <c r="GSK1" s="171"/>
      <c r="GSL1" s="171"/>
      <c r="GSM1" s="171"/>
      <c r="GSN1" s="171"/>
      <c r="GSO1" s="171"/>
      <c r="GSP1" s="171"/>
      <c r="GSQ1" s="171"/>
      <c r="GSR1" s="171"/>
      <c r="GSS1" s="171"/>
      <c r="GST1" s="171"/>
      <c r="GSU1" s="171"/>
      <c r="GSV1" s="171"/>
      <c r="GSW1" s="171"/>
      <c r="GSX1" s="171"/>
      <c r="GSY1" s="171"/>
      <c r="GSZ1" s="171"/>
      <c r="GTA1" s="171"/>
      <c r="GTB1" s="171"/>
      <c r="GTC1" s="171"/>
      <c r="GTD1" s="171"/>
      <c r="GTE1" s="171"/>
      <c r="GTF1" s="171"/>
      <c r="GTG1" s="171"/>
      <c r="GTH1" s="171"/>
      <c r="GTI1" s="171"/>
      <c r="GTJ1" s="171"/>
      <c r="GTK1" s="171"/>
      <c r="GTL1" s="171"/>
      <c r="GTM1" s="171"/>
      <c r="GTN1" s="171"/>
      <c r="GTO1" s="171"/>
      <c r="GTP1" s="171"/>
      <c r="GTQ1" s="171"/>
      <c r="GTR1" s="171"/>
      <c r="GTS1" s="171"/>
      <c r="GTT1" s="171"/>
      <c r="GTU1" s="171"/>
      <c r="GTV1" s="171"/>
      <c r="GTW1" s="171"/>
      <c r="GTX1" s="171"/>
      <c r="GTY1" s="171"/>
      <c r="GTZ1" s="171"/>
      <c r="GUA1" s="171"/>
      <c r="GUB1" s="171"/>
      <c r="GUC1" s="171"/>
      <c r="GUD1" s="171"/>
      <c r="GUE1" s="171"/>
      <c r="GUF1" s="171"/>
      <c r="GUG1" s="171"/>
      <c r="GUH1" s="171"/>
      <c r="GUI1" s="171"/>
      <c r="GUJ1" s="171"/>
      <c r="GUK1" s="171"/>
      <c r="GUL1" s="171"/>
      <c r="GUM1" s="171"/>
      <c r="GUN1" s="171"/>
      <c r="GUO1" s="171"/>
      <c r="GUP1" s="171"/>
      <c r="GUQ1" s="171"/>
      <c r="GUR1" s="171"/>
      <c r="GUS1" s="171"/>
      <c r="GUT1" s="171"/>
      <c r="GUU1" s="171"/>
      <c r="GUV1" s="171"/>
      <c r="GUW1" s="171"/>
      <c r="GUX1" s="171"/>
      <c r="GUY1" s="171"/>
      <c r="GUZ1" s="171"/>
      <c r="GVA1" s="171"/>
      <c r="GVB1" s="171"/>
      <c r="GVC1" s="171"/>
      <c r="GVD1" s="171"/>
      <c r="GVE1" s="171"/>
      <c r="GVF1" s="171"/>
      <c r="GVG1" s="171"/>
      <c r="GVH1" s="171"/>
      <c r="GVI1" s="171"/>
      <c r="GVJ1" s="171"/>
      <c r="GVK1" s="171"/>
      <c r="GVL1" s="171"/>
      <c r="GVM1" s="171"/>
      <c r="GVN1" s="171"/>
      <c r="GVO1" s="171"/>
      <c r="GVP1" s="171"/>
      <c r="GVQ1" s="171"/>
      <c r="GVR1" s="171"/>
      <c r="GVS1" s="171"/>
      <c r="GVT1" s="171"/>
      <c r="GVU1" s="171"/>
      <c r="GVV1" s="171"/>
      <c r="GVW1" s="171"/>
      <c r="GVX1" s="171"/>
      <c r="GVY1" s="171"/>
      <c r="GVZ1" s="171"/>
      <c r="GWA1" s="171"/>
      <c r="GWB1" s="171"/>
      <c r="GWC1" s="171"/>
      <c r="GWD1" s="171"/>
      <c r="GWE1" s="171"/>
      <c r="GWF1" s="171"/>
      <c r="GWG1" s="171"/>
      <c r="GWH1" s="171"/>
      <c r="GWI1" s="171"/>
      <c r="GWJ1" s="171"/>
      <c r="GWK1" s="171"/>
      <c r="GWL1" s="171"/>
      <c r="GWM1" s="171"/>
      <c r="GWN1" s="171"/>
      <c r="GWO1" s="171"/>
      <c r="GWP1" s="171"/>
      <c r="GWQ1" s="171"/>
      <c r="GWR1" s="171"/>
      <c r="GWS1" s="171"/>
      <c r="GWT1" s="171"/>
      <c r="GWU1" s="171"/>
      <c r="GWV1" s="171"/>
      <c r="GWW1" s="171"/>
      <c r="GWX1" s="171"/>
      <c r="GWY1" s="171"/>
      <c r="GWZ1" s="171"/>
      <c r="GXA1" s="171"/>
      <c r="GXB1" s="171"/>
      <c r="GXC1" s="171"/>
      <c r="GXD1" s="171"/>
      <c r="GXE1" s="171"/>
      <c r="GXF1" s="171"/>
      <c r="GXG1" s="171"/>
      <c r="GXH1" s="171"/>
      <c r="GXI1" s="171"/>
      <c r="GXJ1" s="171"/>
      <c r="GXK1" s="171"/>
      <c r="GXL1" s="171"/>
      <c r="GXM1" s="171"/>
      <c r="GXN1" s="171"/>
      <c r="GXO1" s="171"/>
      <c r="GXP1" s="171"/>
      <c r="GXQ1" s="171"/>
      <c r="GXR1" s="171"/>
      <c r="GXS1" s="171"/>
      <c r="GXT1" s="171"/>
      <c r="GXU1" s="171"/>
      <c r="GXV1" s="171"/>
      <c r="GXW1" s="171"/>
      <c r="GXX1" s="171"/>
      <c r="GXY1" s="171"/>
      <c r="GXZ1" s="171"/>
      <c r="GYA1" s="171"/>
      <c r="GYB1" s="171"/>
      <c r="GYC1" s="171"/>
      <c r="GYD1" s="171"/>
      <c r="GYE1" s="171"/>
      <c r="GYF1" s="171"/>
      <c r="GYG1" s="171"/>
      <c r="GYH1" s="171"/>
      <c r="GYI1" s="171"/>
      <c r="GYJ1" s="171"/>
      <c r="GYK1" s="171"/>
      <c r="GYL1" s="171"/>
      <c r="GYM1" s="171"/>
      <c r="GYN1" s="171"/>
      <c r="GYO1" s="171"/>
      <c r="GYP1" s="171"/>
      <c r="GYQ1" s="171"/>
      <c r="GYR1" s="171"/>
      <c r="GYS1" s="171"/>
      <c r="GYT1" s="171"/>
      <c r="GYU1" s="171"/>
      <c r="GYV1" s="171"/>
      <c r="GYW1" s="171"/>
      <c r="GYX1" s="171"/>
      <c r="GYY1" s="171"/>
      <c r="GYZ1" s="171"/>
      <c r="GZA1" s="171"/>
      <c r="GZB1" s="171"/>
      <c r="GZC1" s="171"/>
      <c r="GZD1" s="171"/>
      <c r="GZE1" s="171"/>
      <c r="GZF1" s="171"/>
      <c r="GZG1" s="171"/>
      <c r="GZH1" s="171"/>
      <c r="GZI1" s="171"/>
      <c r="GZJ1" s="171"/>
      <c r="GZK1" s="171"/>
      <c r="GZL1" s="171"/>
      <c r="GZM1" s="171"/>
      <c r="GZN1" s="171"/>
      <c r="GZO1" s="171"/>
      <c r="GZP1" s="171"/>
      <c r="GZQ1" s="171"/>
      <c r="GZR1" s="171"/>
      <c r="GZS1" s="171"/>
      <c r="GZT1" s="171"/>
      <c r="GZU1" s="171"/>
      <c r="GZV1" s="171"/>
      <c r="GZW1" s="171"/>
      <c r="GZX1" s="171"/>
      <c r="GZY1" s="171"/>
      <c r="GZZ1" s="171"/>
      <c r="HAA1" s="171"/>
      <c r="HAB1" s="171"/>
      <c r="HAC1" s="171"/>
      <c r="HAD1" s="171"/>
      <c r="HAE1" s="171"/>
      <c r="HAF1" s="171"/>
      <c r="HAG1" s="171"/>
      <c r="HAH1" s="171"/>
      <c r="HAI1" s="171"/>
      <c r="HAJ1" s="171"/>
      <c r="HAK1" s="171"/>
      <c r="HAL1" s="171"/>
      <c r="HAM1" s="171"/>
      <c r="HAN1" s="171"/>
      <c r="HAO1" s="171"/>
      <c r="HAP1" s="171"/>
      <c r="HAQ1" s="171"/>
      <c r="HAR1" s="171"/>
      <c r="HAS1" s="171"/>
      <c r="HAT1" s="171"/>
      <c r="HAU1" s="171"/>
      <c r="HAV1" s="171"/>
      <c r="HAW1" s="171"/>
      <c r="HAX1" s="171"/>
      <c r="HAY1" s="171"/>
      <c r="HAZ1" s="171"/>
      <c r="HBA1" s="171"/>
      <c r="HBB1" s="171"/>
      <c r="HBC1" s="171"/>
      <c r="HBD1" s="171"/>
      <c r="HBE1" s="171"/>
      <c r="HBF1" s="171"/>
      <c r="HBG1" s="171"/>
      <c r="HBH1" s="171"/>
      <c r="HBI1" s="171"/>
      <c r="HBJ1" s="171"/>
      <c r="HBK1" s="171"/>
      <c r="HBL1" s="171"/>
      <c r="HBM1" s="171"/>
      <c r="HBN1" s="171"/>
      <c r="HBO1" s="171"/>
      <c r="HBP1" s="171"/>
      <c r="HBQ1" s="171"/>
      <c r="HBR1" s="171"/>
      <c r="HBS1" s="171"/>
      <c r="HBT1" s="171"/>
      <c r="HBU1" s="171"/>
      <c r="HBV1" s="171"/>
      <c r="HBW1" s="171"/>
      <c r="HBX1" s="171"/>
      <c r="HBY1" s="171"/>
      <c r="HBZ1" s="171"/>
      <c r="HCA1" s="171"/>
      <c r="HCB1" s="171"/>
      <c r="HCC1" s="171"/>
      <c r="HCD1" s="171"/>
      <c r="HCE1" s="171"/>
      <c r="HCF1" s="171"/>
      <c r="HCG1" s="171"/>
      <c r="HCH1" s="171"/>
      <c r="HCI1" s="171"/>
      <c r="HCJ1" s="171"/>
      <c r="HCK1" s="171"/>
      <c r="HCL1" s="171"/>
      <c r="HCM1" s="171"/>
      <c r="HCN1" s="171"/>
      <c r="HCO1" s="171"/>
      <c r="HCP1" s="171"/>
      <c r="HCQ1" s="171"/>
      <c r="HCR1" s="171"/>
      <c r="HCS1" s="171"/>
      <c r="HCT1" s="171"/>
      <c r="HCU1" s="171"/>
      <c r="HCV1" s="171"/>
      <c r="HCW1" s="171"/>
      <c r="HCX1" s="171"/>
      <c r="HCY1" s="171"/>
      <c r="HCZ1" s="171"/>
      <c r="HDA1" s="171"/>
      <c r="HDB1" s="171"/>
      <c r="HDC1" s="171"/>
      <c r="HDD1" s="171"/>
      <c r="HDE1" s="171"/>
      <c r="HDF1" s="171"/>
      <c r="HDG1" s="171"/>
      <c r="HDH1" s="171"/>
      <c r="HDI1" s="171"/>
      <c r="HDJ1" s="171"/>
      <c r="HDK1" s="171"/>
      <c r="HDL1" s="171"/>
      <c r="HDM1" s="171"/>
      <c r="HDN1" s="171"/>
      <c r="HDO1" s="171"/>
      <c r="HDP1" s="171"/>
      <c r="HDQ1" s="171"/>
      <c r="HDR1" s="171"/>
      <c r="HDS1" s="171"/>
      <c r="HDT1" s="171"/>
      <c r="HDU1" s="171"/>
      <c r="HDV1" s="171"/>
      <c r="HDW1" s="171"/>
      <c r="HDX1" s="171"/>
      <c r="HDY1" s="171"/>
      <c r="HDZ1" s="171"/>
      <c r="HEA1" s="171"/>
      <c r="HEB1" s="171"/>
      <c r="HEC1" s="171"/>
      <c r="HED1" s="171"/>
      <c r="HEE1" s="171"/>
      <c r="HEF1" s="171"/>
      <c r="HEG1" s="171"/>
      <c r="HEH1" s="171"/>
      <c r="HEI1" s="171"/>
      <c r="HEJ1" s="171"/>
      <c r="HEK1" s="171"/>
      <c r="HEL1" s="171"/>
      <c r="HEM1" s="171"/>
      <c r="HEN1" s="171"/>
      <c r="HEO1" s="171"/>
      <c r="HEP1" s="171"/>
      <c r="HEQ1" s="171"/>
      <c r="HER1" s="171"/>
      <c r="HES1" s="171"/>
      <c r="HET1" s="171"/>
      <c r="HEU1" s="171"/>
      <c r="HEV1" s="171"/>
      <c r="HEW1" s="171"/>
      <c r="HEX1" s="171"/>
      <c r="HEY1" s="171"/>
      <c r="HEZ1" s="171"/>
      <c r="HFA1" s="171"/>
      <c r="HFB1" s="171"/>
      <c r="HFC1" s="171"/>
      <c r="HFD1" s="171"/>
      <c r="HFE1" s="171"/>
      <c r="HFF1" s="171"/>
      <c r="HFG1" s="171"/>
      <c r="HFH1" s="171"/>
      <c r="HFI1" s="171"/>
      <c r="HFJ1" s="171"/>
      <c r="HFK1" s="171"/>
      <c r="HFL1" s="171"/>
      <c r="HFM1" s="171"/>
      <c r="HFN1" s="171"/>
      <c r="HFO1" s="171"/>
      <c r="HFP1" s="171"/>
      <c r="HFQ1" s="171"/>
      <c r="HFR1" s="171"/>
      <c r="HFS1" s="171"/>
      <c r="HFT1" s="171"/>
      <c r="HFU1" s="171"/>
      <c r="HFV1" s="171"/>
      <c r="HFW1" s="171"/>
      <c r="HFX1" s="171"/>
      <c r="HFY1" s="171"/>
      <c r="HFZ1" s="171"/>
      <c r="HGA1" s="171"/>
      <c r="HGB1" s="171"/>
      <c r="HGC1" s="171"/>
      <c r="HGD1" s="171"/>
      <c r="HGE1" s="171"/>
      <c r="HGF1" s="171"/>
      <c r="HGG1" s="171"/>
      <c r="HGH1" s="171"/>
      <c r="HGI1" s="171"/>
      <c r="HGJ1" s="171"/>
      <c r="HGK1" s="171"/>
      <c r="HGL1" s="171"/>
      <c r="HGM1" s="171"/>
      <c r="HGN1" s="171"/>
      <c r="HGO1" s="171"/>
      <c r="HGP1" s="171"/>
      <c r="HGQ1" s="171"/>
      <c r="HGR1" s="171"/>
      <c r="HGS1" s="171"/>
      <c r="HGT1" s="171"/>
      <c r="HGU1" s="171"/>
      <c r="HGV1" s="171"/>
      <c r="HGW1" s="171"/>
      <c r="HGX1" s="171"/>
      <c r="HGY1" s="171"/>
      <c r="HGZ1" s="171"/>
      <c r="HHA1" s="171"/>
      <c r="HHB1" s="171"/>
      <c r="HHC1" s="171"/>
      <c r="HHD1" s="171"/>
      <c r="HHE1" s="171"/>
      <c r="HHF1" s="171"/>
      <c r="HHG1" s="171"/>
      <c r="HHH1" s="171"/>
      <c r="HHI1" s="171"/>
      <c r="HHJ1" s="171"/>
      <c r="HHK1" s="171"/>
      <c r="HHL1" s="171"/>
      <c r="HHM1" s="171"/>
      <c r="HHN1" s="171"/>
      <c r="HHO1" s="171"/>
      <c r="HHP1" s="171"/>
      <c r="HHQ1" s="171"/>
      <c r="HHR1" s="171"/>
      <c r="HHS1" s="171"/>
      <c r="HHT1" s="171"/>
      <c r="HHU1" s="171"/>
      <c r="HHV1" s="171"/>
      <c r="HHW1" s="171"/>
      <c r="HHX1" s="171"/>
      <c r="HHY1" s="171"/>
      <c r="HHZ1" s="171"/>
      <c r="HIA1" s="171"/>
      <c r="HIB1" s="171"/>
      <c r="HIC1" s="171"/>
      <c r="HID1" s="171"/>
      <c r="HIE1" s="171"/>
      <c r="HIF1" s="171"/>
      <c r="HIG1" s="171"/>
      <c r="HIH1" s="171"/>
      <c r="HII1" s="171"/>
      <c r="HIJ1" s="171"/>
      <c r="HIK1" s="171"/>
      <c r="HIL1" s="171"/>
      <c r="HIM1" s="171"/>
      <c r="HIN1" s="171"/>
      <c r="HIO1" s="171"/>
      <c r="HIP1" s="171"/>
      <c r="HIQ1" s="171"/>
      <c r="HIR1" s="171"/>
      <c r="HIS1" s="171"/>
      <c r="HIT1" s="171"/>
      <c r="HIU1" s="171"/>
      <c r="HIV1" s="171"/>
      <c r="HIW1" s="171"/>
      <c r="HIX1" s="171"/>
      <c r="HIY1" s="171"/>
      <c r="HIZ1" s="171"/>
      <c r="HJA1" s="171"/>
      <c r="HJB1" s="171"/>
      <c r="HJC1" s="171"/>
      <c r="HJD1" s="171"/>
      <c r="HJE1" s="171"/>
      <c r="HJF1" s="171"/>
      <c r="HJG1" s="171"/>
      <c r="HJH1" s="171"/>
      <c r="HJI1" s="171"/>
      <c r="HJJ1" s="171"/>
      <c r="HJK1" s="171"/>
      <c r="HJL1" s="171"/>
      <c r="HJM1" s="171"/>
      <c r="HJN1" s="171"/>
      <c r="HJO1" s="171"/>
      <c r="HJP1" s="171"/>
      <c r="HJQ1" s="171"/>
      <c r="HJR1" s="171"/>
      <c r="HJS1" s="171"/>
      <c r="HJT1" s="171"/>
      <c r="HJU1" s="171"/>
      <c r="HJV1" s="171"/>
      <c r="HJW1" s="171"/>
      <c r="HJX1" s="171"/>
      <c r="HJY1" s="171"/>
      <c r="HJZ1" s="171"/>
      <c r="HKA1" s="171"/>
      <c r="HKB1" s="171"/>
      <c r="HKC1" s="171"/>
      <c r="HKD1" s="171"/>
      <c r="HKE1" s="171"/>
      <c r="HKF1" s="171"/>
      <c r="HKG1" s="171"/>
      <c r="HKH1" s="171"/>
      <c r="HKI1" s="171"/>
      <c r="HKJ1" s="171"/>
      <c r="HKK1" s="171"/>
      <c r="HKL1" s="171"/>
      <c r="HKM1" s="171"/>
      <c r="HKN1" s="171"/>
      <c r="HKO1" s="171"/>
      <c r="HKP1" s="171"/>
      <c r="HKQ1" s="171"/>
      <c r="HKR1" s="171"/>
      <c r="HKS1" s="171"/>
      <c r="HKT1" s="171"/>
      <c r="HKU1" s="171"/>
      <c r="HKV1" s="171"/>
      <c r="HKW1" s="171"/>
      <c r="HKX1" s="171"/>
      <c r="HKY1" s="171"/>
      <c r="HKZ1" s="171"/>
      <c r="HLA1" s="171"/>
      <c r="HLB1" s="171"/>
      <c r="HLC1" s="171"/>
      <c r="HLD1" s="171"/>
      <c r="HLE1" s="171"/>
      <c r="HLF1" s="171"/>
      <c r="HLG1" s="171"/>
      <c r="HLH1" s="171"/>
      <c r="HLI1" s="171"/>
      <c r="HLJ1" s="171"/>
      <c r="HLK1" s="171"/>
      <c r="HLL1" s="171"/>
      <c r="HLM1" s="171"/>
      <c r="HLN1" s="171"/>
      <c r="HLO1" s="171"/>
      <c r="HLP1" s="171"/>
      <c r="HLQ1" s="171"/>
      <c r="HLR1" s="171"/>
      <c r="HLS1" s="171"/>
      <c r="HLT1" s="171"/>
      <c r="HLU1" s="171"/>
      <c r="HLV1" s="171"/>
      <c r="HLW1" s="171"/>
      <c r="HLX1" s="171"/>
      <c r="HLY1" s="171"/>
      <c r="HLZ1" s="171"/>
      <c r="HMA1" s="171"/>
      <c r="HMB1" s="171"/>
      <c r="HMC1" s="171"/>
      <c r="HMD1" s="171"/>
      <c r="HME1" s="171"/>
      <c r="HMF1" s="171"/>
      <c r="HMG1" s="171"/>
      <c r="HMH1" s="171"/>
      <c r="HMI1" s="171"/>
      <c r="HMJ1" s="171"/>
      <c r="HMK1" s="171"/>
      <c r="HML1" s="171"/>
      <c r="HMM1" s="171"/>
      <c r="HMN1" s="171"/>
      <c r="HMO1" s="171"/>
      <c r="HMP1" s="171"/>
      <c r="HMQ1" s="171"/>
      <c r="HMR1" s="171"/>
      <c r="HMS1" s="171"/>
      <c r="HMT1" s="171"/>
      <c r="HMU1" s="171"/>
      <c r="HMV1" s="171"/>
      <c r="HMW1" s="171"/>
      <c r="HMX1" s="171"/>
      <c r="HMY1" s="171"/>
      <c r="HMZ1" s="171"/>
      <c r="HNA1" s="171"/>
      <c r="HNB1" s="171"/>
      <c r="HNC1" s="171"/>
      <c r="HND1" s="171"/>
      <c r="HNE1" s="171"/>
      <c r="HNF1" s="171"/>
      <c r="HNG1" s="171"/>
      <c r="HNH1" s="171"/>
      <c r="HNI1" s="171"/>
      <c r="HNJ1" s="171"/>
      <c r="HNK1" s="171"/>
      <c r="HNL1" s="171"/>
      <c r="HNM1" s="171"/>
      <c r="HNN1" s="171"/>
      <c r="HNO1" s="171"/>
      <c r="HNP1" s="171"/>
      <c r="HNQ1" s="171"/>
      <c r="HNR1" s="171"/>
      <c r="HNS1" s="171"/>
      <c r="HNT1" s="171"/>
      <c r="HNU1" s="171"/>
      <c r="HNV1" s="171"/>
      <c r="HNW1" s="171"/>
      <c r="HNX1" s="171"/>
      <c r="HNY1" s="171"/>
      <c r="HNZ1" s="171"/>
      <c r="HOA1" s="171"/>
      <c r="HOB1" s="171"/>
      <c r="HOC1" s="171"/>
      <c r="HOD1" s="171"/>
      <c r="HOE1" s="171"/>
      <c r="HOF1" s="171"/>
      <c r="HOG1" s="171"/>
      <c r="HOH1" s="171"/>
      <c r="HOI1" s="171"/>
      <c r="HOJ1" s="171"/>
      <c r="HOK1" s="171"/>
      <c r="HOL1" s="171"/>
      <c r="HOM1" s="171"/>
      <c r="HON1" s="171"/>
      <c r="HOO1" s="171"/>
      <c r="HOP1" s="171"/>
      <c r="HOQ1" s="171"/>
      <c r="HOR1" s="171"/>
      <c r="HOS1" s="171"/>
      <c r="HOT1" s="171"/>
      <c r="HOU1" s="171"/>
      <c r="HOV1" s="171"/>
      <c r="HOW1" s="171"/>
      <c r="HOX1" s="171"/>
      <c r="HOY1" s="171"/>
      <c r="HOZ1" s="171"/>
      <c r="HPA1" s="171"/>
      <c r="HPB1" s="171"/>
      <c r="HPC1" s="171"/>
      <c r="HPD1" s="171"/>
      <c r="HPE1" s="171"/>
      <c r="HPF1" s="171"/>
      <c r="HPG1" s="171"/>
      <c r="HPH1" s="171"/>
      <c r="HPI1" s="171"/>
      <c r="HPJ1" s="171"/>
      <c r="HPK1" s="171"/>
      <c r="HPL1" s="171"/>
      <c r="HPM1" s="171"/>
      <c r="HPN1" s="171"/>
      <c r="HPO1" s="171"/>
      <c r="HPP1" s="171"/>
      <c r="HPQ1" s="171"/>
      <c r="HPR1" s="171"/>
      <c r="HPS1" s="171"/>
      <c r="HPT1" s="171"/>
      <c r="HPU1" s="171"/>
      <c r="HPV1" s="171"/>
      <c r="HPW1" s="171"/>
      <c r="HPX1" s="171"/>
      <c r="HPY1" s="171"/>
      <c r="HPZ1" s="171"/>
      <c r="HQA1" s="171"/>
      <c r="HQB1" s="171"/>
      <c r="HQC1" s="171"/>
      <c r="HQD1" s="171"/>
      <c r="HQE1" s="171"/>
      <c r="HQF1" s="171"/>
      <c r="HQG1" s="171"/>
      <c r="HQH1" s="171"/>
      <c r="HQI1" s="171"/>
      <c r="HQJ1" s="171"/>
      <c r="HQK1" s="171"/>
      <c r="HQL1" s="171"/>
      <c r="HQM1" s="171"/>
      <c r="HQN1" s="171"/>
      <c r="HQO1" s="171"/>
      <c r="HQP1" s="171"/>
      <c r="HQQ1" s="171"/>
      <c r="HQR1" s="171"/>
      <c r="HQS1" s="171"/>
      <c r="HQT1" s="171"/>
      <c r="HQU1" s="171"/>
      <c r="HQV1" s="171"/>
      <c r="HQW1" s="171"/>
      <c r="HQX1" s="171"/>
      <c r="HQY1" s="171"/>
      <c r="HQZ1" s="171"/>
      <c r="HRA1" s="171"/>
      <c r="HRB1" s="171"/>
      <c r="HRC1" s="171"/>
      <c r="HRD1" s="171"/>
      <c r="HRE1" s="171"/>
      <c r="HRF1" s="171"/>
      <c r="HRG1" s="171"/>
      <c r="HRH1" s="171"/>
      <c r="HRI1" s="171"/>
      <c r="HRJ1" s="171"/>
      <c r="HRK1" s="171"/>
      <c r="HRL1" s="171"/>
      <c r="HRM1" s="171"/>
      <c r="HRN1" s="171"/>
      <c r="HRO1" s="171"/>
      <c r="HRP1" s="171"/>
      <c r="HRQ1" s="171"/>
      <c r="HRR1" s="171"/>
      <c r="HRS1" s="171"/>
      <c r="HRT1" s="171"/>
      <c r="HRU1" s="171"/>
      <c r="HRV1" s="171"/>
      <c r="HRW1" s="171"/>
      <c r="HRX1" s="171"/>
      <c r="HRY1" s="171"/>
      <c r="HRZ1" s="171"/>
      <c r="HSA1" s="171"/>
      <c r="HSB1" s="171"/>
      <c r="HSC1" s="171"/>
      <c r="HSD1" s="171"/>
      <c r="HSE1" s="171"/>
      <c r="HSF1" s="171"/>
      <c r="HSG1" s="171"/>
      <c r="HSH1" s="171"/>
      <c r="HSI1" s="171"/>
      <c r="HSJ1" s="171"/>
      <c r="HSK1" s="171"/>
      <c r="HSL1" s="171"/>
      <c r="HSM1" s="171"/>
      <c r="HSN1" s="171"/>
      <c r="HSO1" s="171"/>
      <c r="HSP1" s="171"/>
      <c r="HSQ1" s="171"/>
      <c r="HSR1" s="171"/>
      <c r="HSS1" s="171"/>
      <c r="HST1" s="171"/>
      <c r="HSU1" s="171"/>
      <c r="HSV1" s="171"/>
      <c r="HSW1" s="171"/>
      <c r="HSX1" s="171"/>
      <c r="HSY1" s="171"/>
      <c r="HSZ1" s="171"/>
      <c r="HTA1" s="171"/>
      <c r="HTB1" s="171"/>
      <c r="HTC1" s="171"/>
      <c r="HTD1" s="171"/>
      <c r="HTE1" s="171"/>
      <c r="HTF1" s="171"/>
      <c r="HTG1" s="171"/>
      <c r="HTH1" s="171"/>
      <c r="HTI1" s="171"/>
      <c r="HTJ1" s="171"/>
      <c r="HTK1" s="171"/>
      <c r="HTL1" s="171"/>
      <c r="HTM1" s="171"/>
      <c r="HTN1" s="171"/>
      <c r="HTO1" s="171"/>
      <c r="HTP1" s="171"/>
      <c r="HTQ1" s="171"/>
      <c r="HTR1" s="171"/>
      <c r="HTS1" s="171"/>
      <c r="HTT1" s="171"/>
      <c r="HTU1" s="171"/>
      <c r="HTV1" s="171"/>
      <c r="HTW1" s="171"/>
      <c r="HTX1" s="171"/>
      <c r="HTY1" s="171"/>
      <c r="HTZ1" s="171"/>
      <c r="HUA1" s="171"/>
      <c r="HUB1" s="171"/>
      <c r="HUC1" s="171"/>
      <c r="HUD1" s="171"/>
      <c r="HUE1" s="171"/>
      <c r="HUF1" s="171"/>
      <c r="HUG1" s="171"/>
      <c r="HUH1" s="171"/>
      <c r="HUI1" s="171"/>
      <c r="HUJ1" s="171"/>
      <c r="HUK1" s="171"/>
      <c r="HUL1" s="171"/>
      <c r="HUM1" s="171"/>
      <c r="HUN1" s="171"/>
      <c r="HUO1" s="171"/>
      <c r="HUP1" s="171"/>
      <c r="HUQ1" s="171"/>
      <c r="HUR1" s="171"/>
      <c r="HUS1" s="171"/>
      <c r="HUT1" s="171"/>
      <c r="HUU1" s="171"/>
      <c r="HUV1" s="171"/>
      <c r="HUW1" s="171"/>
      <c r="HUX1" s="171"/>
      <c r="HUY1" s="171"/>
      <c r="HUZ1" s="171"/>
      <c r="HVA1" s="171"/>
      <c r="HVB1" s="171"/>
      <c r="HVC1" s="171"/>
      <c r="HVD1" s="171"/>
      <c r="HVE1" s="171"/>
      <c r="HVF1" s="171"/>
      <c r="HVG1" s="171"/>
      <c r="HVH1" s="171"/>
      <c r="HVI1" s="171"/>
      <c r="HVJ1" s="171"/>
      <c r="HVK1" s="171"/>
      <c r="HVL1" s="171"/>
      <c r="HVM1" s="171"/>
      <c r="HVN1" s="171"/>
      <c r="HVO1" s="171"/>
      <c r="HVP1" s="171"/>
      <c r="HVQ1" s="171"/>
      <c r="HVR1" s="171"/>
      <c r="HVS1" s="171"/>
      <c r="HVT1" s="171"/>
      <c r="HVU1" s="171"/>
      <c r="HVV1" s="171"/>
      <c r="HVW1" s="171"/>
      <c r="HVX1" s="171"/>
      <c r="HVY1" s="171"/>
      <c r="HVZ1" s="171"/>
      <c r="HWA1" s="171"/>
      <c r="HWB1" s="171"/>
      <c r="HWC1" s="171"/>
      <c r="HWD1" s="171"/>
      <c r="HWE1" s="171"/>
      <c r="HWF1" s="171"/>
      <c r="HWG1" s="171"/>
      <c r="HWH1" s="171"/>
      <c r="HWI1" s="171"/>
      <c r="HWJ1" s="171"/>
      <c r="HWK1" s="171"/>
      <c r="HWL1" s="171"/>
      <c r="HWM1" s="171"/>
      <c r="HWN1" s="171"/>
      <c r="HWO1" s="171"/>
      <c r="HWP1" s="171"/>
      <c r="HWQ1" s="171"/>
      <c r="HWR1" s="171"/>
      <c r="HWS1" s="171"/>
      <c r="HWT1" s="171"/>
      <c r="HWU1" s="171"/>
      <c r="HWV1" s="171"/>
      <c r="HWW1" s="171"/>
      <c r="HWX1" s="171"/>
      <c r="HWY1" s="171"/>
      <c r="HWZ1" s="171"/>
      <c r="HXA1" s="171"/>
      <c r="HXB1" s="171"/>
      <c r="HXC1" s="171"/>
      <c r="HXD1" s="171"/>
      <c r="HXE1" s="171"/>
      <c r="HXF1" s="171"/>
      <c r="HXG1" s="171"/>
      <c r="HXH1" s="171"/>
      <c r="HXI1" s="171"/>
      <c r="HXJ1" s="171"/>
      <c r="HXK1" s="171"/>
      <c r="HXL1" s="171"/>
      <c r="HXM1" s="171"/>
      <c r="HXN1" s="171"/>
      <c r="HXO1" s="171"/>
      <c r="HXP1" s="171"/>
      <c r="HXQ1" s="171"/>
      <c r="HXR1" s="171"/>
      <c r="HXS1" s="171"/>
      <c r="HXT1" s="171"/>
      <c r="HXU1" s="171"/>
      <c r="HXV1" s="171"/>
      <c r="HXW1" s="171"/>
      <c r="HXX1" s="171"/>
      <c r="HXY1" s="171"/>
      <c r="HXZ1" s="171"/>
      <c r="HYA1" s="171"/>
      <c r="HYB1" s="171"/>
      <c r="HYC1" s="171"/>
      <c r="HYD1" s="171"/>
      <c r="HYE1" s="171"/>
      <c r="HYF1" s="171"/>
      <c r="HYG1" s="171"/>
      <c r="HYH1" s="171"/>
      <c r="HYI1" s="171"/>
      <c r="HYJ1" s="171"/>
      <c r="HYK1" s="171"/>
      <c r="HYL1" s="171"/>
      <c r="HYM1" s="171"/>
      <c r="HYN1" s="171"/>
      <c r="HYO1" s="171"/>
      <c r="HYP1" s="171"/>
      <c r="HYQ1" s="171"/>
      <c r="HYR1" s="171"/>
      <c r="HYS1" s="171"/>
      <c r="HYT1" s="171"/>
      <c r="HYU1" s="171"/>
      <c r="HYV1" s="171"/>
      <c r="HYW1" s="171"/>
      <c r="HYX1" s="171"/>
      <c r="HYY1" s="171"/>
      <c r="HYZ1" s="171"/>
      <c r="HZA1" s="171"/>
      <c r="HZB1" s="171"/>
      <c r="HZC1" s="171"/>
      <c r="HZD1" s="171"/>
      <c r="HZE1" s="171"/>
      <c r="HZF1" s="171"/>
      <c r="HZG1" s="171"/>
      <c r="HZH1" s="171"/>
      <c r="HZI1" s="171"/>
      <c r="HZJ1" s="171"/>
      <c r="HZK1" s="171"/>
      <c r="HZL1" s="171"/>
      <c r="HZM1" s="171"/>
      <c r="HZN1" s="171"/>
      <c r="HZO1" s="171"/>
      <c r="HZP1" s="171"/>
      <c r="HZQ1" s="171"/>
      <c r="HZR1" s="171"/>
      <c r="HZS1" s="171"/>
      <c r="HZT1" s="171"/>
      <c r="HZU1" s="171"/>
      <c r="HZV1" s="171"/>
      <c r="HZW1" s="171"/>
      <c r="HZX1" s="171"/>
      <c r="HZY1" s="171"/>
      <c r="HZZ1" s="171"/>
      <c r="IAA1" s="171"/>
      <c r="IAB1" s="171"/>
      <c r="IAC1" s="171"/>
      <c r="IAD1" s="171"/>
      <c r="IAE1" s="171"/>
      <c r="IAF1" s="171"/>
      <c r="IAG1" s="171"/>
      <c r="IAH1" s="171"/>
      <c r="IAI1" s="171"/>
      <c r="IAJ1" s="171"/>
      <c r="IAK1" s="171"/>
      <c r="IAL1" s="171"/>
      <c r="IAM1" s="171"/>
      <c r="IAN1" s="171"/>
      <c r="IAO1" s="171"/>
      <c r="IAP1" s="171"/>
      <c r="IAQ1" s="171"/>
      <c r="IAR1" s="171"/>
      <c r="IAS1" s="171"/>
      <c r="IAT1" s="171"/>
      <c r="IAU1" s="171"/>
      <c r="IAV1" s="171"/>
      <c r="IAW1" s="171"/>
      <c r="IAX1" s="171"/>
      <c r="IAY1" s="171"/>
      <c r="IAZ1" s="171"/>
      <c r="IBA1" s="171"/>
      <c r="IBB1" s="171"/>
      <c r="IBC1" s="171"/>
      <c r="IBD1" s="171"/>
      <c r="IBE1" s="171"/>
      <c r="IBF1" s="171"/>
      <c r="IBG1" s="171"/>
      <c r="IBH1" s="171"/>
      <c r="IBI1" s="171"/>
      <c r="IBJ1" s="171"/>
      <c r="IBK1" s="171"/>
      <c r="IBL1" s="171"/>
      <c r="IBM1" s="171"/>
      <c r="IBN1" s="171"/>
      <c r="IBO1" s="171"/>
      <c r="IBP1" s="171"/>
      <c r="IBQ1" s="171"/>
      <c r="IBR1" s="171"/>
      <c r="IBS1" s="171"/>
      <c r="IBT1" s="171"/>
      <c r="IBU1" s="171"/>
      <c r="IBV1" s="171"/>
      <c r="IBW1" s="171"/>
      <c r="IBX1" s="171"/>
      <c r="IBY1" s="171"/>
      <c r="IBZ1" s="171"/>
      <c r="ICA1" s="171"/>
      <c r="ICB1" s="171"/>
      <c r="ICC1" s="171"/>
      <c r="ICD1" s="171"/>
      <c r="ICE1" s="171"/>
      <c r="ICF1" s="171"/>
      <c r="ICG1" s="171"/>
      <c r="ICH1" s="171"/>
      <c r="ICI1" s="171"/>
      <c r="ICJ1" s="171"/>
      <c r="ICK1" s="171"/>
      <c r="ICL1" s="171"/>
      <c r="ICM1" s="171"/>
      <c r="ICN1" s="171"/>
      <c r="ICO1" s="171"/>
      <c r="ICP1" s="171"/>
      <c r="ICQ1" s="171"/>
      <c r="ICR1" s="171"/>
      <c r="ICS1" s="171"/>
      <c r="ICT1" s="171"/>
      <c r="ICU1" s="171"/>
      <c r="ICV1" s="171"/>
      <c r="ICW1" s="171"/>
      <c r="ICX1" s="171"/>
      <c r="ICY1" s="171"/>
      <c r="ICZ1" s="171"/>
      <c r="IDA1" s="171"/>
      <c r="IDB1" s="171"/>
      <c r="IDC1" s="171"/>
      <c r="IDD1" s="171"/>
      <c r="IDE1" s="171"/>
      <c r="IDF1" s="171"/>
      <c r="IDG1" s="171"/>
      <c r="IDH1" s="171"/>
      <c r="IDI1" s="171"/>
      <c r="IDJ1" s="171"/>
      <c r="IDK1" s="171"/>
      <c r="IDL1" s="171"/>
      <c r="IDM1" s="171"/>
      <c r="IDN1" s="171"/>
      <c r="IDO1" s="171"/>
      <c r="IDP1" s="171"/>
      <c r="IDQ1" s="171"/>
      <c r="IDR1" s="171"/>
      <c r="IDS1" s="171"/>
      <c r="IDT1" s="171"/>
      <c r="IDU1" s="171"/>
      <c r="IDV1" s="171"/>
      <c r="IDW1" s="171"/>
      <c r="IDX1" s="171"/>
      <c r="IDY1" s="171"/>
      <c r="IDZ1" s="171"/>
      <c r="IEA1" s="171"/>
      <c r="IEB1" s="171"/>
      <c r="IEC1" s="171"/>
      <c r="IED1" s="171"/>
      <c r="IEE1" s="171"/>
      <c r="IEF1" s="171"/>
      <c r="IEG1" s="171"/>
      <c r="IEH1" s="171"/>
      <c r="IEI1" s="171"/>
      <c r="IEJ1" s="171"/>
      <c r="IEK1" s="171"/>
      <c r="IEL1" s="171"/>
      <c r="IEM1" s="171"/>
      <c r="IEN1" s="171"/>
      <c r="IEO1" s="171"/>
      <c r="IEP1" s="171"/>
      <c r="IEQ1" s="171"/>
      <c r="IER1" s="171"/>
      <c r="IES1" s="171"/>
      <c r="IET1" s="171"/>
      <c r="IEU1" s="171"/>
      <c r="IEV1" s="171"/>
      <c r="IEW1" s="171"/>
      <c r="IEX1" s="171"/>
      <c r="IEY1" s="171"/>
      <c r="IEZ1" s="171"/>
      <c r="IFA1" s="171"/>
      <c r="IFB1" s="171"/>
      <c r="IFC1" s="171"/>
      <c r="IFD1" s="171"/>
      <c r="IFE1" s="171"/>
      <c r="IFF1" s="171"/>
      <c r="IFG1" s="171"/>
      <c r="IFH1" s="171"/>
      <c r="IFI1" s="171"/>
      <c r="IFJ1" s="171"/>
      <c r="IFK1" s="171"/>
      <c r="IFL1" s="171"/>
      <c r="IFM1" s="171"/>
      <c r="IFN1" s="171"/>
      <c r="IFO1" s="171"/>
      <c r="IFP1" s="171"/>
      <c r="IFQ1" s="171"/>
      <c r="IFR1" s="171"/>
      <c r="IFS1" s="171"/>
      <c r="IFT1" s="171"/>
      <c r="IFU1" s="171"/>
      <c r="IFV1" s="171"/>
      <c r="IFW1" s="171"/>
      <c r="IFX1" s="171"/>
      <c r="IFY1" s="171"/>
      <c r="IFZ1" s="171"/>
      <c r="IGA1" s="171"/>
      <c r="IGB1" s="171"/>
      <c r="IGC1" s="171"/>
      <c r="IGD1" s="171"/>
      <c r="IGE1" s="171"/>
      <c r="IGF1" s="171"/>
      <c r="IGG1" s="171"/>
      <c r="IGH1" s="171"/>
      <c r="IGI1" s="171"/>
      <c r="IGJ1" s="171"/>
      <c r="IGK1" s="171"/>
      <c r="IGL1" s="171"/>
      <c r="IGM1" s="171"/>
      <c r="IGN1" s="171"/>
      <c r="IGO1" s="171"/>
      <c r="IGP1" s="171"/>
      <c r="IGQ1" s="171"/>
      <c r="IGR1" s="171"/>
      <c r="IGS1" s="171"/>
      <c r="IGT1" s="171"/>
      <c r="IGU1" s="171"/>
      <c r="IGV1" s="171"/>
      <c r="IGW1" s="171"/>
      <c r="IGX1" s="171"/>
      <c r="IGY1" s="171"/>
      <c r="IGZ1" s="171"/>
      <c r="IHA1" s="171"/>
      <c r="IHB1" s="171"/>
      <c r="IHC1" s="171"/>
      <c r="IHD1" s="171"/>
      <c r="IHE1" s="171"/>
      <c r="IHF1" s="171"/>
      <c r="IHG1" s="171"/>
      <c r="IHH1" s="171"/>
      <c r="IHI1" s="171"/>
      <c r="IHJ1" s="171"/>
      <c r="IHK1" s="171"/>
      <c r="IHL1" s="171"/>
      <c r="IHM1" s="171"/>
      <c r="IHN1" s="171"/>
      <c r="IHO1" s="171"/>
      <c r="IHP1" s="171"/>
      <c r="IHQ1" s="171"/>
      <c r="IHR1" s="171"/>
      <c r="IHS1" s="171"/>
      <c r="IHT1" s="171"/>
      <c r="IHU1" s="171"/>
      <c r="IHV1" s="171"/>
      <c r="IHW1" s="171"/>
      <c r="IHX1" s="171"/>
      <c r="IHY1" s="171"/>
      <c r="IHZ1" s="171"/>
      <c r="IIA1" s="171"/>
      <c r="IIB1" s="171"/>
      <c r="IIC1" s="171"/>
      <c r="IID1" s="171"/>
      <c r="IIE1" s="171"/>
      <c r="IIF1" s="171"/>
      <c r="IIG1" s="171"/>
      <c r="IIH1" s="171"/>
      <c r="III1" s="171"/>
      <c r="IIJ1" s="171"/>
      <c r="IIK1" s="171"/>
      <c r="IIL1" s="171"/>
      <c r="IIM1" s="171"/>
      <c r="IIN1" s="171"/>
      <c r="IIO1" s="171"/>
      <c r="IIP1" s="171"/>
      <c r="IIQ1" s="171"/>
      <c r="IIR1" s="171"/>
      <c r="IIS1" s="171"/>
      <c r="IIT1" s="171"/>
      <c r="IIU1" s="171"/>
      <c r="IIV1" s="171"/>
      <c r="IIW1" s="171"/>
      <c r="IIX1" s="171"/>
      <c r="IIY1" s="171"/>
      <c r="IIZ1" s="171"/>
      <c r="IJA1" s="171"/>
      <c r="IJB1" s="171"/>
      <c r="IJC1" s="171"/>
      <c r="IJD1" s="171"/>
      <c r="IJE1" s="171"/>
      <c r="IJF1" s="171"/>
      <c r="IJG1" s="171"/>
      <c r="IJH1" s="171"/>
      <c r="IJI1" s="171"/>
      <c r="IJJ1" s="171"/>
      <c r="IJK1" s="171"/>
      <c r="IJL1" s="171"/>
      <c r="IJM1" s="171"/>
      <c r="IJN1" s="171"/>
      <c r="IJO1" s="171"/>
      <c r="IJP1" s="171"/>
      <c r="IJQ1" s="171"/>
      <c r="IJR1" s="171"/>
      <c r="IJS1" s="171"/>
      <c r="IJT1" s="171"/>
      <c r="IJU1" s="171"/>
      <c r="IJV1" s="171"/>
      <c r="IJW1" s="171"/>
      <c r="IJX1" s="171"/>
      <c r="IJY1" s="171"/>
      <c r="IJZ1" s="171"/>
      <c r="IKA1" s="171"/>
      <c r="IKB1" s="171"/>
      <c r="IKC1" s="171"/>
      <c r="IKD1" s="171"/>
      <c r="IKE1" s="171"/>
      <c r="IKF1" s="171"/>
      <c r="IKG1" s="171"/>
      <c r="IKH1" s="171"/>
      <c r="IKI1" s="171"/>
      <c r="IKJ1" s="171"/>
      <c r="IKK1" s="171"/>
      <c r="IKL1" s="171"/>
      <c r="IKM1" s="171"/>
      <c r="IKN1" s="171"/>
      <c r="IKO1" s="171"/>
      <c r="IKP1" s="171"/>
      <c r="IKQ1" s="171"/>
      <c r="IKR1" s="171"/>
      <c r="IKS1" s="171"/>
      <c r="IKT1" s="171"/>
      <c r="IKU1" s="171"/>
      <c r="IKV1" s="171"/>
      <c r="IKW1" s="171"/>
      <c r="IKX1" s="171"/>
      <c r="IKY1" s="171"/>
      <c r="IKZ1" s="171"/>
      <c r="ILA1" s="171"/>
      <c r="ILB1" s="171"/>
      <c r="ILC1" s="171"/>
      <c r="ILD1" s="171"/>
      <c r="ILE1" s="171"/>
      <c r="ILF1" s="171"/>
      <c r="ILG1" s="171"/>
      <c r="ILH1" s="171"/>
      <c r="ILI1" s="171"/>
      <c r="ILJ1" s="171"/>
      <c r="ILK1" s="171"/>
      <c r="ILL1" s="171"/>
      <c r="ILM1" s="171"/>
      <c r="ILN1" s="171"/>
      <c r="ILO1" s="171"/>
      <c r="ILP1" s="171"/>
      <c r="ILQ1" s="171"/>
      <c r="ILR1" s="171"/>
      <c r="ILS1" s="171"/>
      <c r="ILT1" s="171"/>
      <c r="ILU1" s="171"/>
      <c r="ILV1" s="171"/>
      <c r="ILW1" s="171"/>
      <c r="ILX1" s="171"/>
      <c r="ILY1" s="171"/>
      <c r="ILZ1" s="171"/>
      <c r="IMA1" s="171"/>
      <c r="IMB1" s="171"/>
      <c r="IMC1" s="171"/>
      <c r="IMD1" s="171"/>
      <c r="IME1" s="171"/>
      <c r="IMF1" s="171"/>
      <c r="IMG1" s="171"/>
      <c r="IMH1" s="171"/>
      <c r="IMI1" s="171"/>
      <c r="IMJ1" s="171"/>
      <c r="IMK1" s="171"/>
      <c r="IML1" s="171"/>
      <c r="IMM1" s="171"/>
      <c r="IMN1" s="171"/>
      <c r="IMO1" s="171"/>
      <c r="IMP1" s="171"/>
      <c r="IMQ1" s="171"/>
      <c r="IMR1" s="171"/>
      <c r="IMS1" s="171"/>
      <c r="IMT1" s="171"/>
      <c r="IMU1" s="171"/>
      <c r="IMV1" s="171"/>
      <c r="IMW1" s="171"/>
      <c r="IMX1" s="171"/>
      <c r="IMY1" s="171"/>
      <c r="IMZ1" s="171"/>
      <c r="INA1" s="171"/>
      <c r="INB1" s="171"/>
      <c r="INC1" s="171"/>
      <c r="IND1" s="171"/>
      <c r="INE1" s="171"/>
      <c r="INF1" s="171"/>
      <c r="ING1" s="171"/>
      <c r="INH1" s="171"/>
      <c r="INI1" s="171"/>
      <c r="INJ1" s="171"/>
      <c r="INK1" s="171"/>
      <c r="INL1" s="171"/>
      <c r="INM1" s="171"/>
      <c r="INN1" s="171"/>
      <c r="INO1" s="171"/>
      <c r="INP1" s="171"/>
      <c r="INQ1" s="171"/>
      <c r="INR1" s="171"/>
      <c r="INS1" s="171"/>
      <c r="INT1" s="171"/>
      <c r="INU1" s="171"/>
      <c r="INV1" s="171"/>
      <c r="INW1" s="171"/>
      <c r="INX1" s="171"/>
      <c r="INY1" s="171"/>
      <c r="INZ1" s="171"/>
      <c r="IOA1" s="171"/>
      <c r="IOB1" s="171"/>
      <c r="IOC1" s="171"/>
      <c r="IOD1" s="171"/>
      <c r="IOE1" s="171"/>
      <c r="IOF1" s="171"/>
      <c r="IOG1" s="171"/>
      <c r="IOH1" s="171"/>
      <c r="IOI1" s="171"/>
      <c r="IOJ1" s="171"/>
      <c r="IOK1" s="171"/>
      <c r="IOL1" s="171"/>
      <c r="IOM1" s="171"/>
      <c r="ION1" s="171"/>
      <c r="IOO1" s="171"/>
      <c r="IOP1" s="171"/>
      <c r="IOQ1" s="171"/>
      <c r="IOR1" s="171"/>
      <c r="IOS1" s="171"/>
      <c r="IOT1" s="171"/>
      <c r="IOU1" s="171"/>
      <c r="IOV1" s="171"/>
      <c r="IOW1" s="171"/>
      <c r="IOX1" s="171"/>
      <c r="IOY1" s="171"/>
      <c r="IOZ1" s="171"/>
      <c r="IPA1" s="171"/>
      <c r="IPB1" s="171"/>
      <c r="IPC1" s="171"/>
      <c r="IPD1" s="171"/>
      <c r="IPE1" s="171"/>
      <c r="IPF1" s="171"/>
      <c r="IPG1" s="171"/>
      <c r="IPH1" s="171"/>
      <c r="IPI1" s="171"/>
      <c r="IPJ1" s="171"/>
      <c r="IPK1" s="171"/>
      <c r="IPL1" s="171"/>
      <c r="IPM1" s="171"/>
      <c r="IPN1" s="171"/>
      <c r="IPO1" s="171"/>
      <c r="IPP1" s="171"/>
      <c r="IPQ1" s="171"/>
      <c r="IPR1" s="171"/>
      <c r="IPS1" s="171"/>
      <c r="IPT1" s="171"/>
      <c r="IPU1" s="171"/>
      <c r="IPV1" s="171"/>
      <c r="IPW1" s="171"/>
      <c r="IPX1" s="171"/>
      <c r="IPY1" s="171"/>
      <c r="IPZ1" s="171"/>
      <c r="IQA1" s="171"/>
      <c r="IQB1" s="171"/>
      <c r="IQC1" s="171"/>
      <c r="IQD1" s="171"/>
      <c r="IQE1" s="171"/>
      <c r="IQF1" s="171"/>
      <c r="IQG1" s="171"/>
      <c r="IQH1" s="171"/>
      <c r="IQI1" s="171"/>
      <c r="IQJ1" s="171"/>
      <c r="IQK1" s="171"/>
      <c r="IQL1" s="171"/>
      <c r="IQM1" s="171"/>
      <c r="IQN1" s="171"/>
      <c r="IQO1" s="171"/>
      <c r="IQP1" s="171"/>
      <c r="IQQ1" s="171"/>
      <c r="IQR1" s="171"/>
      <c r="IQS1" s="171"/>
      <c r="IQT1" s="171"/>
      <c r="IQU1" s="171"/>
      <c r="IQV1" s="171"/>
      <c r="IQW1" s="171"/>
      <c r="IQX1" s="171"/>
      <c r="IQY1" s="171"/>
      <c r="IQZ1" s="171"/>
      <c r="IRA1" s="171"/>
      <c r="IRB1" s="171"/>
      <c r="IRC1" s="171"/>
      <c r="IRD1" s="171"/>
      <c r="IRE1" s="171"/>
      <c r="IRF1" s="171"/>
      <c r="IRG1" s="171"/>
      <c r="IRH1" s="171"/>
      <c r="IRI1" s="171"/>
      <c r="IRJ1" s="171"/>
      <c r="IRK1" s="171"/>
      <c r="IRL1" s="171"/>
      <c r="IRM1" s="171"/>
      <c r="IRN1" s="171"/>
      <c r="IRO1" s="171"/>
      <c r="IRP1" s="171"/>
      <c r="IRQ1" s="171"/>
      <c r="IRR1" s="171"/>
      <c r="IRS1" s="171"/>
      <c r="IRT1" s="171"/>
      <c r="IRU1" s="171"/>
      <c r="IRV1" s="171"/>
      <c r="IRW1" s="171"/>
      <c r="IRX1" s="171"/>
      <c r="IRY1" s="171"/>
      <c r="IRZ1" s="171"/>
      <c r="ISA1" s="171"/>
      <c r="ISB1" s="171"/>
      <c r="ISC1" s="171"/>
      <c r="ISD1" s="171"/>
      <c r="ISE1" s="171"/>
      <c r="ISF1" s="171"/>
      <c r="ISG1" s="171"/>
      <c r="ISH1" s="171"/>
      <c r="ISI1" s="171"/>
      <c r="ISJ1" s="171"/>
      <c r="ISK1" s="171"/>
      <c r="ISL1" s="171"/>
      <c r="ISM1" s="171"/>
      <c r="ISN1" s="171"/>
      <c r="ISO1" s="171"/>
      <c r="ISP1" s="171"/>
      <c r="ISQ1" s="171"/>
      <c r="ISR1" s="171"/>
      <c r="ISS1" s="171"/>
      <c r="IST1" s="171"/>
      <c r="ISU1" s="171"/>
      <c r="ISV1" s="171"/>
      <c r="ISW1" s="171"/>
      <c r="ISX1" s="171"/>
      <c r="ISY1" s="171"/>
      <c r="ISZ1" s="171"/>
      <c r="ITA1" s="171"/>
      <c r="ITB1" s="171"/>
      <c r="ITC1" s="171"/>
      <c r="ITD1" s="171"/>
      <c r="ITE1" s="171"/>
      <c r="ITF1" s="171"/>
      <c r="ITG1" s="171"/>
      <c r="ITH1" s="171"/>
      <c r="ITI1" s="171"/>
      <c r="ITJ1" s="171"/>
      <c r="ITK1" s="171"/>
      <c r="ITL1" s="171"/>
      <c r="ITM1" s="171"/>
      <c r="ITN1" s="171"/>
      <c r="ITO1" s="171"/>
      <c r="ITP1" s="171"/>
      <c r="ITQ1" s="171"/>
      <c r="ITR1" s="171"/>
      <c r="ITS1" s="171"/>
      <c r="ITT1" s="171"/>
      <c r="ITU1" s="171"/>
      <c r="ITV1" s="171"/>
      <c r="ITW1" s="171"/>
      <c r="ITX1" s="171"/>
      <c r="ITY1" s="171"/>
      <c r="ITZ1" s="171"/>
      <c r="IUA1" s="171"/>
      <c r="IUB1" s="171"/>
      <c r="IUC1" s="171"/>
      <c r="IUD1" s="171"/>
      <c r="IUE1" s="171"/>
      <c r="IUF1" s="171"/>
      <c r="IUG1" s="171"/>
      <c r="IUH1" s="171"/>
      <c r="IUI1" s="171"/>
      <c r="IUJ1" s="171"/>
      <c r="IUK1" s="171"/>
      <c r="IUL1" s="171"/>
      <c r="IUM1" s="171"/>
      <c r="IUN1" s="171"/>
      <c r="IUO1" s="171"/>
      <c r="IUP1" s="171"/>
      <c r="IUQ1" s="171"/>
      <c r="IUR1" s="171"/>
      <c r="IUS1" s="171"/>
      <c r="IUT1" s="171"/>
      <c r="IUU1" s="171"/>
      <c r="IUV1" s="171"/>
      <c r="IUW1" s="171"/>
      <c r="IUX1" s="171"/>
      <c r="IUY1" s="171"/>
      <c r="IUZ1" s="171"/>
      <c r="IVA1" s="171"/>
      <c r="IVB1" s="171"/>
      <c r="IVC1" s="171"/>
      <c r="IVD1" s="171"/>
      <c r="IVE1" s="171"/>
      <c r="IVF1" s="171"/>
      <c r="IVG1" s="171"/>
      <c r="IVH1" s="171"/>
      <c r="IVI1" s="171"/>
      <c r="IVJ1" s="171"/>
      <c r="IVK1" s="171"/>
      <c r="IVL1" s="171"/>
      <c r="IVM1" s="171"/>
      <c r="IVN1" s="171"/>
      <c r="IVO1" s="171"/>
      <c r="IVP1" s="171"/>
      <c r="IVQ1" s="171"/>
      <c r="IVR1" s="171"/>
      <c r="IVS1" s="171"/>
      <c r="IVT1" s="171"/>
      <c r="IVU1" s="171"/>
      <c r="IVV1" s="171"/>
      <c r="IVW1" s="171"/>
      <c r="IVX1" s="171"/>
      <c r="IVY1" s="171"/>
      <c r="IVZ1" s="171"/>
      <c r="IWA1" s="171"/>
      <c r="IWB1" s="171"/>
      <c r="IWC1" s="171"/>
      <c r="IWD1" s="171"/>
      <c r="IWE1" s="171"/>
      <c r="IWF1" s="171"/>
      <c r="IWG1" s="171"/>
      <c r="IWH1" s="171"/>
      <c r="IWI1" s="171"/>
      <c r="IWJ1" s="171"/>
      <c r="IWK1" s="171"/>
      <c r="IWL1" s="171"/>
      <c r="IWM1" s="171"/>
      <c r="IWN1" s="171"/>
      <c r="IWO1" s="171"/>
      <c r="IWP1" s="171"/>
      <c r="IWQ1" s="171"/>
      <c r="IWR1" s="171"/>
      <c r="IWS1" s="171"/>
      <c r="IWT1" s="171"/>
      <c r="IWU1" s="171"/>
      <c r="IWV1" s="171"/>
      <c r="IWW1" s="171"/>
      <c r="IWX1" s="171"/>
      <c r="IWY1" s="171"/>
      <c r="IWZ1" s="171"/>
      <c r="IXA1" s="171"/>
      <c r="IXB1" s="171"/>
      <c r="IXC1" s="171"/>
      <c r="IXD1" s="171"/>
      <c r="IXE1" s="171"/>
      <c r="IXF1" s="171"/>
      <c r="IXG1" s="171"/>
      <c r="IXH1" s="171"/>
      <c r="IXI1" s="171"/>
      <c r="IXJ1" s="171"/>
      <c r="IXK1" s="171"/>
      <c r="IXL1" s="171"/>
      <c r="IXM1" s="171"/>
      <c r="IXN1" s="171"/>
      <c r="IXO1" s="171"/>
      <c r="IXP1" s="171"/>
      <c r="IXQ1" s="171"/>
      <c r="IXR1" s="171"/>
      <c r="IXS1" s="171"/>
      <c r="IXT1" s="171"/>
      <c r="IXU1" s="171"/>
      <c r="IXV1" s="171"/>
      <c r="IXW1" s="171"/>
      <c r="IXX1" s="171"/>
      <c r="IXY1" s="171"/>
      <c r="IXZ1" s="171"/>
      <c r="IYA1" s="171"/>
      <c r="IYB1" s="171"/>
      <c r="IYC1" s="171"/>
      <c r="IYD1" s="171"/>
      <c r="IYE1" s="171"/>
      <c r="IYF1" s="171"/>
      <c r="IYG1" s="171"/>
      <c r="IYH1" s="171"/>
      <c r="IYI1" s="171"/>
      <c r="IYJ1" s="171"/>
      <c r="IYK1" s="171"/>
      <c r="IYL1" s="171"/>
      <c r="IYM1" s="171"/>
      <c r="IYN1" s="171"/>
      <c r="IYO1" s="171"/>
      <c r="IYP1" s="171"/>
      <c r="IYQ1" s="171"/>
      <c r="IYR1" s="171"/>
      <c r="IYS1" s="171"/>
      <c r="IYT1" s="171"/>
      <c r="IYU1" s="171"/>
      <c r="IYV1" s="171"/>
      <c r="IYW1" s="171"/>
      <c r="IYX1" s="171"/>
      <c r="IYY1" s="171"/>
      <c r="IYZ1" s="171"/>
      <c r="IZA1" s="171"/>
      <c r="IZB1" s="171"/>
      <c r="IZC1" s="171"/>
      <c r="IZD1" s="171"/>
      <c r="IZE1" s="171"/>
      <c r="IZF1" s="171"/>
      <c r="IZG1" s="171"/>
      <c r="IZH1" s="171"/>
      <c r="IZI1" s="171"/>
      <c r="IZJ1" s="171"/>
      <c r="IZK1" s="171"/>
      <c r="IZL1" s="171"/>
      <c r="IZM1" s="171"/>
      <c r="IZN1" s="171"/>
      <c r="IZO1" s="171"/>
      <c r="IZP1" s="171"/>
      <c r="IZQ1" s="171"/>
      <c r="IZR1" s="171"/>
      <c r="IZS1" s="171"/>
      <c r="IZT1" s="171"/>
      <c r="IZU1" s="171"/>
      <c r="IZV1" s="171"/>
      <c r="IZW1" s="171"/>
      <c r="IZX1" s="171"/>
      <c r="IZY1" s="171"/>
      <c r="IZZ1" s="171"/>
      <c r="JAA1" s="171"/>
      <c r="JAB1" s="171"/>
      <c r="JAC1" s="171"/>
      <c r="JAD1" s="171"/>
      <c r="JAE1" s="171"/>
      <c r="JAF1" s="171"/>
      <c r="JAG1" s="171"/>
      <c r="JAH1" s="171"/>
      <c r="JAI1" s="171"/>
      <c r="JAJ1" s="171"/>
      <c r="JAK1" s="171"/>
      <c r="JAL1" s="171"/>
      <c r="JAM1" s="171"/>
      <c r="JAN1" s="171"/>
      <c r="JAO1" s="171"/>
      <c r="JAP1" s="171"/>
      <c r="JAQ1" s="171"/>
      <c r="JAR1" s="171"/>
      <c r="JAS1" s="171"/>
      <c r="JAT1" s="171"/>
      <c r="JAU1" s="171"/>
      <c r="JAV1" s="171"/>
      <c r="JAW1" s="171"/>
      <c r="JAX1" s="171"/>
      <c r="JAY1" s="171"/>
      <c r="JAZ1" s="171"/>
      <c r="JBA1" s="171"/>
      <c r="JBB1" s="171"/>
      <c r="JBC1" s="171"/>
      <c r="JBD1" s="171"/>
      <c r="JBE1" s="171"/>
      <c r="JBF1" s="171"/>
      <c r="JBG1" s="171"/>
      <c r="JBH1" s="171"/>
      <c r="JBI1" s="171"/>
      <c r="JBJ1" s="171"/>
      <c r="JBK1" s="171"/>
      <c r="JBL1" s="171"/>
      <c r="JBM1" s="171"/>
      <c r="JBN1" s="171"/>
      <c r="JBO1" s="171"/>
      <c r="JBP1" s="171"/>
      <c r="JBQ1" s="171"/>
      <c r="JBR1" s="171"/>
      <c r="JBS1" s="171"/>
      <c r="JBT1" s="171"/>
      <c r="JBU1" s="171"/>
      <c r="JBV1" s="171"/>
      <c r="JBW1" s="171"/>
      <c r="JBX1" s="171"/>
      <c r="JBY1" s="171"/>
      <c r="JBZ1" s="171"/>
      <c r="JCA1" s="171"/>
      <c r="JCB1" s="171"/>
      <c r="JCC1" s="171"/>
      <c r="JCD1" s="171"/>
      <c r="JCE1" s="171"/>
      <c r="JCF1" s="171"/>
      <c r="JCG1" s="171"/>
      <c r="JCH1" s="171"/>
      <c r="JCI1" s="171"/>
      <c r="JCJ1" s="171"/>
      <c r="JCK1" s="171"/>
      <c r="JCL1" s="171"/>
      <c r="JCM1" s="171"/>
      <c r="JCN1" s="171"/>
      <c r="JCO1" s="171"/>
      <c r="JCP1" s="171"/>
      <c r="JCQ1" s="171"/>
      <c r="JCR1" s="171"/>
      <c r="JCS1" s="171"/>
      <c r="JCT1" s="171"/>
      <c r="JCU1" s="171"/>
      <c r="JCV1" s="171"/>
      <c r="JCW1" s="171"/>
      <c r="JCX1" s="171"/>
      <c r="JCY1" s="171"/>
      <c r="JCZ1" s="171"/>
      <c r="JDA1" s="171"/>
      <c r="JDB1" s="171"/>
      <c r="JDC1" s="171"/>
      <c r="JDD1" s="171"/>
      <c r="JDE1" s="171"/>
      <c r="JDF1" s="171"/>
      <c r="JDG1" s="171"/>
      <c r="JDH1" s="171"/>
      <c r="JDI1" s="171"/>
      <c r="JDJ1" s="171"/>
      <c r="JDK1" s="171"/>
      <c r="JDL1" s="171"/>
      <c r="JDM1" s="171"/>
      <c r="JDN1" s="171"/>
      <c r="JDO1" s="171"/>
      <c r="JDP1" s="171"/>
      <c r="JDQ1" s="171"/>
      <c r="JDR1" s="171"/>
      <c r="JDS1" s="171"/>
      <c r="JDT1" s="171"/>
      <c r="JDU1" s="171"/>
      <c r="JDV1" s="171"/>
      <c r="JDW1" s="171"/>
      <c r="JDX1" s="171"/>
      <c r="JDY1" s="171"/>
      <c r="JDZ1" s="171"/>
      <c r="JEA1" s="171"/>
      <c r="JEB1" s="171"/>
      <c r="JEC1" s="171"/>
      <c r="JED1" s="171"/>
      <c r="JEE1" s="171"/>
      <c r="JEF1" s="171"/>
      <c r="JEG1" s="171"/>
      <c r="JEH1" s="171"/>
      <c r="JEI1" s="171"/>
      <c r="JEJ1" s="171"/>
      <c r="JEK1" s="171"/>
      <c r="JEL1" s="171"/>
      <c r="JEM1" s="171"/>
      <c r="JEN1" s="171"/>
      <c r="JEO1" s="171"/>
      <c r="JEP1" s="171"/>
      <c r="JEQ1" s="171"/>
      <c r="JER1" s="171"/>
      <c r="JES1" s="171"/>
      <c r="JET1" s="171"/>
      <c r="JEU1" s="171"/>
      <c r="JEV1" s="171"/>
      <c r="JEW1" s="171"/>
      <c r="JEX1" s="171"/>
      <c r="JEY1" s="171"/>
      <c r="JEZ1" s="171"/>
      <c r="JFA1" s="171"/>
      <c r="JFB1" s="171"/>
      <c r="JFC1" s="171"/>
      <c r="JFD1" s="171"/>
      <c r="JFE1" s="171"/>
      <c r="JFF1" s="171"/>
      <c r="JFG1" s="171"/>
      <c r="JFH1" s="171"/>
      <c r="JFI1" s="171"/>
      <c r="JFJ1" s="171"/>
      <c r="JFK1" s="171"/>
      <c r="JFL1" s="171"/>
      <c r="JFM1" s="171"/>
      <c r="JFN1" s="171"/>
      <c r="JFO1" s="171"/>
      <c r="JFP1" s="171"/>
      <c r="JFQ1" s="171"/>
      <c r="JFR1" s="171"/>
      <c r="JFS1" s="171"/>
      <c r="JFT1" s="171"/>
      <c r="JFU1" s="171"/>
      <c r="JFV1" s="171"/>
      <c r="JFW1" s="171"/>
      <c r="JFX1" s="171"/>
      <c r="JFY1" s="171"/>
      <c r="JFZ1" s="171"/>
      <c r="JGA1" s="171"/>
      <c r="JGB1" s="171"/>
      <c r="JGC1" s="171"/>
      <c r="JGD1" s="171"/>
      <c r="JGE1" s="171"/>
      <c r="JGF1" s="171"/>
      <c r="JGG1" s="171"/>
      <c r="JGH1" s="171"/>
      <c r="JGI1" s="171"/>
      <c r="JGJ1" s="171"/>
      <c r="JGK1" s="171"/>
      <c r="JGL1" s="171"/>
      <c r="JGM1" s="171"/>
      <c r="JGN1" s="171"/>
      <c r="JGO1" s="171"/>
      <c r="JGP1" s="171"/>
      <c r="JGQ1" s="171"/>
      <c r="JGR1" s="171"/>
      <c r="JGS1" s="171"/>
      <c r="JGT1" s="171"/>
      <c r="JGU1" s="171"/>
      <c r="JGV1" s="171"/>
      <c r="JGW1" s="171"/>
      <c r="JGX1" s="171"/>
      <c r="JGY1" s="171"/>
      <c r="JGZ1" s="171"/>
      <c r="JHA1" s="171"/>
      <c r="JHB1" s="171"/>
      <c r="JHC1" s="171"/>
      <c r="JHD1" s="171"/>
      <c r="JHE1" s="171"/>
      <c r="JHF1" s="171"/>
      <c r="JHG1" s="171"/>
      <c r="JHH1" s="171"/>
      <c r="JHI1" s="171"/>
      <c r="JHJ1" s="171"/>
      <c r="JHK1" s="171"/>
      <c r="JHL1" s="171"/>
      <c r="JHM1" s="171"/>
      <c r="JHN1" s="171"/>
      <c r="JHO1" s="171"/>
      <c r="JHP1" s="171"/>
      <c r="JHQ1" s="171"/>
      <c r="JHR1" s="171"/>
      <c r="JHS1" s="171"/>
      <c r="JHT1" s="171"/>
      <c r="JHU1" s="171"/>
      <c r="JHV1" s="171"/>
      <c r="JHW1" s="171"/>
      <c r="JHX1" s="171"/>
      <c r="JHY1" s="171"/>
      <c r="JHZ1" s="171"/>
      <c r="JIA1" s="171"/>
      <c r="JIB1" s="171"/>
      <c r="JIC1" s="171"/>
      <c r="JID1" s="171"/>
      <c r="JIE1" s="171"/>
      <c r="JIF1" s="171"/>
      <c r="JIG1" s="171"/>
      <c r="JIH1" s="171"/>
      <c r="JII1" s="171"/>
      <c r="JIJ1" s="171"/>
      <c r="JIK1" s="171"/>
      <c r="JIL1" s="171"/>
      <c r="JIM1" s="171"/>
      <c r="JIN1" s="171"/>
      <c r="JIO1" s="171"/>
      <c r="JIP1" s="171"/>
      <c r="JIQ1" s="171"/>
      <c r="JIR1" s="171"/>
      <c r="JIS1" s="171"/>
      <c r="JIT1" s="171"/>
      <c r="JIU1" s="171"/>
      <c r="JIV1" s="171"/>
      <c r="JIW1" s="171"/>
      <c r="JIX1" s="171"/>
      <c r="JIY1" s="171"/>
      <c r="JIZ1" s="171"/>
      <c r="JJA1" s="171"/>
      <c r="JJB1" s="171"/>
      <c r="JJC1" s="171"/>
      <c r="JJD1" s="171"/>
      <c r="JJE1" s="171"/>
      <c r="JJF1" s="171"/>
      <c r="JJG1" s="171"/>
      <c r="JJH1" s="171"/>
      <c r="JJI1" s="171"/>
      <c r="JJJ1" s="171"/>
      <c r="JJK1" s="171"/>
      <c r="JJL1" s="171"/>
      <c r="JJM1" s="171"/>
      <c r="JJN1" s="171"/>
      <c r="JJO1" s="171"/>
      <c r="JJP1" s="171"/>
      <c r="JJQ1" s="171"/>
      <c r="JJR1" s="171"/>
      <c r="JJS1" s="171"/>
      <c r="JJT1" s="171"/>
      <c r="JJU1" s="171"/>
      <c r="JJV1" s="171"/>
      <c r="JJW1" s="171"/>
      <c r="JJX1" s="171"/>
      <c r="JJY1" s="171"/>
      <c r="JJZ1" s="171"/>
      <c r="JKA1" s="171"/>
      <c r="JKB1" s="171"/>
      <c r="JKC1" s="171"/>
      <c r="JKD1" s="171"/>
      <c r="JKE1" s="171"/>
      <c r="JKF1" s="171"/>
      <c r="JKG1" s="171"/>
      <c r="JKH1" s="171"/>
      <c r="JKI1" s="171"/>
      <c r="JKJ1" s="171"/>
      <c r="JKK1" s="171"/>
      <c r="JKL1" s="171"/>
      <c r="JKM1" s="171"/>
      <c r="JKN1" s="171"/>
      <c r="JKO1" s="171"/>
      <c r="JKP1" s="171"/>
      <c r="JKQ1" s="171"/>
      <c r="JKR1" s="171"/>
      <c r="JKS1" s="171"/>
      <c r="JKT1" s="171"/>
      <c r="JKU1" s="171"/>
      <c r="JKV1" s="171"/>
      <c r="JKW1" s="171"/>
      <c r="JKX1" s="171"/>
      <c r="JKY1" s="171"/>
      <c r="JKZ1" s="171"/>
      <c r="JLA1" s="171"/>
      <c r="JLB1" s="171"/>
      <c r="JLC1" s="171"/>
      <c r="JLD1" s="171"/>
      <c r="JLE1" s="171"/>
      <c r="JLF1" s="171"/>
      <c r="JLG1" s="171"/>
      <c r="JLH1" s="171"/>
      <c r="JLI1" s="171"/>
      <c r="JLJ1" s="171"/>
      <c r="JLK1" s="171"/>
      <c r="JLL1" s="171"/>
      <c r="JLM1" s="171"/>
      <c r="JLN1" s="171"/>
      <c r="JLO1" s="171"/>
      <c r="JLP1" s="171"/>
      <c r="JLQ1" s="171"/>
      <c r="JLR1" s="171"/>
      <c r="JLS1" s="171"/>
      <c r="JLT1" s="171"/>
      <c r="JLU1" s="171"/>
      <c r="JLV1" s="171"/>
      <c r="JLW1" s="171"/>
      <c r="JLX1" s="171"/>
      <c r="JLY1" s="171"/>
      <c r="JLZ1" s="171"/>
      <c r="JMA1" s="171"/>
      <c r="JMB1" s="171"/>
      <c r="JMC1" s="171"/>
      <c r="JMD1" s="171"/>
      <c r="JME1" s="171"/>
      <c r="JMF1" s="171"/>
      <c r="JMG1" s="171"/>
      <c r="JMH1" s="171"/>
      <c r="JMI1" s="171"/>
      <c r="JMJ1" s="171"/>
      <c r="JMK1" s="171"/>
      <c r="JML1" s="171"/>
      <c r="JMM1" s="171"/>
      <c r="JMN1" s="171"/>
      <c r="JMO1" s="171"/>
      <c r="JMP1" s="171"/>
      <c r="JMQ1" s="171"/>
      <c r="JMR1" s="171"/>
      <c r="JMS1" s="171"/>
      <c r="JMT1" s="171"/>
      <c r="JMU1" s="171"/>
      <c r="JMV1" s="171"/>
      <c r="JMW1" s="171"/>
      <c r="JMX1" s="171"/>
      <c r="JMY1" s="171"/>
      <c r="JMZ1" s="171"/>
      <c r="JNA1" s="171"/>
      <c r="JNB1" s="171"/>
      <c r="JNC1" s="171"/>
      <c r="JND1" s="171"/>
      <c r="JNE1" s="171"/>
      <c r="JNF1" s="171"/>
      <c r="JNG1" s="171"/>
      <c r="JNH1" s="171"/>
      <c r="JNI1" s="171"/>
      <c r="JNJ1" s="171"/>
      <c r="JNK1" s="171"/>
      <c r="JNL1" s="171"/>
      <c r="JNM1" s="171"/>
      <c r="JNN1" s="171"/>
      <c r="JNO1" s="171"/>
      <c r="JNP1" s="171"/>
      <c r="JNQ1" s="171"/>
      <c r="JNR1" s="171"/>
      <c r="JNS1" s="171"/>
      <c r="JNT1" s="171"/>
      <c r="JNU1" s="171"/>
      <c r="JNV1" s="171"/>
      <c r="JNW1" s="171"/>
      <c r="JNX1" s="171"/>
      <c r="JNY1" s="171"/>
      <c r="JNZ1" s="171"/>
      <c r="JOA1" s="171"/>
      <c r="JOB1" s="171"/>
      <c r="JOC1" s="171"/>
      <c r="JOD1" s="171"/>
      <c r="JOE1" s="171"/>
      <c r="JOF1" s="171"/>
      <c r="JOG1" s="171"/>
      <c r="JOH1" s="171"/>
      <c r="JOI1" s="171"/>
      <c r="JOJ1" s="171"/>
      <c r="JOK1" s="171"/>
      <c r="JOL1" s="171"/>
      <c r="JOM1" s="171"/>
      <c r="JON1" s="171"/>
      <c r="JOO1" s="171"/>
      <c r="JOP1" s="171"/>
      <c r="JOQ1" s="171"/>
      <c r="JOR1" s="171"/>
      <c r="JOS1" s="171"/>
      <c r="JOT1" s="171"/>
      <c r="JOU1" s="171"/>
      <c r="JOV1" s="171"/>
      <c r="JOW1" s="171"/>
      <c r="JOX1" s="171"/>
      <c r="JOY1" s="171"/>
      <c r="JOZ1" s="171"/>
      <c r="JPA1" s="171"/>
      <c r="JPB1" s="171"/>
      <c r="JPC1" s="171"/>
      <c r="JPD1" s="171"/>
      <c r="JPE1" s="171"/>
      <c r="JPF1" s="171"/>
      <c r="JPG1" s="171"/>
      <c r="JPH1" s="171"/>
      <c r="JPI1" s="171"/>
      <c r="JPJ1" s="171"/>
      <c r="JPK1" s="171"/>
      <c r="JPL1" s="171"/>
      <c r="JPM1" s="171"/>
      <c r="JPN1" s="171"/>
      <c r="JPO1" s="171"/>
      <c r="JPP1" s="171"/>
      <c r="JPQ1" s="171"/>
      <c r="JPR1" s="171"/>
      <c r="JPS1" s="171"/>
      <c r="JPT1" s="171"/>
      <c r="JPU1" s="171"/>
      <c r="JPV1" s="171"/>
      <c r="JPW1" s="171"/>
      <c r="JPX1" s="171"/>
      <c r="JPY1" s="171"/>
      <c r="JPZ1" s="171"/>
      <c r="JQA1" s="171"/>
      <c r="JQB1" s="171"/>
      <c r="JQC1" s="171"/>
      <c r="JQD1" s="171"/>
      <c r="JQE1" s="171"/>
      <c r="JQF1" s="171"/>
      <c r="JQG1" s="171"/>
      <c r="JQH1" s="171"/>
      <c r="JQI1" s="171"/>
      <c r="JQJ1" s="171"/>
      <c r="JQK1" s="171"/>
      <c r="JQL1" s="171"/>
      <c r="JQM1" s="171"/>
      <c r="JQN1" s="171"/>
      <c r="JQO1" s="171"/>
      <c r="JQP1" s="171"/>
      <c r="JQQ1" s="171"/>
      <c r="JQR1" s="171"/>
      <c r="JQS1" s="171"/>
      <c r="JQT1" s="171"/>
      <c r="JQU1" s="171"/>
      <c r="JQV1" s="171"/>
      <c r="JQW1" s="171"/>
      <c r="JQX1" s="171"/>
      <c r="JQY1" s="171"/>
      <c r="JQZ1" s="171"/>
      <c r="JRA1" s="171"/>
      <c r="JRB1" s="171"/>
      <c r="JRC1" s="171"/>
      <c r="JRD1" s="171"/>
      <c r="JRE1" s="171"/>
      <c r="JRF1" s="171"/>
      <c r="JRG1" s="171"/>
      <c r="JRH1" s="171"/>
      <c r="JRI1" s="171"/>
      <c r="JRJ1" s="171"/>
      <c r="JRK1" s="171"/>
      <c r="JRL1" s="171"/>
      <c r="JRM1" s="171"/>
      <c r="JRN1" s="171"/>
      <c r="JRO1" s="171"/>
      <c r="JRP1" s="171"/>
      <c r="JRQ1" s="171"/>
      <c r="JRR1" s="171"/>
      <c r="JRS1" s="171"/>
      <c r="JRT1" s="171"/>
      <c r="JRU1" s="171"/>
      <c r="JRV1" s="171"/>
      <c r="JRW1" s="171"/>
      <c r="JRX1" s="171"/>
      <c r="JRY1" s="171"/>
      <c r="JRZ1" s="171"/>
      <c r="JSA1" s="171"/>
      <c r="JSB1" s="171"/>
      <c r="JSC1" s="171"/>
      <c r="JSD1" s="171"/>
      <c r="JSE1" s="171"/>
      <c r="JSF1" s="171"/>
      <c r="JSG1" s="171"/>
      <c r="JSH1" s="171"/>
      <c r="JSI1" s="171"/>
      <c r="JSJ1" s="171"/>
      <c r="JSK1" s="171"/>
      <c r="JSL1" s="171"/>
      <c r="JSM1" s="171"/>
      <c r="JSN1" s="171"/>
      <c r="JSO1" s="171"/>
      <c r="JSP1" s="171"/>
      <c r="JSQ1" s="171"/>
      <c r="JSR1" s="171"/>
      <c r="JSS1" s="171"/>
      <c r="JST1" s="171"/>
      <c r="JSU1" s="171"/>
      <c r="JSV1" s="171"/>
      <c r="JSW1" s="171"/>
      <c r="JSX1" s="171"/>
      <c r="JSY1" s="171"/>
      <c r="JSZ1" s="171"/>
      <c r="JTA1" s="171"/>
      <c r="JTB1" s="171"/>
      <c r="JTC1" s="171"/>
      <c r="JTD1" s="171"/>
      <c r="JTE1" s="171"/>
      <c r="JTF1" s="171"/>
      <c r="JTG1" s="171"/>
      <c r="JTH1" s="171"/>
      <c r="JTI1" s="171"/>
      <c r="JTJ1" s="171"/>
      <c r="JTK1" s="171"/>
      <c r="JTL1" s="171"/>
      <c r="JTM1" s="171"/>
      <c r="JTN1" s="171"/>
      <c r="JTO1" s="171"/>
      <c r="JTP1" s="171"/>
      <c r="JTQ1" s="171"/>
      <c r="JTR1" s="171"/>
      <c r="JTS1" s="171"/>
      <c r="JTT1" s="171"/>
      <c r="JTU1" s="171"/>
      <c r="JTV1" s="171"/>
      <c r="JTW1" s="171"/>
      <c r="JTX1" s="171"/>
      <c r="JTY1" s="171"/>
      <c r="JTZ1" s="171"/>
      <c r="JUA1" s="171"/>
      <c r="JUB1" s="171"/>
      <c r="JUC1" s="171"/>
      <c r="JUD1" s="171"/>
      <c r="JUE1" s="171"/>
      <c r="JUF1" s="171"/>
      <c r="JUG1" s="171"/>
      <c r="JUH1" s="171"/>
      <c r="JUI1" s="171"/>
      <c r="JUJ1" s="171"/>
      <c r="JUK1" s="171"/>
      <c r="JUL1" s="171"/>
      <c r="JUM1" s="171"/>
      <c r="JUN1" s="171"/>
      <c r="JUO1" s="171"/>
      <c r="JUP1" s="171"/>
      <c r="JUQ1" s="171"/>
      <c r="JUR1" s="171"/>
      <c r="JUS1" s="171"/>
      <c r="JUT1" s="171"/>
      <c r="JUU1" s="171"/>
      <c r="JUV1" s="171"/>
      <c r="JUW1" s="171"/>
      <c r="JUX1" s="171"/>
      <c r="JUY1" s="171"/>
      <c r="JUZ1" s="171"/>
      <c r="JVA1" s="171"/>
      <c r="JVB1" s="171"/>
      <c r="JVC1" s="171"/>
      <c r="JVD1" s="171"/>
      <c r="JVE1" s="171"/>
      <c r="JVF1" s="171"/>
      <c r="JVG1" s="171"/>
      <c r="JVH1" s="171"/>
      <c r="JVI1" s="171"/>
      <c r="JVJ1" s="171"/>
      <c r="JVK1" s="171"/>
      <c r="JVL1" s="171"/>
      <c r="JVM1" s="171"/>
      <c r="JVN1" s="171"/>
      <c r="JVO1" s="171"/>
      <c r="JVP1" s="171"/>
      <c r="JVQ1" s="171"/>
      <c r="JVR1" s="171"/>
      <c r="JVS1" s="171"/>
      <c r="JVT1" s="171"/>
      <c r="JVU1" s="171"/>
      <c r="JVV1" s="171"/>
      <c r="JVW1" s="171"/>
      <c r="JVX1" s="171"/>
      <c r="JVY1" s="171"/>
      <c r="JVZ1" s="171"/>
      <c r="JWA1" s="171"/>
      <c r="JWB1" s="171"/>
      <c r="JWC1" s="171"/>
      <c r="JWD1" s="171"/>
      <c r="JWE1" s="171"/>
      <c r="JWF1" s="171"/>
      <c r="JWG1" s="171"/>
      <c r="JWH1" s="171"/>
      <c r="JWI1" s="171"/>
      <c r="JWJ1" s="171"/>
      <c r="JWK1" s="171"/>
      <c r="JWL1" s="171"/>
      <c r="JWM1" s="171"/>
      <c r="JWN1" s="171"/>
      <c r="JWO1" s="171"/>
      <c r="JWP1" s="171"/>
      <c r="JWQ1" s="171"/>
      <c r="JWR1" s="171"/>
      <c r="JWS1" s="171"/>
      <c r="JWT1" s="171"/>
      <c r="JWU1" s="171"/>
      <c r="JWV1" s="171"/>
      <c r="JWW1" s="171"/>
      <c r="JWX1" s="171"/>
      <c r="JWY1" s="171"/>
      <c r="JWZ1" s="171"/>
      <c r="JXA1" s="171"/>
      <c r="JXB1" s="171"/>
      <c r="JXC1" s="171"/>
      <c r="JXD1" s="171"/>
      <c r="JXE1" s="171"/>
      <c r="JXF1" s="171"/>
      <c r="JXG1" s="171"/>
      <c r="JXH1" s="171"/>
      <c r="JXI1" s="171"/>
      <c r="JXJ1" s="171"/>
      <c r="JXK1" s="171"/>
      <c r="JXL1" s="171"/>
      <c r="JXM1" s="171"/>
      <c r="JXN1" s="171"/>
      <c r="JXO1" s="171"/>
      <c r="JXP1" s="171"/>
      <c r="JXQ1" s="171"/>
      <c r="JXR1" s="171"/>
      <c r="JXS1" s="171"/>
      <c r="JXT1" s="171"/>
      <c r="JXU1" s="171"/>
      <c r="JXV1" s="171"/>
      <c r="JXW1" s="171"/>
      <c r="JXX1" s="171"/>
      <c r="JXY1" s="171"/>
      <c r="JXZ1" s="171"/>
      <c r="JYA1" s="171"/>
      <c r="JYB1" s="171"/>
      <c r="JYC1" s="171"/>
      <c r="JYD1" s="171"/>
      <c r="JYE1" s="171"/>
      <c r="JYF1" s="171"/>
      <c r="JYG1" s="171"/>
      <c r="JYH1" s="171"/>
      <c r="JYI1" s="171"/>
      <c r="JYJ1" s="171"/>
      <c r="JYK1" s="171"/>
      <c r="JYL1" s="171"/>
      <c r="JYM1" s="171"/>
      <c r="JYN1" s="171"/>
      <c r="JYO1" s="171"/>
      <c r="JYP1" s="171"/>
      <c r="JYQ1" s="171"/>
      <c r="JYR1" s="171"/>
      <c r="JYS1" s="171"/>
      <c r="JYT1" s="171"/>
      <c r="JYU1" s="171"/>
      <c r="JYV1" s="171"/>
      <c r="JYW1" s="171"/>
      <c r="JYX1" s="171"/>
      <c r="JYY1" s="171"/>
      <c r="JYZ1" s="171"/>
      <c r="JZA1" s="171"/>
      <c r="JZB1" s="171"/>
      <c r="JZC1" s="171"/>
      <c r="JZD1" s="171"/>
      <c r="JZE1" s="171"/>
      <c r="JZF1" s="171"/>
      <c r="JZG1" s="171"/>
      <c r="JZH1" s="171"/>
      <c r="JZI1" s="171"/>
      <c r="JZJ1" s="171"/>
      <c r="JZK1" s="171"/>
      <c r="JZL1" s="171"/>
      <c r="JZM1" s="171"/>
      <c r="JZN1" s="171"/>
      <c r="JZO1" s="171"/>
      <c r="JZP1" s="171"/>
      <c r="JZQ1" s="171"/>
      <c r="JZR1" s="171"/>
      <c r="JZS1" s="171"/>
      <c r="JZT1" s="171"/>
      <c r="JZU1" s="171"/>
      <c r="JZV1" s="171"/>
      <c r="JZW1" s="171"/>
      <c r="JZX1" s="171"/>
      <c r="JZY1" s="171"/>
      <c r="JZZ1" s="171"/>
      <c r="KAA1" s="171"/>
      <c r="KAB1" s="171"/>
      <c r="KAC1" s="171"/>
      <c r="KAD1" s="171"/>
      <c r="KAE1" s="171"/>
      <c r="KAF1" s="171"/>
      <c r="KAG1" s="171"/>
      <c r="KAH1" s="171"/>
      <c r="KAI1" s="171"/>
      <c r="KAJ1" s="171"/>
      <c r="KAK1" s="171"/>
      <c r="KAL1" s="171"/>
      <c r="KAM1" s="171"/>
      <c r="KAN1" s="171"/>
      <c r="KAO1" s="171"/>
      <c r="KAP1" s="171"/>
      <c r="KAQ1" s="171"/>
      <c r="KAR1" s="171"/>
      <c r="KAS1" s="171"/>
      <c r="KAT1" s="171"/>
      <c r="KAU1" s="171"/>
      <c r="KAV1" s="171"/>
      <c r="KAW1" s="171"/>
      <c r="KAX1" s="171"/>
      <c r="KAY1" s="171"/>
      <c r="KAZ1" s="171"/>
      <c r="KBA1" s="171"/>
      <c r="KBB1" s="171"/>
      <c r="KBC1" s="171"/>
      <c r="KBD1" s="171"/>
      <c r="KBE1" s="171"/>
      <c r="KBF1" s="171"/>
      <c r="KBG1" s="171"/>
      <c r="KBH1" s="171"/>
      <c r="KBI1" s="171"/>
      <c r="KBJ1" s="171"/>
      <c r="KBK1" s="171"/>
      <c r="KBL1" s="171"/>
      <c r="KBM1" s="171"/>
      <c r="KBN1" s="171"/>
      <c r="KBO1" s="171"/>
      <c r="KBP1" s="171"/>
      <c r="KBQ1" s="171"/>
      <c r="KBR1" s="171"/>
      <c r="KBS1" s="171"/>
      <c r="KBT1" s="171"/>
      <c r="KBU1" s="171"/>
      <c r="KBV1" s="171"/>
      <c r="KBW1" s="171"/>
      <c r="KBX1" s="171"/>
      <c r="KBY1" s="171"/>
      <c r="KBZ1" s="171"/>
      <c r="KCA1" s="171"/>
      <c r="KCB1" s="171"/>
      <c r="KCC1" s="171"/>
      <c r="KCD1" s="171"/>
      <c r="KCE1" s="171"/>
      <c r="KCF1" s="171"/>
      <c r="KCG1" s="171"/>
      <c r="KCH1" s="171"/>
      <c r="KCI1" s="171"/>
      <c r="KCJ1" s="171"/>
      <c r="KCK1" s="171"/>
      <c r="KCL1" s="171"/>
      <c r="KCM1" s="171"/>
      <c r="KCN1" s="171"/>
      <c r="KCO1" s="171"/>
      <c r="KCP1" s="171"/>
      <c r="KCQ1" s="171"/>
      <c r="KCR1" s="171"/>
      <c r="KCS1" s="171"/>
      <c r="KCT1" s="171"/>
      <c r="KCU1" s="171"/>
      <c r="KCV1" s="171"/>
      <c r="KCW1" s="171"/>
      <c r="KCX1" s="171"/>
      <c r="KCY1" s="171"/>
      <c r="KCZ1" s="171"/>
      <c r="KDA1" s="171"/>
      <c r="KDB1" s="171"/>
      <c r="KDC1" s="171"/>
      <c r="KDD1" s="171"/>
      <c r="KDE1" s="171"/>
      <c r="KDF1" s="171"/>
      <c r="KDG1" s="171"/>
      <c r="KDH1" s="171"/>
      <c r="KDI1" s="171"/>
      <c r="KDJ1" s="171"/>
      <c r="KDK1" s="171"/>
      <c r="KDL1" s="171"/>
      <c r="KDM1" s="171"/>
      <c r="KDN1" s="171"/>
      <c r="KDO1" s="171"/>
      <c r="KDP1" s="171"/>
      <c r="KDQ1" s="171"/>
      <c r="KDR1" s="171"/>
      <c r="KDS1" s="171"/>
      <c r="KDT1" s="171"/>
      <c r="KDU1" s="171"/>
      <c r="KDV1" s="171"/>
      <c r="KDW1" s="171"/>
      <c r="KDX1" s="171"/>
      <c r="KDY1" s="171"/>
      <c r="KDZ1" s="171"/>
      <c r="KEA1" s="171"/>
      <c r="KEB1" s="171"/>
      <c r="KEC1" s="171"/>
      <c r="KED1" s="171"/>
      <c r="KEE1" s="171"/>
      <c r="KEF1" s="171"/>
      <c r="KEG1" s="171"/>
      <c r="KEH1" s="171"/>
      <c r="KEI1" s="171"/>
      <c r="KEJ1" s="171"/>
      <c r="KEK1" s="171"/>
      <c r="KEL1" s="171"/>
      <c r="KEM1" s="171"/>
      <c r="KEN1" s="171"/>
      <c r="KEO1" s="171"/>
      <c r="KEP1" s="171"/>
      <c r="KEQ1" s="171"/>
      <c r="KER1" s="171"/>
      <c r="KES1" s="171"/>
      <c r="KET1" s="171"/>
      <c r="KEU1" s="171"/>
      <c r="KEV1" s="171"/>
      <c r="KEW1" s="171"/>
      <c r="KEX1" s="171"/>
      <c r="KEY1" s="171"/>
      <c r="KEZ1" s="171"/>
      <c r="KFA1" s="171"/>
      <c r="KFB1" s="171"/>
      <c r="KFC1" s="171"/>
      <c r="KFD1" s="171"/>
      <c r="KFE1" s="171"/>
      <c r="KFF1" s="171"/>
      <c r="KFG1" s="171"/>
      <c r="KFH1" s="171"/>
      <c r="KFI1" s="171"/>
      <c r="KFJ1" s="171"/>
      <c r="KFK1" s="171"/>
      <c r="KFL1" s="171"/>
      <c r="KFM1" s="171"/>
      <c r="KFN1" s="171"/>
      <c r="KFO1" s="171"/>
      <c r="KFP1" s="171"/>
      <c r="KFQ1" s="171"/>
      <c r="KFR1" s="171"/>
      <c r="KFS1" s="171"/>
      <c r="KFT1" s="171"/>
      <c r="KFU1" s="171"/>
      <c r="KFV1" s="171"/>
      <c r="KFW1" s="171"/>
      <c r="KFX1" s="171"/>
      <c r="KFY1" s="171"/>
      <c r="KFZ1" s="171"/>
      <c r="KGA1" s="171"/>
      <c r="KGB1" s="171"/>
      <c r="KGC1" s="171"/>
      <c r="KGD1" s="171"/>
      <c r="KGE1" s="171"/>
      <c r="KGF1" s="171"/>
      <c r="KGG1" s="171"/>
      <c r="KGH1" s="171"/>
      <c r="KGI1" s="171"/>
      <c r="KGJ1" s="171"/>
      <c r="KGK1" s="171"/>
      <c r="KGL1" s="171"/>
      <c r="KGM1" s="171"/>
      <c r="KGN1" s="171"/>
      <c r="KGO1" s="171"/>
      <c r="KGP1" s="171"/>
      <c r="KGQ1" s="171"/>
      <c r="KGR1" s="171"/>
      <c r="KGS1" s="171"/>
      <c r="KGT1" s="171"/>
      <c r="KGU1" s="171"/>
      <c r="KGV1" s="171"/>
      <c r="KGW1" s="171"/>
      <c r="KGX1" s="171"/>
      <c r="KGY1" s="171"/>
      <c r="KGZ1" s="171"/>
      <c r="KHA1" s="171"/>
      <c r="KHB1" s="171"/>
      <c r="KHC1" s="171"/>
      <c r="KHD1" s="171"/>
      <c r="KHE1" s="171"/>
      <c r="KHF1" s="171"/>
      <c r="KHG1" s="171"/>
      <c r="KHH1" s="171"/>
      <c r="KHI1" s="171"/>
      <c r="KHJ1" s="171"/>
      <c r="KHK1" s="171"/>
      <c r="KHL1" s="171"/>
      <c r="KHM1" s="171"/>
      <c r="KHN1" s="171"/>
      <c r="KHO1" s="171"/>
      <c r="KHP1" s="171"/>
      <c r="KHQ1" s="171"/>
      <c r="KHR1" s="171"/>
      <c r="KHS1" s="171"/>
      <c r="KHT1" s="171"/>
      <c r="KHU1" s="171"/>
      <c r="KHV1" s="171"/>
      <c r="KHW1" s="171"/>
      <c r="KHX1" s="171"/>
      <c r="KHY1" s="171"/>
      <c r="KHZ1" s="171"/>
      <c r="KIA1" s="171"/>
      <c r="KIB1" s="171"/>
      <c r="KIC1" s="171"/>
      <c r="KID1" s="171"/>
      <c r="KIE1" s="171"/>
      <c r="KIF1" s="171"/>
      <c r="KIG1" s="171"/>
      <c r="KIH1" s="171"/>
      <c r="KII1" s="171"/>
      <c r="KIJ1" s="171"/>
      <c r="KIK1" s="171"/>
      <c r="KIL1" s="171"/>
      <c r="KIM1" s="171"/>
      <c r="KIN1" s="171"/>
      <c r="KIO1" s="171"/>
      <c r="KIP1" s="171"/>
      <c r="KIQ1" s="171"/>
      <c r="KIR1" s="171"/>
      <c r="KIS1" s="171"/>
      <c r="KIT1" s="171"/>
      <c r="KIU1" s="171"/>
      <c r="KIV1" s="171"/>
      <c r="KIW1" s="171"/>
      <c r="KIX1" s="171"/>
      <c r="KIY1" s="171"/>
      <c r="KIZ1" s="171"/>
      <c r="KJA1" s="171"/>
      <c r="KJB1" s="171"/>
      <c r="KJC1" s="171"/>
      <c r="KJD1" s="171"/>
      <c r="KJE1" s="171"/>
      <c r="KJF1" s="171"/>
      <c r="KJG1" s="171"/>
      <c r="KJH1" s="171"/>
      <c r="KJI1" s="171"/>
      <c r="KJJ1" s="171"/>
      <c r="KJK1" s="171"/>
      <c r="KJL1" s="171"/>
      <c r="KJM1" s="171"/>
      <c r="KJN1" s="171"/>
      <c r="KJO1" s="171"/>
      <c r="KJP1" s="171"/>
      <c r="KJQ1" s="171"/>
      <c r="KJR1" s="171"/>
      <c r="KJS1" s="171"/>
      <c r="KJT1" s="171"/>
      <c r="KJU1" s="171"/>
      <c r="KJV1" s="171"/>
      <c r="KJW1" s="171"/>
      <c r="KJX1" s="171"/>
      <c r="KJY1" s="171"/>
      <c r="KJZ1" s="171"/>
      <c r="KKA1" s="171"/>
      <c r="KKB1" s="171"/>
      <c r="KKC1" s="171"/>
      <c r="KKD1" s="171"/>
      <c r="KKE1" s="171"/>
      <c r="KKF1" s="171"/>
      <c r="KKG1" s="171"/>
      <c r="KKH1" s="171"/>
      <c r="KKI1" s="171"/>
      <c r="KKJ1" s="171"/>
      <c r="KKK1" s="171"/>
      <c r="KKL1" s="171"/>
      <c r="KKM1" s="171"/>
      <c r="KKN1" s="171"/>
      <c r="KKO1" s="171"/>
      <c r="KKP1" s="171"/>
      <c r="KKQ1" s="171"/>
      <c r="KKR1" s="171"/>
      <c r="KKS1" s="171"/>
      <c r="KKT1" s="171"/>
      <c r="KKU1" s="171"/>
      <c r="KKV1" s="171"/>
      <c r="KKW1" s="171"/>
      <c r="KKX1" s="171"/>
      <c r="KKY1" s="171"/>
      <c r="KKZ1" s="171"/>
      <c r="KLA1" s="171"/>
      <c r="KLB1" s="171"/>
      <c r="KLC1" s="171"/>
      <c r="KLD1" s="171"/>
      <c r="KLE1" s="171"/>
      <c r="KLF1" s="171"/>
      <c r="KLG1" s="171"/>
      <c r="KLH1" s="171"/>
      <c r="KLI1" s="171"/>
      <c r="KLJ1" s="171"/>
      <c r="KLK1" s="171"/>
      <c r="KLL1" s="171"/>
      <c r="KLM1" s="171"/>
      <c r="KLN1" s="171"/>
      <c r="KLO1" s="171"/>
      <c r="KLP1" s="171"/>
      <c r="KLQ1" s="171"/>
      <c r="KLR1" s="171"/>
      <c r="KLS1" s="171"/>
      <c r="KLT1" s="171"/>
      <c r="KLU1" s="171"/>
      <c r="KLV1" s="171"/>
      <c r="KLW1" s="171"/>
      <c r="KLX1" s="171"/>
      <c r="KLY1" s="171"/>
      <c r="KLZ1" s="171"/>
      <c r="KMA1" s="171"/>
      <c r="KMB1" s="171"/>
      <c r="KMC1" s="171"/>
      <c r="KMD1" s="171"/>
      <c r="KME1" s="171"/>
      <c r="KMF1" s="171"/>
      <c r="KMG1" s="171"/>
      <c r="KMH1" s="171"/>
      <c r="KMI1" s="171"/>
      <c r="KMJ1" s="171"/>
      <c r="KMK1" s="171"/>
      <c r="KML1" s="171"/>
      <c r="KMM1" s="171"/>
      <c r="KMN1" s="171"/>
      <c r="KMO1" s="171"/>
      <c r="KMP1" s="171"/>
      <c r="KMQ1" s="171"/>
      <c r="KMR1" s="171"/>
      <c r="KMS1" s="171"/>
      <c r="KMT1" s="171"/>
      <c r="KMU1" s="171"/>
      <c r="KMV1" s="171"/>
      <c r="KMW1" s="171"/>
      <c r="KMX1" s="171"/>
      <c r="KMY1" s="171"/>
      <c r="KMZ1" s="171"/>
      <c r="KNA1" s="171"/>
      <c r="KNB1" s="171"/>
      <c r="KNC1" s="171"/>
      <c r="KND1" s="171"/>
      <c r="KNE1" s="171"/>
      <c r="KNF1" s="171"/>
      <c r="KNG1" s="171"/>
      <c r="KNH1" s="171"/>
      <c r="KNI1" s="171"/>
      <c r="KNJ1" s="171"/>
      <c r="KNK1" s="171"/>
      <c r="KNL1" s="171"/>
      <c r="KNM1" s="171"/>
      <c r="KNN1" s="171"/>
      <c r="KNO1" s="171"/>
      <c r="KNP1" s="171"/>
      <c r="KNQ1" s="171"/>
      <c r="KNR1" s="171"/>
      <c r="KNS1" s="171"/>
      <c r="KNT1" s="171"/>
      <c r="KNU1" s="171"/>
      <c r="KNV1" s="171"/>
      <c r="KNW1" s="171"/>
      <c r="KNX1" s="171"/>
      <c r="KNY1" s="171"/>
      <c r="KNZ1" s="171"/>
      <c r="KOA1" s="171"/>
      <c r="KOB1" s="171"/>
      <c r="KOC1" s="171"/>
      <c r="KOD1" s="171"/>
      <c r="KOE1" s="171"/>
      <c r="KOF1" s="171"/>
      <c r="KOG1" s="171"/>
      <c r="KOH1" s="171"/>
      <c r="KOI1" s="171"/>
      <c r="KOJ1" s="171"/>
      <c r="KOK1" s="171"/>
      <c r="KOL1" s="171"/>
      <c r="KOM1" s="171"/>
      <c r="KON1" s="171"/>
      <c r="KOO1" s="171"/>
      <c r="KOP1" s="171"/>
      <c r="KOQ1" s="171"/>
      <c r="KOR1" s="171"/>
      <c r="KOS1" s="171"/>
      <c r="KOT1" s="171"/>
      <c r="KOU1" s="171"/>
      <c r="KOV1" s="171"/>
      <c r="KOW1" s="171"/>
      <c r="KOX1" s="171"/>
      <c r="KOY1" s="171"/>
      <c r="KOZ1" s="171"/>
      <c r="KPA1" s="171"/>
      <c r="KPB1" s="171"/>
      <c r="KPC1" s="171"/>
      <c r="KPD1" s="171"/>
      <c r="KPE1" s="171"/>
      <c r="KPF1" s="171"/>
      <c r="KPG1" s="171"/>
      <c r="KPH1" s="171"/>
      <c r="KPI1" s="171"/>
      <c r="KPJ1" s="171"/>
      <c r="KPK1" s="171"/>
      <c r="KPL1" s="171"/>
      <c r="KPM1" s="171"/>
      <c r="KPN1" s="171"/>
      <c r="KPO1" s="171"/>
      <c r="KPP1" s="171"/>
      <c r="KPQ1" s="171"/>
      <c r="KPR1" s="171"/>
      <c r="KPS1" s="171"/>
      <c r="KPT1" s="171"/>
      <c r="KPU1" s="171"/>
      <c r="KPV1" s="171"/>
      <c r="KPW1" s="171"/>
      <c r="KPX1" s="171"/>
      <c r="KPY1" s="171"/>
      <c r="KPZ1" s="171"/>
      <c r="KQA1" s="171"/>
      <c r="KQB1" s="171"/>
      <c r="KQC1" s="171"/>
      <c r="KQD1" s="171"/>
      <c r="KQE1" s="171"/>
      <c r="KQF1" s="171"/>
      <c r="KQG1" s="171"/>
      <c r="KQH1" s="171"/>
      <c r="KQI1" s="171"/>
      <c r="KQJ1" s="171"/>
      <c r="KQK1" s="171"/>
      <c r="KQL1" s="171"/>
      <c r="KQM1" s="171"/>
      <c r="KQN1" s="171"/>
      <c r="KQO1" s="171"/>
      <c r="KQP1" s="171"/>
      <c r="KQQ1" s="171"/>
      <c r="KQR1" s="171"/>
      <c r="KQS1" s="171"/>
      <c r="KQT1" s="171"/>
      <c r="KQU1" s="171"/>
      <c r="KQV1" s="171"/>
      <c r="KQW1" s="171"/>
      <c r="KQX1" s="171"/>
      <c r="KQY1" s="171"/>
      <c r="KQZ1" s="171"/>
      <c r="KRA1" s="171"/>
      <c r="KRB1" s="171"/>
      <c r="KRC1" s="171"/>
      <c r="KRD1" s="171"/>
      <c r="KRE1" s="171"/>
      <c r="KRF1" s="171"/>
      <c r="KRG1" s="171"/>
      <c r="KRH1" s="171"/>
      <c r="KRI1" s="171"/>
      <c r="KRJ1" s="171"/>
      <c r="KRK1" s="171"/>
      <c r="KRL1" s="171"/>
      <c r="KRM1" s="171"/>
      <c r="KRN1" s="171"/>
      <c r="KRO1" s="171"/>
      <c r="KRP1" s="171"/>
      <c r="KRQ1" s="171"/>
      <c r="KRR1" s="171"/>
      <c r="KRS1" s="171"/>
      <c r="KRT1" s="171"/>
      <c r="KRU1" s="171"/>
      <c r="KRV1" s="171"/>
      <c r="KRW1" s="171"/>
      <c r="KRX1" s="171"/>
      <c r="KRY1" s="171"/>
      <c r="KRZ1" s="171"/>
      <c r="KSA1" s="171"/>
      <c r="KSB1" s="171"/>
      <c r="KSC1" s="171"/>
      <c r="KSD1" s="171"/>
      <c r="KSE1" s="171"/>
      <c r="KSF1" s="171"/>
      <c r="KSG1" s="171"/>
      <c r="KSH1" s="171"/>
      <c r="KSI1" s="171"/>
      <c r="KSJ1" s="171"/>
      <c r="KSK1" s="171"/>
      <c r="KSL1" s="171"/>
      <c r="KSM1" s="171"/>
      <c r="KSN1" s="171"/>
      <c r="KSO1" s="171"/>
      <c r="KSP1" s="171"/>
      <c r="KSQ1" s="171"/>
      <c r="KSR1" s="171"/>
      <c r="KSS1" s="171"/>
      <c r="KST1" s="171"/>
      <c r="KSU1" s="171"/>
      <c r="KSV1" s="171"/>
      <c r="KSW1" s="171"/>
      <c r="KSX1" s="171"/>
      <c r="KSY1" s="171"/>
      <c r="KSZ1" s="171"/>
      <c r="KTA1" s="171"/>
      <c r="KTB1" s="171"/>
      <c r="KTC1" s="171"/>
      <c r="KTD1" s="171"/>
      <c r="KTE1" s="171"/>
      <c r="KTF1" s="171"/>
      <c r="KTG1" s="171"/>
      <c r="KTH1" s="171"/>
      <c r="KTI1" s="171"/>
      <c r="KTJ1" s="171"/>
      <c r="KTK1" s="171"/>
      <c r="KTL1" s="171"/>
      <c r="KTM1" s="171"/>
      <c r="KTN1" s="171"/>
      <c r="KTO1" s="171"/>
      <c r="KTP1" s="171"/>
      <c r="KTQ1" s="171"/>
      <c r="KTR1" s="171"/>
      <c r="KTS1" s="171"/>
      <c r="KTT1" s="171"/>
      <c r="KTU1" s="171"/>
      <c r="KTV1" s="171"/>
      <c r="KTW1" s="171"/>
      <c r="KTX1" s="171"/>
      <c r="KTY1" s="171"/>
      <c r="KTZ1" s="171"/>
      <c r="KUA1" s="171"/>
      <c r="KUB1" s="171"/>
      <c r="KUC1" s="171"/>
      <c r="KUD1" s="171"/>
      <c r="KUE1" s="171"/>
      <c r="KUF1" s="171"/>
      <c r="KUG1" s="171"/>
      <c r="KUH1" s="171"/>
      <c r="KUI1" s="171"/>
      <c r="KUJ1" s="171"/>
      <c r="KUK1" s="171"/>
      <c r="KUL1" s="171"/>
      <c r="KUM1" s="171"/>
      <c r="KUN1" s="171"/>
      <c r="KUO1" s="171"/>
      <c r="KUP1" s="171"/>
      <c r="KUQ1" s="171"/>
      <c r="KUR1" s="171"/>
      <c r="KUS1" s="171"/>
      <c r="KUT1" s="171"/>
      <c r="KUU1" s="171"/>
      <c r="KUV1" s="171"/>
      <c r="KUW1" s="171"/>
      <c r="KUX1" s="171"/>
      <c r="KUY1" s="171"/>
      <c r="KUZ1" s="171"/>
      <c r="KVA1" s="171"/>
      <c r="KVB1" s="171"/>
      <c r="KVC1" s="171"/>
      <c r="KVD1" s="171"/>
      <c r="KVE1" s="171"/>
      <c r="KVF1" s="171"/>
      <c r="KVG1" s="171"/>
      <c r="KVH1" s="171"/>
      <c r="KVI1" s="171"/>
      <c r="KVJ1" s="171"/>
      <c r="KVK1" s="171"/>
      <c r="KVL1" s="171"/>
      <c r="KVM1" s="171"/>
      <c r="KVN1" s="171"/>
      <c r="KVO1" s="171"/>
      <c r="KVP1" s="171"/>
      <c r="KVQ1" s="171"/>
      <c r="KVR1" s="171"/>
      <c r="KVS1" s="171"/>
      <c r="KVT1" s="171"/>
      <c r="KVU1" s="171"/>
      <c r="KVV1" s="171"/>
      <c r="KVW1" s="171"/>
      <c r="KVX1" s="171"/>
      <c r="KVY1" s="171"/>
      <c r="KVZ1" s="171"/>
      <c r="KWA1" s="171"/>
      <c r="KWB1" s="171"/>
      <c r="KWC1" s="171"/>
      <c r="KWD1" s="171"/>
      <c r="KWE1" s="171"/>
      <c r="KWF1" s="171"/>
      <c r="KWG1" s="171"/>
      <c r="KWH1" s="171"/>
      <c r="KWI1" s="171"/>
      <c r="KWJ1" s="171"/>
      <c r="KWK1" s="171"/>
      <c r="KWL1" s="171"/>
      <c r="KWM1" s="171"/>
      <c r="KWN1" s="171"/>
      <c r="KWO1" s="171"/>
      <c r="KWP1" s="171"/>
      <c r="KWQ1" s="171"/>
      <c r="KWR1" s="171"/>
      <c r="KWS1" s="171"/>
      <c r="KWT1" s="171"/>
      <c r="KWU1" s="171"/>
      <c r="KWV1" s="171"/>
      <c r="KWW1" s="171"/>
      <c r="KWX1" s="171"/>
      <c r="KWY1" s="171"/>
      <c r="KWZ1" s="171"/>
      <c r="KXA1" s="171"/>
      <c r="KXB1" s="171"/>
      <c r="KXC1" s="171"/>
      <c r="KXD1" s="171"/>
      <c r="KXE1" s="171"/>
      <c r="KXF1" s="171"/>
      <c r="KXG1" s="171"/>
      <c r="KXH1" s="171"/>
      <c r="KXI1" s="171"/>
      <c r="KXJ1" s="171"/>
      <c r="KXK1" s="171"/>
      <c r="KXL1" s="171"/>
      <c r="KXM1" s="171"/>
      <c r="KXN1" s="171"/>
      <c r="KXO1" s="171"/>
      <c r="KXP1" s="171"/>
      <c r="KXQ1" s="171"/>
      <c r="KXR1" s="171"/>
      <c r="KXS1" s="171"/>
      <c r="KXT1" s="171"/>
      <c r="KXU1" s="171"/>
      <c r="KXV1" s="171"/>
      <c r="KXW1" s="171"/>
      <c r="KXX1" s="171"/>
      <c r="KXY1" s="171"/>
      <c r="KXZ1" s="171"/>
      <c r="KYA1" s="171"/>
      <c r="KYB1" s="171"/>
      <c r="KYC1" s="171"/>
      <c r="KYD1" s="171"/>
      <c r="KYE1" s="171"/>
      <c r="KYF1" s="171"/>
      <c r="KYG1" s="171"/>
      <c r="KYH1" s="171"/>
      <c r="KYI1" s="171"/>
      <c r="KYJ1" s="171"/>
      <c r="KYK1" s="171"/>
      <c r="KYL1" s="171"/>
      <c r="KYM1" s="171"/>
      <c r="KYN1" s="171"/>
      <c r="KYO1" s="171"/>
      <c r="KYP1" s="171"/>
      <c r="KYQ1" s="171"/>
      <c r="KYR1" s="171"/>
      <c r="KYS1" s="171"/>
      <c r="KYT1" s="171"/>
      <c r="KYU1" s="171"/>
      <c r="KYV1" s="171"/>
      <c r="KYW1" s="171"/>
      <c r="KYX1" s="171"/>
      <c r="KYY1" s="171"/>
      <c r="KYZ1" s="171"/>
      <c r="KZA1" s="171"/>
      <c r="KZB1" s="171"/>
      <c r="KZC1" s="171"/>
      <c r="KZD1" s="171"/>
      <c r="KZE1" s="171"/>
      <c r="KZF1" s="171"/>
      <c r="KZG1" s="171"/>
      <c r="KZH1" s="171"/>
      <c r="KZI1" s="171"/>
      <c r="KZJ1" s="171"/>
      <c r="KZK1" s="171"/>
      <c r="KZL1" s="171"/>
      <c r="KZM1" s="171"/>
      <c r="KZN1" s="171"/>
      <c r="KZO1" s="171"/>
      <c r="KZP1" s="171"/>
      <c r="KZQ1" s="171"/>
      <c r="KZR1" s="171"/>
      <c r="KZS1" s="171"/>
      <c r="KZT1" s="171"/>
      <c r="KZU1" s="171"/>
      <c r="KZV1" s="171"/>
      <c r="KZW1" s="171"/>
      <c r="KZX1" s="171"/>
      <c r="KZY1" s="171"/>
      <c r="KZZ1" s="171"/>
      <c r="LAA1" s="171"/>
      <c r="LAB1" s="171"/>
      <c r="LAC1" s="171"/>
      <c r="LAD1" s="171"/>
      <c r="LAE1" s="171"/>
      <c r="LAF1" s="171"/>
      <c r="LAG1" s="171"/>
      <c r="LAH1" s="171"/>
      <c r="LAI1" s="171"/>
      <c r="LAJ1" s="171"/>
      <c r="LAK1" s="171"/>
      <c r="LAL1" s="171"/>
      <c r="LAM1" s="171"/>
      <c r="LAN1" s="171"/>
      <c r="LAO1" s="171"/>
      <c r="LAP1" s="171"/>
      <c r="LAQ1" s="171"/>
      <c r="LAR1" s="171"/>
      <c r="LAS1" s="171"/>
      <c r="LAT1" s="171"/>
      <c r="LAU1" s="171"/>
      <c r="LAV1" s="171"/>
      <c r="LAW1" s="171"/>
      <c r="LAX1" s="171"/>
      <c r="LAY1" s="171"/>
      <c r="LAZ1" s="171"/>
      <c r="LBA1" s="171"/>
      <c r="LBB1" s="171"/>
      <c r="LBC1" s="171"/>
      <c r="LBD1" s="171"/>
      <c r="LBE1" s="171"/>
      <c r="LBF1" s="171"/>
      <c r="LBG1" s="171"/>
      <c r="LBH1" s="171"/>
      <c r="LBI1" s="171"/>
      <c r="LBJ1" s="171"/>
      <c r="LBK1" s="171"/>
      <c r="LBL1" s="171"/>
      <c r="LBM1" s="171"/>
      <c r="LBN1" s="171"/>
      <c r="LBO1" s="171"/>
      <c r="LBP1" s="171"/>
      <c r="LBQ1" s="171"/>
      <c r="LBR1" s="171"/>
      <c r="LBS1" s="171"/>
      <c r="LBT1" s="171"/>
      <c r="LBU1" s="171"/>
      <c r="LBV1" s="171"/>
      <c r="LBW1" s="171"/>
      <c r="LBX1" s="171"/>
      <c r="LBY1" s="171"/>
      <c r="LBZ1" s="171"/>
      <c r="LCA1" s="171"/>
      <c r="LCB1" s="171"/>
      <c r="LCC1" s="171"/>
      <c r="LCD1" s="171"/>
      <c r="LCE1" s="171"/>
      <c r="LCF1" s="171"/>
      <c r="LCG1" s="171"/>
      <c r="LCH1" s="171"/>
      <c r="LCI1" s="171"/>
      <c r="LCJ1" s="171"/>
      <c r="LCK1" s="171"/>
      <c r="LCL1" s="171"/>
      <c r="LCM1" s="171"/>
      <c r="LCN1" s="171"/>
      <c r="LCO1" s="171"/>
      <c r="LCP1" s="171"/>
      <c r="LCQ1" s="171"/>
      <c r="LCR1" s="171"/>
      <c r="LCS1" s="171"/>
      <c r="LCT1" s="171"/>
      <c r="LCU1" s="171"/>
      <c r="LCV1" s="171"/>
      <c r="LCW1" s="171"/>
      <c r="LCX1" s="171"/>
      <c r="LCY1" s="171"/>
      <c r="LCZ1" s="171"/>
      <c r="LDA1" s="171"/>
      <c r="LDB1" s="171"/>
      <c r="LDC1" s="171"/>
      <c r="LDD1" s="171"/>
      <c r="LDE1" s="171"/>
      <c r="LDF1" s="171"/>
      <c r="LDG1" s="171"/>
      <c r="LDH1" s="171"/>
      <c r="LDI1" s="171"/>
      <c r="LDJ1" s="171"/>
      <c r="LDK1" s="171"/>
      <c r="LDL1" s="171"/>
      <c r="LDM1" s="171"/>
      <c r="LDN1" s="171"/>
      <c r="LDO1" s="171"/>
      <c r="LDP1" s="171"/>
      <c r="LDQ1" s="171"/>
      <c r="LDR1" s="171"/>
      <c r="LDS1" s="171"/>
      <c r="LDT1" s="171"/>
      <c r="LDU1" s="171"/>
      <c r="LDV1" s="171"/>
      <c r="LDW1" s="171"/>
      <c r="LDX1" s="171"/>
      <c r="LDY1" s="171"/>
      <c r="LDZ1" s="171"/>
      <c r="LEA1" s="171"/>
      <c r="LEB1" s="171"/>
      <c r="LEC1" s="171"/>
      <c r="LED1" s="171"/>
      <c r="LEE1" s="171"/>
      <c r="LEF1" s="171"/>
      <c r="LEG1" s="171"/>
      <c r="LEH1" s="171"/>
      <c r="LEI1" s="171"/>
      <c r="LEJ1" s="171"/>
      <c r="LEK1" s="171"/>
      <c r="LEL1" s="171"/>
      <c r="LEM1" s="171"/>
      <c r="LEN1" s="171"/>
      <c r="LEO1" s="171"/>
      <c r="LEP1" s="171"/>
      <c r="LEQ1" s="171"/>
      <c r="LER1" s="171"/>
      <c r="LES1" s="171"/>
      <c r="LET1" s="171"/>
      <c r="LEU1" s="171"/>
      <c r="LEV1" s="171"/>
      <c r="LEW1" s="171"/>
      <c r="LEX1" s="171"/>
      <c r="LEY1" s="171"/>
      <c r="LEZ1" s="171"/>
      <c r="LFA1" s="171"/>
      <c r="LFB1" s="171"/>
      <c r="LFC1" s="171"/>
      <c r="LFD1" s="171"/>
      <c r="LFE1" s="171"/>
      <c r="LFF1" s="171"/>
      <c r="LFG1" s="171"/>
      <c r="LFH1" s="171"/>
      <c r="LFI1" s="171"/>
      <c r="LFJ1" s="171"/>
      <c r="LFK1" s="171"/>
      <c r="LFL1" s="171"/>
      <c r="LFM1" s="171"/>
      <c r="LFN1" s="171"/>
      <c r="LFO1" s="171"/>
      <c r="LFP1" s="171"/>
      <c r="LFQ1" s="171"/>
      <c r="LFR1" s="171"/>
      <c r="LFS1" s="171"/>
      <c r="LFT1" s="171"/>
      <c r="LFU1" s="171"/>
      <c r="LFV1" s="171"/>
      <c r="LFW1" s="171"/>
      <c r="LFX1" s="171"/>
      <c r="LFY1" s="171"/>
      <c r="LFZ1" s="171"/>
      <c r="LGA1" s="171"/>
      <c r="LGB1" s="171"/>
      <c r="LGC1" s="171"/>
      <c r="LGD1" s="171"/>
      <c r="LGE1" s="171"/>
      <c r="LGF1" s="171"/>
      <c r="LGG1" s="171"/>
      <c r="LGH1" s="171"/>
      <c r="LGI1" s="171"/>
      <c r="LGJ1" s="171"/>
      <c r="LGK1" s="171"/>
      <c r="LGL1" s="171"/>
      <c r="LGM1" s="171"/>
      <c r="LGN1" s="171"/>
      <c r="LGO1" s="171"/>
      <c r="LGP1" s="171"/>
      <c r="LGQ1" s="171"/>
      <c r="LGR1" s="171"/>
      <c r="LGS1" s="171"/>
      <c r="LGT1" s="171"/>
      <c r="LGU1" s="171"/>
      <c r="LGV1" s="171"/>
      <c r="LGW1" s="171"/>
      <c r="LGX1" s="171"/>
      <c r="LGY1" s="171"/>
      <c r="LGZ1" s="171"/>
      <c r="LHA1" s="171"/>
      <c r="LHB1" s="171"/>
      <c r="LHC1" s="171"/>
      <c r="LHD1" s="171"/>
      <c r="LHE1" s="171"/>
      <c r="LHF1" s="171"/>
      <c r="LHG1" s="171"/>
      <c r="LHH1" s="171"/>
      <c r="LHI1" s="171"/>
      <c r="LHJ1" s="171"/>
      <c r="LHK1" s="171"/>
      <c r="LHL1" s="171"/>
      <c r="LHM1" s="171"/>
      <c r="LHN1" s="171"/>
      <c r="LHO1" s="171"/>
      <c r="LHP1" s="171"/>
      <c r="LHQ1" s="171"/>
      <c r="LHR1" s="171"/>
      <c r="LHS1" s="171"/>
      <c r="LHT1" s="171"/>
      <c r="LHU1" s="171"/>
      <c r="LHV1" s="171"/>
      <c r="LHW1" s="171"/>
      <c r="LHX1" s="171"/>
      <c r="LHY1" s="171"/>
      <c r="LHZ1" s="171"/>
      <c r="LIA1" s="171"/>
      <c r="LIB1" s="171"/>
      <c r="LIC1" s="171"/>
      <c r="LID1" s="171"/>
      <c r="LIE1" s="171"/>
      <c r="LIF1" s="171"/>
      <c r="LIG1" s="171"/>
      <c r="LIH1" s="171"/>
      <c r="LII1" s="171"/>
      <c r="LIJ1" s="171"/>
      <c r="LIK1" s="171"/>
      <c r="LIL1" s="171"/>
      <c r="LIM1" s="171"/>
      <c r="LIN1" s="171"/>
      <c r="LIO1" s="171"/>
      <c r="LIP1" s="171"/>
      <c r="LIQ1" s="171"/>
      <c r="LIR1" s="171"/>
      <c r="LIS1" s="171"/>
      <c r="LIT1" s="171"/>
      <c r="LIU1" s="171"/>
      <c r="LIV1" s="171"/>
      <c r="LIW1" s="171"/>
      <c r="LIX1" s="171"/>
      <c r="LIY1" s="171"/>
      <c r="LIZ1" s="171"/>
      <c r="LJA1" s="171"/>
      <c r="LJB1" s="171"/>
      <c r="LJC1" s="171"/>
      <c r="LJD1" s="171"/>
      <c r="LJE1" s="171"/>
      <c r="LJF1" s="171"/>
      <c r="LJG1" s="171"/>
      <c r="LJH1" s="171"/>
      <c r="LJI1" s="171"/>
      <c r="LJJ1" s="171"/>
      <c r="LJK1" s="171"/>
      <c r="LJL1" s="171"/>
      <c r="LJM1" s="171"/>
      <c r="LJN1" s="171"/>
      <c r="LJO1" s="171"/>
      <c r="LJP1" s="171"/>
      <c r="LJQ1" s="171"/>
      <c r="LJR1" s="171"/>
      <c r="LJS1" s="171"/>
      <c r="LJT1" s="171"/>
      <c r="LJU1" s="171"/>
      <c r="LJV1" s="171"/>
      <c r="LJW1" s="171"/>
      <c r="LJX1" s="171"/>
      <c r="LJY1" s="171"/>
      <c r="LJZ1" s="171"/>
      <c r="LKA1" s="171"/>
      <c r="LKB1" s="171"/>
      <c r="LKC1" s="171"/>
      <c r="LKD1" s="171"/>
      <c r="LKE1" s="171"/>
      <c r="LKF1" s="171"/>
      <c r="LKG1" s="171"/>
      <c r="LKH1" s="171"/>
      <c r="LKI1" s="171"/>
      <c r="LKJ1" s="171"/>
      <c r="LKK1" s="171"/>
      <c r="LKL1" s="171"/>
      <c r="LKM1" s="171"/>
      <c r="LKN1" s="171"/>
      <c r="LKO1" s="171"/>
      <c r="LKP1" s="171"/>
      <c r="LKQ1" s="171"/>
      <c r="LKR1" s="171"/>
      <c r="LKS1" s="171"/>
      <c r="LKT1" s="171"/>
      <c r="LKU1" s="171"/>
      <c r="LKV1" s="171"/>
      <c r="LKW1" s="171"/>
      <c r="LKX1" s="171"/>
      <c r="LKY1" s="171"/>
      <c r="LKZ1" s="171"/>
      <c r="LLA1" s="171"/>
      <c r="LLB1" s="171"/>
      <c r="LLC1" s="171"/>
      <c r="LLD1" s="171"/>
      <c r="LLE1" s="171"/>
      <c r="LLF1" s="171"/>
      <c r="LLG1" s="171"/>
      <c r="LLH1" s="171"/>
      <c r="LLI1" s="171"/>
      <c r="LLJ1" s="171"/>
      <c r="LLK1" s="171"/>
      <c r="LLL1" s="171"/>
      <c r="LLM1" s="171"/>
      <c r="LLN1" s="171"/>
      <c r="LLO1" s="171"/>
      <c r="LLP1" s="171"/>
      <c r="LLQ1" s="171"/>
      <c r="LLR1" s="171"/>
      <c r="LLS1" s="171"/>
      <c r="LLT1" s="171"/>
      <c r="LLU1" s="171"/>
      <c r="LLV1" s="171"/>
      <c r="LLW1" s="171"/>
      <c r="LLX1" s="171"/>
      <c r="LLY1" s="171"/>
      <c r="LLZ1" s="171"/>
      <c r="LMA1" s="171"/>
      <c r="LMB1" s="171"/>
      <c r="LMC1" s="171"/>
      <c r="LMD1" s="171"/>
      <c r="LME1" s="171"/>
      <c r="LMF1" s="171"/>
      <c r="LMG1" s="171"/>
      <c r="LMH1" s="171"/>
      <c r="LMI1" s="171"/>
      <c r="LMJ1" s="171"/>
      <c r="LMK1" s="171"/>
      <c r="LML1" s="171"/>
      <c r="LMM1" s="171"/>
      <c r="LMN1" s="171"/>
      <c r="LMO1" s="171"/>
      <c r="LMP1" s="171"/>
      <c r="LMQ1" s="171"/>
      <c r="LMR1" s="171"/>
      <c r="LMS1" s="171"/>
      <c r="LMT1" s="171"/>
      <c r="LMU1" s="171"/>
      <c r="LMV1" s="171"/>
      <c r="LMW1" s="171"/>
      <c r="LMX1" s="171"/>
      <c r="LMY1" s="171"/>
      <c r="LMZ1" s="171"/>
      <c r="LNA1" s="171"/>
      <c r="LNB1" s="171"/>
      <c r="LNC1" s="171"/>
      <c r="LND1" s="171"/>
      <c r="LNE1" s="171"/>
      <c r="LNF1" s="171"/>
      <c r="LNG1" s="171"/>
      <c r="LNH1" s="171"/>
      <c r="LNI1" s="171"/>
      <c r="LNJ1" s="171"/>
      <c r="LNK1" s="171"/>
      <c r="LNL1" s="171"/>
      <c r="LNM1" s="171"/>
      <c r="LNN1" s="171"/>
      <c r="LNO1" s="171"/>
      <c r="LNP1" s="171"/>
      <c r="LNQ1" s="171"/>
      <c r="LNR1" s="171"/>
      <c r="LNS1" s="171"/>
      <c r="LNT1" s="171"/>
      <c r="LNU1" s="171"/>
      <c r="LNV1" s="171"/>
      <c r="LNW1" s="171"/>
      <c r="LNX1" s="171"/>
      <c r="LNY1" s="171"/>
      <c r="LNZ1" s="171"/>
      <c r="LOA1" s="171"/>
      <c r="LOB1" s="171"/>
      <c r="LOC1" s="171"/>
      <c r="LOD1" s="171"/>
      <c r="LOE1" s="171"/>
      <c r="LOF1" s="171"/>
      <c r="LOG1" s="171"/>
      <c r="LOH1" s="171"/>
      <c r="LOI1" s="171"/>
      <c r="LOJ1" s="171"/>
      <c r="LOK1" s="171"/>
      <c r="LOL1" s="171"/>
      <c r="LOM1" s="171"/>
      <c r="LON1" s="171"/>
      <c r="LOO1" s="171"/>
      <c r="LOP1" s="171"/>
      <c r="LOQ1" s="171"/>
      <c r="LOR1" s="171"/>
      <c r="LOS1" s="171"/>
      <c r="LOT1" s="171"/>
      <c r="LOU1" s="171"/>
      <c r="LOV1" s="171"/>
      <c r="LOW1" s="171"/>
      <c r="LOX1" s="171"/>
      <c r="LOY1" s="171"/>
      <c r="LOZ1" s="171"/>
      <c r="LPA1" s="171"/>
      <c r="LPB1" s="171"/>
      <c r="LPC1" s="171"/>
      <c r="LPD1" s="171"/>
      <c r="LPE1" s="171"/>
      <c r="LPF1" s="171"/>
      <c r="LPG1" s="171"/>
      <c r="LPH1" s="171"/>
      <c r="LPI1" s="171"/>
      <c r="LPJ1" s="171"/>
      <c r="LPK1" s="171"/>
      <c r="LPL1" s="171"/>
      <c r="LPM1" s="171"/>
      <c r="LPN1" s="171"/>
      <c r="LPO1" s="171"/>
      <c r="LPP1" s="171"/>
      <c r="LPQ1" s="171"/>
      <c r="LPR1" s="171"/>
      <c r="LPS1" s="171"/>
      <c r="LPT1" s="171"/>
      <c r="LPU1" s="171"/>
      <c r="LPV1" s="171"/>
      <c r="LPW1" s="171"/>
      <c r="LPX1" s="171"/>
      <c r="LPY1" s="171"/>
      <c r="LPZ1" s="171"/>
      <c r="LQA1" s="171"/>
      <c r="LQB1" s="171"/>
      <c r="LQC1" s="171"/>
      <c r="LQD1" s="171"/>
      <c r="LQE1" s="171"/>
      <c r="LQF1" s="171"/>
      <c r="LQG1" s="171"/>
      <c r="LQH1" s="171"/>
      <c r="LQI1" s="171"/>
      <c r="LQJ1" s="171"/>
      <c r="LQK1" s="171"/>
      <c r="LQL1" s="171"/>
      <c r="LQM1" s="171"/>
      <c r="LQN1" s="171"/>
      <c r="LQO1" s="171"/>
      <c r="LQP1" s="171"/>
      <c r="LQQ1" s="171"/>
      <c r="LQR1" s="171"/>
      <c r="LQS1" s="171"/>
      <c r="LQT1" s="171"/>
      <c r="LQU1" s="171"/>
      <c r="LQV1" s="171"/>
      <c r="LQW1" s="171"/>
      <c r="LQX1" s="171"/>
      <c r="LQY1" s="171"/>
      <c r="LQZ1" s="171"/>
      <c r="LRA1" s="171"/>
      <c r="LRB1" s="171"/>
      <c r="LRC1" s="171"/>
      <c r="LRD1" s="171"/>
      <c r="LRE1" s="171"/>
      <c r="LRF1" s="171"/>
      <c r="LRG1" s="171"/>
      <c r="LRH1" s="171"/>
      <c r="LRI1" s="171"/>
      <c r="LRJ1" s="171"/>
      <c r="LRK1" s="171"/>
      <c r="LRL1" s="171"/>
      <c r="LRM1" s="171"/>
      <c r="LRN1" s="171"/>
      <c r="LRO1" s="171"/>
      <c r="LRP1" s="171"/>
      <c r="LRQ1" s="171"/>
      <c r="LRR1" s="171"/>
      <c r="LRS1" s="171"/>
      <c r="LRT1" s="171"/>
      <c r="LRU1" s="171"/>
      <c r="LRV1" s="171"/>
      <c r="LRW1" s="171"/>
      <c r="LRX1" s="171"/>
      <c r="LRY1" s="171"/>
      <c r="LRZ1" s="171"/>
      <c r="LSA1" s="171"/>
      <c r="LSB1" s="171"/>
      <c r="LSC1" s="171"/>
      <c r="LSD1" s="171"/>
      <c r="LSE1" s="171"/>
      <c r="LSF1" s="171"/>
      <c r="LSG1" s="171"/>
      <c r="LSH1" s="171"/>
      <c r="LSI1" s="171"/>
      <c r="LSJ1" s="171"/>
      <c r="LSK1" s="171"/>
      <c r="LSL1" s="171"/>
      <c r="LSM1" s="171"/>
      <c r="LSN1" s="171"/>
      <c r="LSO1" s="171"/>
      <c r="LSP1" s="171"/>
      <c r="LSQ1" s="171"/>
      <c r="LSR1" s="171"/>
      <c r="LSS1" s="171"/>
      <c r="LST1" s="171"/>
      <c r="LSU1" s="171"/>
      <c r="LSV1" s="171"/>
      <c r="LSW1" s="171"/>
      <c r="LSX1" s="171"/>
      <c r="LSY1" s="171"/>
      <c r="LSZ1" s="171"/>
      <c r="LTA1" s="171"/>
      <c r="LTB1" s="171"/>
      <c r="LTC1" s="171"/>
      <c r="LTD1" s="171"/>
      <c r="LTE1" s="171"/>
      <c r="LTF1" s="171"/>
      <c r="LTG1" s="171"/>
      <c r="LTH1" s="171"/>
      <c r="LTI1" s="171"/>
      <c r="LTJ1" s="171"/>
      <c r="LTK1" s="171"/>
      <c r="LTL1" s="171"/>
      <c r="LTM1" s="171"/>
      <c r="LTN1" s="171"/>
      <c r="LTO1" s="171"/>
      <c r="LTP1" s="171"/>
      <c r="LTQ1" s="171"/>
      <c r="LTR1" s="171"/>
      <c r="LTS1" s="171"/>
      <c r="LTT1" s="171"/>
      <c r="LTU1" s="171"/>
      <c r="LTV1" s="171"/>
      <c r="LTW1" s="171"/>
      <c r="LTX1" s="171"/>
      <c r="LTY1" s="171"/>
      <c r="LTZ1" s="171"/>
      <c r="LUA1" s="171"/>
      <c r="LUB1" s="171"/>
      <c r="LUC1" s="171"/>
      <c r="LUD1" s="171"/>
      <c r="LUE1" s="171"/>
      <c r="LUF1" s="171"/>
      <c r="LUG1" s="171"/>
      <c r="LUH1" s="171"/>
      <c r="LUI1" s="171"/>
      <c r="LUJ1" s="171"/>
      <c r="LUK1" s="171"/>
      <c r="LUL1" s="171"/>
      <c r="LUM1" s="171"/>
      <c r="LUN1" s="171"/>
      <c r="LUO1" s="171"/>
      <c r="LUP1" s="171"/>
      <c r="LUQ1" s="171"/>
      <c r="LUR1" s="171"/>
      <c r="LUS1" s="171"/>
      <c r="LUT1" s="171"/>
      <c r="LUU1" s="171"/>
      <c r="LUV1" s="171"/>
      <c r="LUW1" s="171"/>
      <c r="LUX1" s="171"/>
      <c r="LUY1" s="171"/>
      <c r="LUZ1" s="171"/>
      <c r="LVA1" s="171"/>
      <c r="LVB1" s="171"/>
      <c r="LVC1" s="171"/>
      <c r="LVD1" s="171"/>
      <c r="LVE1" s="171"/>
      <c r="LVF1" s="171"/>
      <c r="LVG1" s="171"/>
      <c r="LVH1" s="171"/>
      <c r="LVI1" s="171"/>
      <c r="LVJ1" s="171"/>
      <c r="LVK1" s="171"/>
      <c r="LVL1" s="171"/>
      <c r="LVM1" s="171"/>
      <c r="LVN1" s="171"/>
      <c r="LVO1" s="171"/>
      <c r="LVP1" s="171"/>
      <c r="LVQ1" s="171"/>
      <c r="LVR1" s="171"/>
      <c r="LVS1" s="171"/>
      <c r="LVT1" s="171"/>
      <c r="LVU1" s="171"/>
      <c r="LVV1" s="171"/>
      <c r="LVW1" s="171"/>
      <c r="LVX1" s="171"/>
      <c r="LVY1" s="171"/>
      <c r="LVZ1" s="171"/>
      <c r="LWA1" s="171"/>
      <c r="LWB1" s="171"/>
      <c r="LWC1" s="171"/>
      <c r="LWD1" s="171"/>
      <c r="LWE1" s="171"/>
      <c r="LWF1" s="171"/>
      <c r="LWG1" s="171"/>
      <c r="LWH1" s="171"/>
      <c r="LWI1" s="171"/>
      <c r="LWJ1" s="171"/>
      <c r="LWK1" s="171"/>
      <c r="LWL1" s="171"/>
      <c r="LWM1" s="171"/>
      <c r="LWN1" s="171"/>
      <c r="LWO1" s="171"/>
      <c r="LWP1" s="171"/>
      <c r="LWQ1" s="171"/>
      <c r="LWR1" s="171"/>
      <c r="LWS1" s="171"/>
      <c r="LWT1" s="171"/>
      <c r="LWU1" s="171"/>
      <c r="LWV1" s="171"/>
      <c r="LWW1" s="171"/>
      <c r="LWX1" s="171"/>
      <c r="LWY1" s="171"/>
      <c r="LWZ1" s="171"/>
      <c r="LXA1" s="171"/>
      <c r="LXB1" s="171"/>
      <c r="LXC1" s="171"/>
      <c r="LXD1" s="171"/>
      <c r="LXE1" s="171"/>
      <c r="LXF1" s="171"/>
      <c r="LXG1" s="171"/>
      <c r="LXH1" s="171"/>
      <c r="LXI1" s="171"/>
      <c r="LXJ1" s="171"/>
      <c r="LXK1" s="171"/>
      <c r="LXL1" s="171"/>
      <c r="LXM1" s="171"/>
      <c r="LXN1" s="171"/>
      <c r="LXO1" s="171"/>
      <c r="LXP1" s="171"/>
      <c r="LXQ1" s="171"/>
      <c r="LXR1" s="171"/>
      <c r="LXS1" s="171"/>
      <c r="LXT1" s="171"/>
      <c r="LXU1" s="171"/>
      <c r="LXV1" s="171"/>
      <c r="LXW1" s="171"/>
      <c r="LXX1" s="171"/>
      <c r="LXY1" s="171"/>
      <c r="LXZ1" s="171"/>
      <c r="LYA1" s="171"/>
      <c r="LYB1" s="171"/>
      <c r="LYC1" s="171"/>
      <c r="LYD1" s="171"/>
      <c r="LYE1" s="171"/>
      <c r="LYF1" s="171"/>
      <c r="LYG1" s="171"/>
      <c r="LYH1" s="171"/>
      <c r="LYI1" s="171"/>
      <c r="LYJ1" s="171"/>
      <c r="LYK1" s="171"/>
      <c r="LYL1" s="171"/>
      <c r="LYM1" s="171"/>
      <c r="LYN1" s="171"/>
      <c r="LYO1" s="171"/>
      <c r="LYP1" s="171"/>
      <c r="LYQ1" s="171"/>
      <c r="LYR1" s="171"/>
      <c r="LYS1" s="171"/>
      <c r="LYT1" s="171"/>
      <c r="LYU1" s="171"/>
      <c r="LYV1" s="171"/>
      <c r="LYW1" s="171"/>
      <c r="LYX1" s="171"/>
      <c r="LYY1" s="171"/>
      <c r="LYZ1" s="171"/>
      <c r="LZA1" s="171"/>
      <c r="LZB1" s="171"/>
      <c r="LZC1" s="171"/>
      <c r="LZD1" s="171"/>
      <c r="LZE1" s="171"/>
      <c r="LZF1" s="171"/>
      <c r="LZG1" s="171"/>
      <c r="LZH1" s="171"/>
      <c r="LZI1" s="171"/>
      <c r="LZJ1" s="171"/>
      <c r="LZK1" s="171"/>
      <c r="LZL1" s="171"/>
      <c r="LZM1" s="171"/>
      <c r="LZN1" s="171"/>
      <c r="LZO1" s="171"/>
      <c r="LZP1" s="171"/>
      <c r="LZQ1" s="171"/>
      <c r="LZR1" s="171"/>
      <c r="LZS1" s="171"/>
      <c r="LZT1" s="171"/>
      <c r="LZU1" s="171"/>
      <c r="LZV1" s="171"/>
      <c r="LZW1" s="171"/>
      <c r="LZX1" s="171"/>
      <c r="LZY1" s="171"/>
      <c r="LZZ1" s="171"/>
      <c r="MAA1" s="171"/>
      <c r="MAB1" s="171"/>
      <c r="MAC1" s="171"/>
      <c r="MAD1" s="171"/>
      <c r="MAE1" s="171"/>
      <c r="MAF1" s="171"/>
      <c r="MAG1" s="171"/>
      <c r="MAH1" s="171"/>
      <c r="MAI1" s="171"/>
      <c r="MAJ1" s="171"/>
      <c r="MAK1" s="171"/>
      <c r="MAL1" s="171"/>
      <c r="MAM1" s="171"/>
      <c r="MAN1" s="171"/>
      <c r="MAO1" s="171"/>
      <c r="MAP1" s="171"/>
      <c r="MAQ1" s="171"/>
      <c r="MAR1" s="171"/>
      <c r="MAS1" s="171"/>
      <c r="MAT1" s="171"/>
      <c r="MAU1" s="171"/>
      <c r="MAV1" s="171"/>
      <c r="MAW1" s="171"/>
      <c r="MAX1" s="171"/>
      <c r="MAY1" s="171"/>
      <c r="MAZ1" s="171"/>
      <c r="MBA1" s="171"/>
      <c r="MBB1" s="171"/>
      <c r="MBC1" s="171"/>
      <c r="MBD1" s="171"/>
      <c r="MBE1" s="171"/>
      <c r="MBF1" s="171"/>
      <c r="MBG1" s="171"/>
      <c r="MBH1" s="171"/>
      <c r="MBI1" s="171"/>
      <c r="MBJ1" s="171"/>
      <c r="MBK1" s="171"/>
      <c r="MBL1" s="171"/>
      <c r="MBM1" s="171"/>
      <c r="MBN1" s="171"/>
      <c r="MBO1" s="171"/>
      <c r="MBP1" s="171"/>
      <c r="MBQ1" s="171"/>
      <c r="MBR1" s="171"/>
      <c r="MBS1" s="171"/>
      <c r="MBT1" s="171"/>
      <c r="MBU1" s="171"/>
      <c r="MBV1" s="171"/>
      <c r="MBW1" s="171"/>
      <c r="MBX1" s="171"/>
      <c r="MBY1" s="171"/>
      <c r="MBZ1" s="171"/>
      <c r="MCA1" s="171"/>
      <c r="MCB1" s="171"/>
      <c r="MCC1" s="171"/>
      <c r="MCD1" s="171"/>
      <c r="MCE1" s="171"/>
      <c r="MCF1" s="171"/>
      <c r="MCG1" s="171"/>
      <c r="MCH1" s="171"/>
      <c r="MCI1" s="171"/>
      <c r="MCJ1" s="171"/>
      <c r="MCK1" s="171"/>
      <c r="MCL1" s="171"/>
      <c r="MCM1" s="171"/>
      <c r="MCN1" s="171"/>
      <c r="MCO1" s="171"/>
      <c r="MCP1" s="171"/>
      <c r="MCQ1" s="171"/>
      <c r="MCR1" s="171"/>
      <c r="MCS1" s="171"/>
      <c r="MCT1" s="171"/>
      <c r="MCU1" s="171"/>
      <c r="MCV1" s="171"/>
      <c r="MCW1" s="171"/>
      <c r="MCX1" s="171"/>
      <c r="MCY1" s="171"/>
      <c r="MCZ1" s="171"/>
      <c r="MDA1" s="171"/>
      <c r="MDB1" s="171"/>
      <c r="MDC1" s="171"/>
      <c r="MDD1" s="171"/>
      <c r="MDE1" s="171"/>
      <c r="MDF1" s="171"/>
      <c r="MDG1" s="171"/>
      <c r="MDH1" s="171"/>
      <c r="MDI1" s="171"/>
      <c r="MDJ1" s="171"/>
      <c r="MDK1" s="171"/>
      <c r="MDL1" s="171"/>
      <c r="MDM1" s="171"/>
      <c r="MDN1" s="171"/>
      <c r="MDO1" s="171"/>
      <c r="MDP1" s="171"/>
      <c r="MDQ1" s="171"/>
      <c r="MDR1" s="171"/>
      <c r="MDS1" s="171"/>
      <c r="MDT1" s="171"/>
      <c r="MDU1" s="171"/>
      <c r="MDV1" s="171"/>
      <c r="MDW1" s="171"/>
      <c r="MDX1" s="171"/>
      <c r="MDY1" s="171"/>
      <c r="MDZ1" s="171"/>
      <c r="MEA1" s="171"/>
      <c r="MEB1" s="171"/>
      <c r="MEC1" s="171"/>
      <c r="MED1" s="171"/>
      <c r="MEE1" s="171"/>
      <c r="MEF1" s="171"/>
      <c r="MEG1" s="171"/>
      <c r="MEH1" s="171"/>
      <c r="MEI1" s="171"/>
      <c r="MEJ1" s="171"/>
      <c r="MEK1" s="171"/>
      <c r="MEL1" s="171"/>
      <c r="MEM1" s="171"/>
      <c r="MEN1" s="171"/>
      <c r="MEO1" s="171"/>
      <c r="MEP1" s="171"/>
      <c r="MEQ1" s="171"/>
      <c r="MER1" s="171"/>
      <c r="MES1" s="171"/>
      <c r="MET1" s="171"/>
      <c r="MEU1" s="171"/>
      <c r="MEV1" s="171"/>
      <c r="MEW1" s="171"/>
      <c r="MEX1" s="171"/>
      <c r="MEY1" s="171"/>
      <c r="MEZ1" s="171"/>
      <c r="MFA1" s="171"/>
      <c r="MFB1" s="171"/>
      <c r="MFC1" s="171"/>
      <c r="MFD1" s="171"/>
      <c r="MFE1" s="171"/>
      <c r="MFF1" s="171"/>
      <c r="MFG1" s="171"/>
      <c r="MFH1" s="171"/>
      <c r="MFI1" s="171"/>
      <c r="MFJ1" s="171"/>
      <c r="MFK1" s="171"/>
      <c r="MFL1" s="171"/>
      <c r="MFM1" s="171"/>
      <c r="MFN1" s="171"/>
      <c r="MFO1" s="171"/>
      <c r="MFP1" s="171"/>
      <c r="MFQ1" s="171"/>
      <c r="MFR1" s="171"/>
      <c r="MFS1" s="171"/>
      <c r="MFT1" s="171"/>
      <c r="MFU1" s="171"/>
      <c r="MFV1" s="171"/>
      <c r="MFW1" s="171"/>
      <c r="MFX1" s="171"/>
      <c r="MFY1" s="171"/>
      <c r="MFZ1" s="171"/>
      <c r="MGA1" s="171"/>
      <c r="MGB1" s="171"/>
      <c r="MGC1" s="171"/>
      <c r="MGD1" s="171"/>
      <c r="MGE1" s="171"/>
      <c r="MGF1" s="171"/>
      <c r="MGG1" s="171"/>
      <c r="MGH1" s="171"/>
      <c r="MGI1" s="171"/>
      <c r="MGJ1" s="171"/>
      <c r="MGK1" s="171"/>
      <c r="MGL1" s="171"/>
      <c r="MGM1" s="171"/>
      <c r="MGN1" s="171"/>
      <c r="MGO1" s="171"/>
      <c r="MGP1" s="171"/>
      <c r="MGQ1" s="171"/>
      <c r="MGR1" s="171"/>
      <c r="MGS1" s="171"/>
      <c r="MGT1" s="171"/>
      <c r="MGU1" s="171"/>
      <c r="MGV1" s="171"/>
      <c r="MGW1" s="171"/>
      <c r="MGX1" s="171"/>
      <c r="MGY1" s="171"/>
      <c r="MGZ1" s="171"/>
      <c r="MHA1" s="171"/>
      <c r="MHB1" s="171"/>
      <c r="MHC1" s="171"/>
      <c r="MHD1" s="171"/>
      <c r="MHE1" s="171"/>
      <c r="MHF1" s="171"/>
      <c r="MHG1" s="171"/>
      <c r="MHH1" s="171"/>
      <c r="MHI1" s="171"/>
      <c r="MHJ1" s="171"/>
      <c r="MHK1" s="171"/>
      <c r="MHL1" s="171"/>
      <c r="MHM1" s="171"/>
      <c r="MHN1" s="171"/>
      <c r="MHO1" s="171"/>
      <c r="MHP1" s="171"/>
      <c r="MHQ1" s="171"/>
      <c r="MHR1" s="171"/>
      <c r="MHS1" s="171"/>
      <c r="MHT1" s="171"/>
      <c r="MHU1" s="171"/>
      <c r="MHV1" s="171"/>
      <c r="MHW1" s="171"/>
      <c r="MHX1" s="171"/>
      <c r="MHY1" s="171"/>
      <c r="MHZ1" s="171"/>
      <c r="MIA1" s="171"/>
      <c r="MIB1" s="171"/>
      <c r="MIC1" s="171"/>
      <c r="MID1" s="171"/>
      <c r="MIE1" s="171"/>
      <c r="MIF1" s="171"/>
      <c r="MIG1" s="171"/>
      <c r="MIH1" s="171"/>
      <c r="MII1" s="171"/>
      <c r="MIJ1" s="171"/>
      <c r="MIK1" s="171"/>
      <c r="MIL1" s="171"/>
      <c r="MIM1" s="171"/>
      <c r="MIN1" s="171"/>
      <c r="MIO1" s="171"/>
      <c r="MIP1" s="171"/>
      <c r="MIQ1" s="171"/>
      <c r="MIR1" s="171"/>
      <c r="MIS1" s="171"/>
      <c r="MIT1" s="171"/>
      <c r="MIU1" s="171"/>
      <c r="MIV1" s="171"/>
      <c r="MIW1" s="171"/>
      <c r="MIX1" s="171"/>
      <c r="MIY1" s="171"/>
      <c r="MIZ1" s="171"/>
      <c r="MJA1" s="171"/>
      <c r="MJB1" s="171"/>
      <c r="MJC1" s="171"/>
      <c r="MJD1" s="171"/>
      <c r="MJE1" s="171"/>
      <c r="MJF1" s="171"/>
      <c r="MJG1" s="171"/>
      <c r="MJH1" s="171"/>
      <c r="MJI1" s="171"/>
      <c r="MJJ1" s="171"/>
      <c r="MJK1" s="171"/>
      <c r="MJL1" s="171"/>
      <c r="MJM1" s="171"/>
      <c r="MJN1" s="171"/>
      <c r="MJO1" s="171"/>
      <c r="MJP1" s="171"/>
      <c r="MJQ1" s="171"/>
      <c r="MJR1" s="171"/>
      <c r="MJS1" s="171"/>
      <c r="MJT1" s="171"/>
      <c r="MJU1" s="171"/>
      <c r="MJV1" s="171"/>
      <c r="MJW1" s="171"/>
      <c r="MJX1" s="171"/>
      <c r="MJY1" s="171"/>
      <c r="MJZ1" s="171"/>
      <c r="MKA1" s="171"/>
      <c r="MKB1" s="171"/>
      <c r="MKC1" s="171"/>
      <c r="MKD1" s="171"/>
      <c r="MKE1" s="171"/>
      <c r="MKF1" s="171"/>
      <c r="MKG1" s="171"/>
      <c r="MKH1" s="171"/>
      <c r="MKI1" s="171"/>
      <c r="MKJ1" s="171"/>
      <c r="MKK1" s="171"/>
      <c r="MKL1" s="171"/>
      <c r="MKM1" s="171"/>
      <c r="MKN1" s="171"/>
      <c r="MKO1" s="171"/>
      <c r="MKP1" s="171"/>
      <c r="MKQ1" s="171"/>
      <c r="MKR1" s="171"/>
      <c r="MKS1" s="171"/>
      <c r="MKT1" s="171"/>
      <c r="MKU1" s="171"/>
      <c r="MKV1" s="171"/>
      <c r="MKW1" s="171"/>
      <c r="MKX1" s="171"/>
      <c r="MKY1" s="171"/>
      <c r="MKZ1" s="171"/>
      <c r="MLA1" s="171"/>
      <c r="MLB1" s="171"/>
      <c r="MLC1" s="171"/>
      <c r="MLD1" s="171"/>
      <c r="MLE1" s="171"/>
      <c r="MLF1" s="171"/>
      <c r="MLG1" s="171"/>
      <c r="MLH1" s="171"/>
      <c r="MLI1" s="171"/>
      <c r="MLJ1" s="171"/>
      <c r="MLK1" s="171"/>
      <c r="MLL1" s="171"/>
      <c r="MLM1" s="171"/>
      <c r="MLN1" s="171"/>
      <c r="MLO1" s="171"/>
      <c r="MLP1" s="171"/>
      <c r="MLQ1" s="171"/>
      <c r="MLR1" s="171"/>
      <c r="MLS1" s="171"/>
      <c r="MLT1" s="171"/>
      <c r="MLU1" s="171"/>
      <c r="MLV1" s="171"/>
      <c r="MLW1" s="171"/>
      <c r="MLX1" s="171"/>
      <c r="MLY1" s="171"/>
      <c r="MLZ1" s="171"/>
      <c r="MMA1" s="171"/>
      <c r="MMB1" s="171"/>
      <c r="MMC1" s="171"/>
      <c r="MMD1" s="171"/>
      <c r="MME1" s="171"/>
      <c r="MMF1" s="171"/>
      <c r="MMG1" s="171"/>
      <c r="MMH1" s="171"/>
      <c r="MMI1" s="171"/>
      <c r="MMJ1" s="171"/>
      <c r="MMK1" s="171"/>
      <c r="MML1" s="171"/>
      <c r="MMM1" s="171"/>
      <c r="MMN1" s="171"/>
      <c r="MMO1" s="171"/>
      <c r="MMP1" s="171"/>
      <c r="MMQ1" s="171"/>
      <c r="MMR1" s="171"/>
      <c r="MMS1" s="171"/>
      <c r="MMT1" s="171"/>
      <c r="MMU1" s="171"/>
      <c r="MMV1" s="171"/>
      <c r="MMW1" s="171"/>
      <c r="MMX1" s="171"/>
      <c r="MMY1" s="171"/>
      <c r="MMZ1" s="171"/>
      <c r="MNA1" s="171"/>
      <c r="MNB1" s="171"/>
      <c r="MNC1" s="171"/>
      <c r="MND1" s="171"/>
      <c r="MNE1" s="171"/>
      <c r="MNF1" s="171"/>
      <c r="MNG1" s="171"/>
      <c r="MNH1" s="171"/>
      <c r="MNI1" s="171"/>
      <c r="MNJ1" s="171"/>
      <c r="MNK1" s="171"/>
      <c r="MNL1" s="171"/>
      <c r="MNM1" s="171"/>
      <c r="MNN1" s="171"/>
      <c r="MNO1" s="171"/>
      <c r="MNP1" s="171"/>
      <c r="MNQ1" s="171"/>
      <c r="MNR1" s="171"/>
      <c r="MNS1" s="171"/>
      <c r="MNT1" s="171"/>
      <c r="MNU1" s="171"/>
      <c r="MNV1" s="171"/>
      <c r="MNW1" s="171"/>
      <c r="MNX1" s="171"/>
      <c r="MNY1" s="171"/>
      <c r="MNZ1" s="171"/>
      <c r="MOA1" s="171"/>
      <c r="MOB1" s="171"/>
      <c r="MOC1" s="171"/>
      <c r="MOD1" s="171"/>
      <c r="MOE1" s="171"/>
      <c r="MOF1" s="171"/>
      <c r="MOG1" s="171"/>
      <c r="MOH1" s="171"/>
      <c r="MOI1" s="171"/>
      <c r="MOJ1" s="171"/>
      <c r="MOK1" s="171"/>
      <c r="MOL1" s="171"/>
      <c r="MOM1" s="171"/>
      <c r="MON1" s="171"/>
      <c r="MOO1" s="171"/>
      <c r="MOP1" s="171"/>
      <c r="MOQ1" s="171"/>
      <c r="MOR1" s="171"/>
      <c r="MOS1" s="171"/>
      <c r="MOT1" s="171"/>
      <c r="MOU1" s="171"/>
      <c r="MOV1" s="171"/>
      <c r="MOW1" s="171"/>
      <c r="MOX1" s="171"/>
      <c r="MOY1" s="171"/>
      <c r="MOZ1" s="171"/>
      <c r="MPA1" s="171"/>
      <c r="MPB1" s="171"/>
      <c r="MPC1" s="171"/>
      <c r="MPD1" s="171"/>
      <c r="MPE1" s="171"/>
      <c r="MPF1" s="171"/>
      <c r="MPG1" s="171"/>
      <c r="MPH1" s="171"/>
      <c r="MPI1" s="171"/>
      <c r="MPJ1" s="171"/>
      <c r="MPK1" s="171"/>
      <c r="MPL1" s="171"/>
      <c r="MPM1" s="171"/>
      <c r="MPN1" s="171"/>
      <c r="MPO1" s="171"/>
      <c r="MPP1" s="171"/>
      <c r="MPQ1" s="171"/>
      <c r="MPR1" s="171"/>
      <c r="MPS1" s="171"/>
      <c r="MPT1" s="171"/>
      <c r="MPU1" s="171"/>
      <c r="MPV1" s="171"/>
      <c r="MPW1" s="171"/>
      <c r="MPX1" s="171"/>
      <c r="MPY1" s="171"/>
      <c r="MPZ1" s="171"/>
      <c r="MQA1" s="171"/>
      <c r="MQB1" s="171"/>
      <c r="MQC1" s="171"/>
      <c r="MQD1" s="171"/>
      <c r="MQE1" s="171"/>
      <c r="MQF1" s="171"/>
      <c r="MQG1" s="171"/>
      <c r="MQH1" s="171"/>
      <c r="MQI1" s="171"/>
      <c r="MQJ1" s="171"/>
      <c r="MQK1" s="171"/>
      <c r="MQL1" s="171"/>
      <c r="MQM1" s="171"/>
      <c r="MQN1" s="171"/>
      <c r="MQO1" s="171"/>
      <c r="MQP1" s="171"/>
      <c r="MQQ1" s="171"/>
      <c r="MQR1" s="171"/>
      <c r="MQS1" s="171"/>
      <c r="MQT1" s="171"/>
      <c r="MQU1" s="171"/>
      <c r="MQV1" s="171"/>
      <c r="MQW1" s="171"/>
      <c r="MQX1" s="171"/>
      <c r="MQY1" s="171"/>
      <c r="MQZ1" s="171"/>
      <c r="MRA1" s="171"/>
      <c r="MRB1" s="171"/>
      <c r="MRC1" s="171"/>
      <c r="MRD1" s="171"/>
      <c r="MRE1" s="171"/>
      <c r="MRF1" s="171"/>
      <c r="MRG1" s="171"/>
      <c r="MRH1" s="171"/>
      <c r="MRI1" s="171"/>
      <c r="MRJ1" s="171"/>
      <c r="MRK1" s="171"/>
      <c r="MRL1" s="171"/>
      <c r="MRM1" s="171"/>
      <c r="MRN1" s="171"/>
      <c r="MRO1" s="171"/>
      <c r="MRP1" s="171"/>
      <c r="MRQ1" s="171"/>
      <c r="MRR1" s="171"/>
      <c r="MRS1" s="171"/>
      <c r="MRT1" s="171"/>
      <c r="MRU1" s="171"/>
      <c r="MRV1" s="171"/>
      <c r="MRW1" s="171"/>
      <c r="MRX1" s="171"/>
      <c r="MRY1" s="171"/>
      <c r="MRZ1" s="171"/>
      <c r="MSA1" s="171"/>
      <c r="MSB1" s="171"/>
      <c r="MSC1" s="171"/>
      <c r="MSD1" s="171"/>
      <c r="MSE1" s="171"/>
      <c r="MSF1" s="171"/>
      <c r="MSG1" s="171"/>
      <c r="MSH1" s="171"/>
      <c r="MSI1" s="171"/>
      <c r="MSJ1" s="171"/>
      <c r="MSK1" s="171"/>
      <c r="MSL1" s="171"/>
      <c r="MSM1" s="171"/>
      <c r="MSN1" s="171"/>
      <c r="MSO1" s="171"/>
      <c r="MSP1" s="171"/>
      <c r="MSQ1" s="171"/>
      <c r="MSR1" s="171"/>
      <c r="MSS1" s="171"/>
      <c r="MST1" s="171"/>
      <c r="MSU1" s="171"/>
      <c r="MSV1" s="171"/>
      <c r="MSW1" s="171"/>
      <c r="MSX1" s="171"/>
      <c r="MSY1" s="171"/>
      <c r="MSZ1" s="171"/>
      <c r="MTA1" s="171"/>
      <c r="MTB1" s="171"/>
      <c r="MTC1" s="171"/>
      <c r="MTD1" s="171"/>
      <c r="MTE1" s="171"/>
      <c r="MTF1" s="171"/>
      <c r="MTG1" s="171"/>
      <c r="MTH1" s="171"/>
      <c r="MTI1" s="171"/>
      <c r="MTJ1" s="171"/>
      <c r="MTK1" s="171"/>
      <c r="MTL1" s="171"/>
      <c r="MTM1" s="171"/>
      <c r="MTN1" s="171"/>
      <c r="MTO1" s="171"/>
      <c r="MTP1" s="171"/>
      <c r="MTQ1" s="171"/>
      <c r="MTR1" s="171"/>
      <c r="MTS1" s="171"/>
      <c r="MTT1" s="171"/>
      <c r="MTU1" s="171"/>
      <c r="MTV1" s="171"/>
      <c r="MTW1" s="171"/>
      <c r="MTX1" s="171"/>
      <c r="MTY1" s="171"/>
      <c r="MTZ1" s="171"/>
      <c r="MUA1" s="171"/>
      <c r="MUB1" s="171"/>
      <c r="MUC1" s="171"/>
      <c r="MUD1" s="171"/>
      <c r="MUE1" s="171"/>
      <c r="MUF1" s="171"/>
      <c r="MUG1" s="171"/>
      <c r="MUH1" s="171"/>
      <c r="MUI1" s="171"/>
      <c r="MUJ1" s="171"/>
      <c r="MUK1" s="171"/>
      <c r="MUL1" s="171"/>
      <c r="MUM1" s="171"/>
      <c r="MUN1" s="171"/>
      <c r="MUO1" s="171"/>
      <c r="MUP1" s="171"/>
      <c r="MUQ1" s="171"/>
      <c r="MUR1" s="171"/>
      <c r="MUS1" s="171"/>
      <c r="MUT1" s="171"/>
      <c r="MUU1" s="171"/>
      <c r="MUV1" s="171"/>
      <c r="MUW1" s="171"/>
      <c r="MUX1" s="171"/>
      <c r="MUY1" s="171"/>
      <c r="MUZ1" s="171"/>
      <c r="MVA1" s="171"/>
      <c r="MVB1" s="171"/>
      <c r="MVC1" s="171"/>
      <c r="MVD1" s="171"/>
      <c r="MVE1" s="171"/>
      <c r="MVF1" s="171"/>
      <c r="MVG1" s="171"/>
      <c r="MVH1" s="171"/>
      <c r="MVI1" s="171"/>
      <c r="MVJ1" s="171"/>
      <c r="MVK1" s="171"/>
      <c r="MVL1" s="171"/>
      <c r="MVM1" s="171"/>
      <c r="MVN1" s="171"/>
      <c r="MVO1" s="171"/>
      <c r="MVP1" s="171"/>
      <c r="MVQ1" s="171"/>
      <c r="MVR1" s="171"/>
      <c r="MVS1" s="171"/>
      <c r="MVT1" s="171"/>
      <c r="MVU1" s="171"/>
      <c r="MVV1" s="171"/>
      <c r="MVW1" s="171"/>
      <c r="MVX1" s="171"/>
      <c r="MVY1" s="171"/>
      <c r="MVZ1" s="171"/>
      <c r="MWA1" s="171"/>
      <c r="MWB1" s="171"/>
      <c r="MWC1" s="171"/>
      <c r="MWD1" s="171"/>
      <c r="MWE1" s="171"/>
      <c r="MWF1" s="171"/>
      <c r="MWG1" s="171"/>
      <c r="MWH1" s="171"/>
      <c r="MWI1" s="171"/>
      <c r="MWJ1" s="171"/>
      <c r="MWK1" s="171"/>
      <c r="MWL1" s="171"/>
      <c r="MWM1" s="171"/>
      <c r="MWN1" s="171"/>
      <c r="MWO1" s="171"/>
      <c r="MWP1" s="171"/>
      <c r="MWQ1" s="171"/>
      <c r="MWR1" s="171"/>
      <c r="MWS1" s="171"/>
      <c r="MWT1" s="171"/>
      <c r="MWU1" s="171"/>
      <c r="MWV1" s="171"/>
      <c r="MWW1" s="171"/>
      <c r="MWX1" s="171"/>
      <c r="MWY1" s="171"/>
      <c r="MWZ1" s="171"/>
      <c r="MXA1" s="171"/>
      <c r="MXB1" s="171"/>
      <c r="MXC1" s="171"/>
      <c r="MXD1" s="171"/>
      <c r="MXE1" s="171"/>
      <c r="MXF1" s="171"/>
      <c r="MXG1" s="171"/>
      <c r="MXH1" s="171"/>
      <c r="MXI1" s="171"/>
      <c r="MXJ1" s="171"/>
      <c r="MXK1" s="171"/>
      <c r="MXL1" s="171"/>
      <c r="MXM1" s="171"/>
      <c r="MXN1" s="171"/>
      <c r="MXO1" s="171"/>
      <c r="MXP1" s="171"/>
      <c r="MXQ1" s="171"/>
      <c r="MXR1" s="171"/>
      <c r="MXS1" s="171"/>
      <c r="MXT1" s="171"/>
      <c r="MXU1" s="171"/>
      <c r="MXV1" s="171"/>
      <c r="MXW1" s="171"/>
      <c r="MXX1" s="171"/>
      <c r="MXY1" s="171"/>
      <c r="MXZ1" s="171"/>
      <c r="MYA1" s="171"/>
      <c r="MYB1" s="171"/>
      <c r="MYC1" s="171"/>
      <c r="MYD1" s="171"/>
      <c r="MYE1" s="171"/>
      <c r="MYF1" s="171"/>
      <c r="MYG1" s="171"/>
      <c r="MYH1" s="171"/>
      <c r="MYI1" s="171"/>
      <c r="MYJ1" s="171"/>
      <c r="MYK1" s="171"/>
      <c r="MYL1" s="171"/>
      <c r="MYM1" s="171"/>
      <c r="MYN1" s="171"/>
      <c r="MYO1" s="171"/>
      <c r="MYP1" s="171"/>
      <c r="MYQ1" s="171"/>
      <c r="MYR1" s="171"/>
      <c r="MYS1" s="171"/>
      <c r="MYT1" s="171"/>
      <c r="MYU1" s="171"/>
      <c r="MYV1" s="171"/>
      <c r="MYW1" s="171"/>
      <c r="MYX1" s="171"/>
      <c r="MYY1" s="171"/>
      <c r="MYZ1" s="171"/>
      <c r="MZA1" s="171"/>
      <c r="MZB1" s="171"/>
      <c r="MZC1" s="171"/>
      <c r="MZD1" s="171"/>
      <c r="MZE1" s="171"/>
      <c r="MZF1" s="171"/>
      <c r="MZG1" s="171"/>
      <c r="MZH1" s="171"/>
      <c r="MZI1" s="171"/>
      <c r="MZJ1" s="171"/>
      <c r="MZK1" s="171"/>
      <c r="MZL1" s="171"/>
      <c r="MZM1" s="171"/>
      <c r="MZN1" s="171"/>
      <c r="MZO1" s="171"/>
      <c r="MZP1" s="171"/>
      <c r="MZQ1" s="171"/>
      <c r="MZR1" s="171"/>
      <c r="MZS1" s="171"/>
      <c r="MZT1" s="171"/>
      <c r="MZU1" s="171"/>
      <c r="MZV1" s="171"/>
      <c r="MZW1" s="171"/>
      <c r="MZX1" s="171"/>
      <c r="MZY1" s="171"/>
      <c r="MZZ1" s="171"/>
      <c r="NAA1" s="171"/>
      <c r="NAB1" s="171"/>
      <c r="NAC1" s="171"/>
      <c r="NAD1" s="171"/>
      <c r="NAE1" s="171"/>
      <c r="NAF1" s="171"/>
      <c r="NAG1" s="171"/>
      <c r="NAH1" s="171"/>
      <c r="NAI1" s="171"/>
      <c r="NAJ1" s="171"/>
      <c r="NAK1" s="171"/>
      <c r="NAL1" s="171"/>
      <c r="NAM1" s="171"/>
      <c r="NAN1" s="171"/>
      <c r="NAO1" s="171"/>
      <c r="NAP1" s="171"/>
      <c r="NAQ1" s="171"/>
      <c r="NAR1" s="171"/>
      <c r="NAS1" s="171"/>
      <c r="NAT1" s="171"/>
      <c r="NAU1" s="171"/>
      <c r="NAV1" s="171"/>
      <c r="NAW1" s="171"/>
      <c r="NAX1" s="171"/>
      <c r="NAY1" s="171"/>
      <c r="NAZ1" s="171"/>
      <c r="NBA1" s="171"/>
      <c r="NBB1" s="171"/>
      <c r="NBC1" s="171"/>
      <c r="NBD1" s="171"/>
      <c r="NBE1" s="171"/>
      <c r="NBF1" s="171"/>
      <c r="NBG1" s="171"/>
      <c r="NBH1" s="171"/>
      <c r="NBI1" s="171"/>
      <c r="NBJ1" s="171"/>
      <c r="NBK1" s="171"/>
      <c r="NBL1" s="171"/>
      <c r="NBM1" s="171"/>
      <c r="NBN1" s="171"/>
      <c r="NBO1" s="171"/>
      <c r="NBP1" s="171"/>
      <c r="NBQ1" s="171"/>
      <c r="NBR1" s="171"/>
      <c r="NBS1" s="171"/>
      <c r="NBT1" s="171"/>
      <c r="NBU1" s="171"/>
      <c r="NBV1" s="171"/>
      <c r="NBW1" s="171"/>
      <c r="NBX1" s="171"/>
      <c r="NBY1" s="171"/>
      <c r="NBZ1" s="171"/>
      <c r="NCA1" s="171"/>
      <c r="NCB1" s="171"/>
      <c r="NCC1" s="171"/>
      <c r="NCD1" s="171"/>
      <c r="NCE1" s="171"/>
      <c r="NCF1" s="171"/>
      <c r="NCG1" s="171"/>
      <c r="NCH1" s="171"/>
      <c r="NCI1" s="171"/>
      <c r="NCJ1" s="171"/>
      <c r="NCK1" s="171"/>
      <c r="NCL1" s="171"/>
      <c r="NCM1" s="171"/>
      <c r="NCN1" s="171"/>
      <c r="NCO1" s="171"/>
      <c r="NCP1" s="171"/>
      <c r="NCQ1" s="171"/>
      <c r="NCR1" s="171"/>
      <c r="NCS1" s="171"/>
      <c r="NCT1" s="171"/>
      <c r="NCU1" s="171"/>
      <c r="NCV1" s="171"/>
      <c r="NCW1" s="171"/>
      <c r="NCX1" s="171"/>
      <c r="NCY1" s="171"/>
      <c r="NCZ1" s="171"/>
      <c r="NDA1" s="171"/>
      <c r="NDB1" s="171"/>
      <c r="NDC1" s="171"/>
      <c r="NDD1" s="171"/>
      <c r="NDE1" s="171"/>
      <c r="NDF1" s="171"/>
      <c r="NDG1" s="171"/>
      <c r="NDH1" s="171"/>
      <c r="NDI1" s="171"/>
      <c r="NDJ1" s="171"/>
      <c r="NDK1" s="171"/>
      <c r="NDL1" s="171"/>
      <c r="NDM1" s="171"/>
      <c r="NDN1" s="171"/>
      <c r="NDO1" s="171"/>
      <c r="NDP1" s="171"/>
      <c r="NDQ1" s="171"/>
      <c r="NDR1" s="171"/>
      <c r="NDS1" s="171"/>
      <c r="NDT1" s="171"/>
      <c r="NDU1" s="171"/>
      <c r="NDV1" s="171"/>
      <c r="NDW1" s="171"/>
      <c r="NDX1" s="171"/>
      <c r="NDY1" s="171"/>
      <c r="NDZ1" s="171"/>
      <c r="NEA1" s="171"/>
      <c r="NEB1" s="171"/>
      <c r="NEC1" s="171"/>
      <c r="NED1" s="171"/>
      <c r="NEE1" s="171"/>
      <c r="NEF1" s="171"/>
      <c r="NEG1" s="171"/>
      <c r="NEH1" s="171"/>
      <c r="NEI1" s="171"/>
      <c r="NEJ1" s="171"/>
      <c r="NEK1" s="171"/>
      <c r="NEL1" s="171"/>
      <c r="NEM1" s="171"/>
      <c r="NEN1" s="171"/>
      <c r="NEO1" s="171"/>
      <c r="NEP1" s="171"/>
      <c r="NEQ1" s="171"/>
      <c r="NER1" s="171"/>
      <c r="NES1" s="171"/>
      <c r="NET1" s="171"/>
      <c r="NEU1" s="171"/>
      <c r="NEV1" s="171"/>
      <c r="NEW1" s="171"/>
      <c r="NEX1" s="171"/>
      <c r="NEY1" s="171"/>
      <c r="NEZ1" s="171"/>
      <c r="NFA1" s="171"/>
      <c r="NFB1" s="171"/>
      <c r="NFC1" s="171"/>
      <c r="NFD1" s="171"/>
      <c r="NFE1" s="171"/>
      <c r="NFF1" s="171"/>
      <c r="NFG1" s="171"/>
      <c r="NFH1" s="171"/>
      <c r="NFI1" s="171"/>
      <c r="NFJ1" s="171"/>
      <c r="NFK1" s="171"/>
      <c r="NFL1" s="171"/>
      <c r="NFM1" s="171"/>
      <c r="NFN1" s="171"/>
      <c r="NFO1" s="171"/>
      <c r="NFP1" s="171"/>
      <c r="NFQ1" s="171"/>
      <c r="NFR1" s="171"/>
      <c r="NFS1" s="171"/>
      <c r="NFT1" s="171"/>
      <c r="NFU1" s="171"/>
      <c r="NFV1" s="171"/>
      <c r="NFW1" s="171"/>
      <c r="NFX1" s="171"/>
      <c r="NFY1" s="171"/>
      <c r="NFZ1" s="171"/>
      <c r="NGA1" s="171"/>
      <c r="NGB1" s="171"/>
      <c r="NGC1" s="171"/>
      <c r="NGD1" s="171"/>
      <c r="NGE1" s="171"/>
      <c r="NGF1" s="171"/>
      <c r="NGG1" s="171"/>
      <c r="NGH1" s="171"/>
      <c r="NGI1" s="171"/>
      <c r="NGJ1" s="171"/>
      <c r="NGK1" s="171"/>
      <c r="NGL1" s="171"/>
      <c r="NGM1" s="171"/>
      <c r="NGN1" s="171"/>
      <c r="NGO1" s="171"/>
      <c r="NGP1" s="171"/>
      <c r="NGQ1" s="171"/>
      <c r="NGR1" s="171"/>
      <c r="NGS1" s="171"/>
      <c r="NGT1" s="171"/>
      <c r="NGU1" s="171"/>
      <c r="NGV1" s="171"/>
      <c r="NGW1" s="171"/>
      <c r="NGX1" s="171"/>
      <c r="NGY1" s="171"/>
      <c r="NGZ1" s="171"/>
      <c r="NHA1" s="171"/>
      <c r="NHB1" s="171"/>
      <c r="NHC1" s="171"/>
      <c r="NHD1" s="171"/>
      <c r="NHE1" s="171"/>
      <c r="NHF1" s="171"/>
      <c r="NHG1" s="171"/>
      <c r="NHH1" s="171"/>
      <c r="NHI1" s="171"/>
      <c r="NHJ1" s="171"/>
      <c r="NHK1" s="171"/>
      <c r="NHL1" s="171"/>
      <c r="NHM1" s="171"/>
      <c r="NHN1" s="171"/>
      <c r="NHO1" s="171"/>
      <c r="NHP1" s="171"/>
      <c r="NHQ1" s="171"/>
      <c r="NHR1" s="171"/>
      <c r="NHS1" s="171"/>
      <c r="NHT1" s="171"/>
      <c r="NHU1" s="171"/>
      <c r="NHV1" s="171"/>
      <c r="NHW1" s="171"/>
      <c r="NHX1" s="171"/>
      <c r="NHY1" s="171"/>
      <c r="NHZ1" s="171"/>
      <c r="NIA1" s="171"/>
      <c r="NIB1" s="171"/>
      <c r="NIC1" s="171"/>
      <c r="NID1" s="171"/>
      <c r="NIE1" s="171"/>
      <c r="NIF1" s="171"/>
      <c r="NIG1" s="171"/>
      <c r="NIH1" s="171"/>
      <c r="NII1" s="171"/>
      <c r="NIJ1" s="171"/>
      <c r="NIK1" s="171"/>
      <c r="NIL1" s="171"/>
      <c r="NIM1" s="171"/>
      <c r="NIN1" s="171"/>
      <c r="NIO1" s="171"/>
      <c r="NIP1" s="171"/>
      <c r="NIQ1" s="171"/>
      <c r="NIR1" s="171"/>
      <c r="NIS1" s="171"/>
      <c r="NIT1" s="171"/>
      <c r="NIU1" s="171"/>
      <c r="NIV1" s="171"/>
      <c r="NIW1" s="171"/>
      <c r="NIX1" s="171"/>
      <c r="NIY1" s="171"/>
      <c r="NIZ1" s="171"/>
      <c r="NJA1" s="171"/>
      <c r="NJB1" s="171"/>
      <c r="NJC1" s="171"/>
      <c r="NJD1" s="171"/>
      <c r="NJE1" s="171"/>
      <c r="NJF1" s="171"/>
      <c r="NJG1" s="171"/>
      <c r="NJH1" s="171"/>
      <c r="NJI1" s="171"/>
      <c r="NJJ1" s="171"/>
      <c r="NJK1" s="171"/>
      <c r="NJL1" s="171"/>
      <c r="NJM1" s="171"/>
      <c r="NJN1" s="171"/>
      <c r="NJO1" s="171"/>
      <c r="NJP1" s="171"/>
      <c r="NJQ1" s="171"/>
      <c r="NJR1" s="171"/>
      <c r="NJS1" s="171"/>
      <c r="NJT1" s="171"/>
      <c r="NJU1" s="171"/>
      <c r="NJV1" s="171"/>
      <c r="NJW1" s="171"/>
      <c r="NJX1" s="171"/>
      <c r="NJY1" s="171"/>
      <c r="NJZ1" s="171"/>
      <c r="NKA1" s="171"/>
      <c r="NKB1" s="171"/>
      <c r="NKC1" s="171"/>
      <c r="NKD1" s="171"/>
      <c r="NKE1" s="171"/>
      <c r="NKF1" s="171"/>
      <c r="NKG1" s="171"/>
      <c r="NKH1" s="171"/>
      <c r="NKI1" s="171"/>
      <c r="NKJ1" s="171"/>
      <c r="NKK1" s="171"/>
      <c r="NKL1" s="171"/>
      <c r="NKM1" s="171"/>
      <c r="NKN1" s="171"/>
      <c r="NKO1" s="171"/>
      <c r="NKP1" s="171"/>
      <c r="NKQ1" s="171"/>
      <c r="NKR1" s="171"/>
      <c r="NKS1" s="171"/>
      <c r="NKT1" s="171"/>
      <c r="NKU1" s="171"/>
      <c r="NKV1" s="171"/>
      <c r="NKW1" s="171"/>
      <c r="NKX1" s="171"/>
      <c r="NKY1" s="171"/>
      <c r="NKZ1" s="171"/>
      <c r="NLA1" s="171"/>
      <c r="NLB1" s="171"/>
      <c r="NLC1" s="171"/>
      <c r="NLD1" s="171"/>
      <c r="NLE1" s="171"/>
      <c r="NLF1" s="171"/>
      <c r="NLG1" s="171"/>
      <c r="NLH1" s="171"/>
      <c r="NLI1" s="171"/>
      <c r="NLJ1" s="171"/>
      <c r="NLK1" s="171"/>
      <c r="NLL1" s="171"/>
      <c r="NLM1" s="171"/>
      <c r="NLN1" s="171"/>
      <c r="NLO1" s="171"/>
      <c r="NLP1" s="171"/>
      <c r="NLQ1" s="171"/>
      <c r="NLR1" s="171"/>
      <c r="NLS1" s="171"/>
      <c r="NLT1" s="171"/>
      <c r="NLU1" s="171"/>
      <c r="NLV1" s="171"/>
      <c r="NLW1" s="171"/>
      <c r="NLX1" s="171"/>
      <c r="NLY1" s="171"/>
      <c r="NLZ1" s="171"/>
      <c r="NMA1" s="171"/>
      <c r="NMB1" s="171"/>
      <c r="NMC1" s="171"/>
      <c r="NMD1" s="171"/>
      <c r="NME1" s="171"/>
      <c r="NMF1" s="171"/>
      <c r="NMG1" s="171"/>
      <c r="NMH1" s="171"/>
      <c r="NMI1" s="171"/>
      <c r="NMJ1" s="171"/>
      <c r="NMK1" s="171"/>
      <c r="NML1" s="171"/>
      <c r="NMM1" s="171"/>
      <c r="NMN1" s="171"/>
      <c r="NMO1" s="171"/>
      <c r="NMP1" s="171"/>
      <c r="NMQ1" s="171"/>
      <c r="NMR1" s="171"/>
      <c r="NMS1" s="171"/>
      <c r="NMT1" s="171"/>
      <c r="NMU1" s="171"/>
      <c r="NMV1" s="171"/>
      <c r="NMW1" s="171"/>
      <c r="NMX1" s="171"/>
      <c r="NMY1" s="171"/>
      <c r="NMZ1" s="171"/>
      <c r="NNA1" s="171"/>
      <c r="NNB1" s="171"/>
      <c r="NNC1" s="171"/>
      <c r="NND1" s="171"/>
      <c r="NNE1" s="171"/>
      <c r="NNF1" s="171"/>
      <c r="NNG1" s="171"/>
      <c r="NNH1" s="171"/>
      <c r="NNI1" s="171"/>
      <c r="NNJ1" s="171"/>
      <c r="NNK1" s="171"/>
      <c r="NNL1" s="171"/>
      <c r="NNM1" s="171"/>
      <c r="NNN1" s="171"/>
      <c r="NNO1" s="171"/>
      <c r="NNP1" s="171"/>
      <c r="NNQ1" s="171"/>
      <c r="NNR1" s="171"/>
      <c r="NNS1" s="171"/>
      <c r="NNT1" s="171"/>
      <c r="NNU1" s="171"/>
      <c r="NNV1" s="171"/>
      <c r="NNW1" s="171"/>
      <c r="NNX1" s="171"/>
      <c r="NNY1" s="171"/>
      <c r="NNZ1" s="171"/>
      <c r="NOA1" s="171"/>
      <c r="NOB1" s="171"/>
      <c r="NOC1" s="171"/>
      <c r="NOD1" s="171"/>
      <c r="NOE1" s="171"/>
      <c r="NOF1" s="171"/>
      <c r="NOG1" s="171"/>
      <c r="NOH1" s="171"/>
      <c r="NOI1" s="171"/>
      <c r="NOJ1" s="171"/>
      <c r="NOK1" s="171"/>
      <c r="NOL1" s="171"/>
      <c r="NOM1" s="171"/>
      <c r="NON1" s="171"/>
      <c r="NOO1" s="171"/>
      <c r="NOP1" s="171"/>
      <c r="NOQ1" s="171"/>
      <c r="NOR1" s="171"/>
      <c r="NOS1" s="171"/>
      <c r="NOT1" s="171"/>
      <c r="NOU1" s="171"/>
      <c r="NOV1" s="171"/>
      <c r="NOW1" s="171"/>
      <c r="NOX1" s="171"/>
      <c r="NOY1" s="171"/>
      <c r="NOZ1" s="171"/>
      <c r="NPA1" s="171"/>
      <c r="NPB1" s="171"/>
      <c r="NPC1" s="171"/>
      <c r="NPD1" s="171"/>
      <c r="NPE1" s="171"/>
      <c r="NPF1" s="171"/>
      <c r="NPG1" s="171"/>
      <c r="NPH1" s="171"/>
      <c r="NPI1" s="171"/>
      <c r="NPJ1" s="171"/>
      <c r="NPK1" s="171"/>
      <c r="NPL1" s="171"/>
      <c r="NPM1" s="171"/>
      <c r="NPN1" s="171"/>
      <c r="NPO1" s="171"/>
      <c r="NPP1" s="171"/>
      <c r="NPQ1" s="171"/>
      <c r="NPR1" s="171"/>
      <c r="NPS1" s="171"/>
      <c r="NPT1" s="171"/>
      <c r="NPU1" s="171"/>
      <c r="NPV1" s="171"/>
      <c r="NPW1" s="171"/>
      <c r="NPX1" s="171"/>
      <c r="NPY1" s="171"/>
      <c r="NPZ1" s="171"/>
      <c r="NQA1" s="171"/>
      <c r="NQB1" s="171"/>
      <c r="NQC1" s="171"/>
      <c r="NQD1" s="171"/>
      <c r="NQE1" s="171"/>
      <c r="NQF1" s="171"/>
      <c r="NQG1" s="171"/>
      <c r="NQH1" s="171"/>
      <c r="NQI1" s="171"/>
      <c r="NQJ1" s="171"/>
      <c r="NQK1" s="171"/>
      <c r="NQL1" s="171"/>
      <c r="NQM1" s="171"/>
      <c r="NQN1" s="171"/>
      <c r="NQO1" s="171"/>
      <c r="NQP1" s="171"/>
      <c r="NQQ1" s="171"/>
      <c r="NQR1" s="171"/>
      <c r="NQS1" s="171"/>
      <c r="NQT1" s="171"/>
      <c r="NQU1" s="171"/>
      <c r="NQV1" s="171"/>
      <c r="NQW1" s="171"/>
      <c r="NQX1" s="171"/>
      <c r="NQY1" s="171"/>
      <c r="NQZ1" s="171"/>
      <c r="NRA1" s="171"/>
      <c r="NRB1" s="171"/>
      <c r="NRC1" s="171"/>
      <c r="NRD1" s="171"/>
      <c r="NRE1" s="171"/>
      <c r="NRF1" s="171"/>
      <c r="NRG1" s="171"/>
      <c r="NRH1" s="171"/>
      <c r="NRI1" s="171"/>
      <c r="NRJ1" s="171"/>
      <c r="NRK1" s="171"/>
      <c r="NRL1" s="171"/>
      <c r="NRM1" s="171"/>
      <c r="NRN1" s="171"/>
      <c r="NRO1" s="171"/>
      <c r="NRP1" s="171"/>
      <c r="NRQ1" s="171"/>
      <c r="NRR1" s="171"/>
      <c r="NRS1" s="171"/>
      <c r="NRT1" s="171"/>
      <c r="NRU1" s="171"/>
      <c r="NRV1" s="171"/>
      <c r="NRW1" s="171"/>
      <c r="NRX1" s="171"/>
      <c r="NRY1" s="171"/>
      <c r="NRZ1" s="171"/>
      <c r="NSA1" s="171"/>
      <c r="NSB1" s="171"/>
      <c r="NSC1" s="171"/>
      <c r="NSD1" s="171"/>
      <c r="NSE1" s="171"/>
      <c r="NSF1" s="171"/>
      <c r="NSG1" s="171"/>
      <c r="NSH1" s="171"/>
      <c r="NSI1" s="171"/>
      <c r="NSJ1" s="171"/>
      <c r="NSK1" s="171"/>
      <c r="NSL1" s="171"/>
      <c r="NSM1" s="171"/>
      <c r="NSN1" s="171"/>
      <c r="NSO1" s="171"/>
      <c r="NSP1" s="171"/>
      <c r="NSQ1" s="171"/>
      <c r="NSR1" s="171"/>
      <c r="NSS1" s="171"/>
      <c r="NST1" s="171"/>
      <c r="NSU1" s="171"/>
      <c r="NSV1" s="171"/>
      <c r="NSW1" s="171"/>
      <c r="NSX1" s="171"/>
      <c r="NSY1" s="171"/>
      <c r="NSZ1" s="171"/>
      <c r="NTA1" s="171"/>
      <c r="NTB1" s="171"/>
      <c r="NTC1" s="171"/>
      <c r="NTD1" s="171"/>
      <c r="NTE1" s="171"/>
      <c r="NTF1" s="171"/>
      <c r="NTG1" s="171"/>
      <c r="NTH1" s="171"/>
      <c r="NTI1" s="171"/>
      <c r="NTJ1" s="171"/>
      <c r="NTK1" s="171"/>
      <c r="NTL1" s="171"/>
      <c r="NTM1" s="171"/>
      <c r="NTN1" s="171"/>
      <c r="NTO1" s="171"/>
      <c r="NTP1" s="171"/>
      <c r="NTQ1" s="171"/>
      <c r="NTR1" s="171"/>
      <c r="NTS1" s="171"/>
      <c r="NTT1" s="171"/>
      <c r="NTU1" s="171"/>
      <c r="NTV1" s="171"/>
      <c r="NTW1" s="171"/>
      <c r="NTX1" s="171"/>
      <c r="NTY1" s="171"/>
      <c r="NTZ1" s="171"/>
      <c r="NUA1" s="171"/>
      <c r="NUB1" s="171"/>
      <c r="NUC1" s="171"/>
      <c r="NUD1" s="171"/>
      <c r="NUE1" s="171"/>
      <c r="NUF1" s="171"/>
      <c r="NUG1" s="171"/>
      <c r="NUH1" s="171"/>
      <c r="NUI1" s="171"/>
      <c r="NUJ1" s="171"/>
      <c r="NUK1" s="171"/>
      <c r="NUL1" s="171"/>
      <c r="NUM1" s="171"/>
      <c r="NUN1" s="171"/>
      <c r="NUO1" s="171"/>
      <c r="NUP1" s="171"/>
      <c r="NUQ1" s="171"/>
      <c r="NUR1" s="171"/>
      <c r="NUS1" s="171"/>
      <c r="NUT1" s="171"/>
      <c r="NUU1" s="171"/>
      <c r="NUV1" s="171"/>
      <c r="NUW1" s="171"/>
      <c r="NUX1" s="171"/>
      <c r="NUY1" s="171"/>
      <c r="NUZ1" s="171"/>
      <c r="NVA1" s="171"/>
      <c r="NVB1" s="171"/>
      <c r="NVC1" s="171"/>
      <c r="NVD1" s="171"/>
      <c r="NVE1" s="171"/>
      <c r="NVF1" s="171"/>
      <c r="NVG1" s="171"/>
      <c r="NVH1" s="171"/>
      <c r="NVI1" s="171"/>
      <c r="NVJ1" s="171"/>
      <c r="NVK1" s="171"/>
      <c r="NVL1" s="171"/>
      <c r="NVM1" s="171"/>
      <c r="NVN1" s="171"/>
      <c r="NVO1" s="171"/>
      <c r="NVP1" s="171"/>
      <c r="NVQ1" s="171"/>
      <c r="NVR1" s="171"/>
      <c r="NVS1" s="171"/>
      <c r="NVT1" s="171"/>
      <c r="NVU1" s="171"/>
      <c r="NVV1" s="171"/>
      <c r="NVW1" s="171"/>
      <c r="NVX1" s="171"/>
      <c r="NVY1" s="171"/>
      <c r="NVZ1" s="171"/>
      <c r="NWA1" s="171"/>
      <c r="NWB1" s="171"/>
      <c r="NWC1" s="171"/>
      <c r="NWD1" s="171"/>
      <c r="NWE1" s="171"/>
      <c r="NWF1" s="171"/>
      <c r="NWG1" s="171"/>
      <c r="NWH1" s="171"/>
      <c r="NWI1" s="171"/>
      <c r="NWJ1" s="171"/>
      <c r="NWK1" s="171"/>
      <c r="NWL1" s="171"/>
      <c r="NWM1" s="171"/>
      <c r="NWN1" s="171"/>
      <c r="NWO1" s="171"/>
      <c r="NWP1" s="171"/>
      <c r="NWQ1" s="171"/>
      <c r="NWR1" s="171"/>
      <c r="NWS1" s="171"/>
      <c r="NWT1" s="171"/>
      <c r="NWU1" s="171"/>
      <c r="NWV1" s="171"/>
      <c r="NWW1" s="171"/>
      <c r="NWX1" s="171"/>
      <c r="NWY1" s="171"/>
      <c r="NWZ1" s="171"/>
      <c r="NXA1" s="171"/>
      <c r="NXB1" s="171"/>
      <c r="NXC1" s="171"/>
      <c r="NXD1" s="171"/>
      <c r="NXE1" s="171"/>
      <c r="NXF1" s="171"/>
      <c r="NXG1" s="171"/>
      <c r="NXH1" s="171"/>
      <c r="NXI1" s="171"/>
      <c r="NXJ1" s="171"/>
      <c r="NXK1" s="171"/>
      <c r="NXL1" s="171"/>
      <c r="NXM1" s="171"/>
      <c r="NXN1" s="171"/>
      <c r="NXO1" s="171"/>
      <c r="NXP1" s="171"/>
      <c r="NXQ1" s="171"/>
      <c r="NXR1" s="171"/>
      <c r="NXS1" s="171"/>
      <c r="NXT1" s="171"/>
      <c r="NXU1" s="171"/>
      <c r="NXV1" s="171"/>
      <c r="NXW1" s="171"/>
      <c r="NXX1" s="171"/>
      <c r="NXY1" s="171"/>
      <c r="NXZ1" s="171"/>
      <c r="NYA1" s="171"/>
      <c r="NYB1" s="171"/>
      <c r="NYC1" s="171"/>
      <c r="NYD1" s="171"/>
      <c r="NYE1" s="171"/>
      <c r="NYF1" s="171"/>
      <c r="NYG1" s="171"/>
      <c r="NYH1" s="171"/>
      <c r="NYI1" s="171"/>
      <c r="NYJ1" s="171"/>
      <c r="NYK1" s="171"/>
      <c r="NYL1" s="171"/>
      <c r="NYM1" s="171"/>
      <c r="NYN1" s="171"/>
      <c r="NYO1" s="171"/>
      <c r="NYP1" s="171"/>
      <c r="NYQ1" s="171"/>
      <c r="NYR1" s="171"/>
      <c r="NYS1" s="171"/>
      <c r="NYT1" s="171"/>
      <c r="NYU1" s="171"/>
      <c r="NYV1" s="171"/>
      <c r="NYW1" s="171"/>
      <c r="NYX1" s="171"/>
      <c r="NYY1" s="171"/>
      <c r="NYZ1" s="171"/>
      <c r="NZA1" s="171"/>
      <c r="NZB1" s="171"/>
      <c r="NZC1" s="171"/>
      <c r="NZD1" s="171"/>
      <c r="NZE1" s="171"/>
      <c r="NZF1" s="171"/>
      <c r="NZG1" s="171"/>
      <c r="NZH1" s="171"/>
      <c r="NZI1" s="171"/>
      <c r="NZJ1" s="171"/>
      <c r="NZK1" s="171"/>
      <c r="NZL1" s="171"/>
      <c r="NZM1" s="171"/>
      <c r="NZN1" s="171"/>
      <c r="NZO1" s="171"/>
      <c r="NZP1" s="171"/>
      <c r="NZQ1" s="171"/>
      <c r="NZR1" s="171"/>
      <c r="NZS1" s="171"/>
      <c r="NZT1" s="171"/>
      <c r="NZU1" s="171"/>
      <c r="NZV1" s="171"/>
      <c r="NZW1" s="171"/>
      <c r="NZX1" s="171"/>
      <c r="NZY1" s="171"/>
      <c r="NZZ1" s="171"/>
      <c r="OAA1" s="171"/>
      <c r="OAB1" s="171"/>
      <c r="OAC1" s="171"/>
      <c r="OAD1" s="171"/>
      <c r="OAE1" s="171"/>
      <c r="OAF1" s="171"/>
      <c r="OAG1" s="171"/>
      <c r="OAH1" s="171"/>
      <c r="OAI1" s="171"/>
      <c r="OAJ1" s="171"/>
      <c r="OAK1" s="171"/>
      <c r="OAL1" s="171"/>
      <c r="OAM1" s="171"/>
      <c r="OAN1" s="171"/>
      <c r="OAO1" s="171"/>
      <c r="OAP1" s="171"/>
      <c r="OAQ1" s="171"/>
      <c r="OAR1" s="171"/>
      <c r="OAS1" s="171"/>
      <c r="OAT1" s="171"/>
      <c r="OAU1" s="171"/>
      <c r="OAV1" s="171"/>
      <c r="OAW1" s="171"/>
      <c r="OAX1" s="171"/>
      <c r="OAY1" s="171"/>
      <c r="OAZ1" s="171"/>
      <c r="OBA1" s="171"/>
      <c r="OBB1" s="171"/>
      <c r="OBC1" s="171"/>
      <c r="OBD1" s="171"/>
      <c r="OBE1" s="171"/>
      <c r="OBF1" s="171"/>
      <c r="OBG1" s="171"/>
      <c r="OBH1" s="171"/>
      <c r="OBI1" s="171"/>
      <c r="OBJ1" s="171"/>
      <c r="OBK1" s="171"/>
      <c r="OBL1" s="171"/>
      <c r="OBM1" s="171"/>
      <c r="OBN1" s="171"/>
      <c r="OBO1" s="171"/>
      <c r="OBP1" s="171"/>
      <c r="OBQ1" s="171"/>
      <c r="OBR1" s="171"/>
      <c r="OBS1" s="171"/>
      <c r="OBT1" s="171"/>
      <c r="OBU1" s="171"/>
      <c r="OBV1" s="171"/>
      <c r="OBW1" s="171"/>
      <c r="OBX1" s="171"/>
      <c r="OBY1" s="171"/>
      <c r="OBZ1" s="171"/>
      <c r="OCA1" s="171"/>
      <c r="OCB1" s="171"/>
      <c r="OCC1" s="171"/>
      <c r="OCD1" s="171"/>
      <c r="OCE1" s="171"/>
      <c r="OCF1" s="171"/>
      <c r="OCG1" s="171"/>
      <c r="OCH1" s="171"/>
      <c r="OCI1" s="171"/>
      <c r="OCJ1" s="171"/>
      <c r="OCK1" s="171"/>
      <c r="OCL1" s="171"/>
      <c r="OCM1" s="171"/>
      <c r="OCN1" s="171"/>
      <c r="OCO1" s="171"/>
      <c r="OCP1" s="171"/>
      <c r="OCQ1" s="171"/>
      <c r="OCR1" s="171"/>
      <c r="OCS1" s="171"/>
      <c r="OCT1" s="171"/>
      <c r="OCU1" s="171"/>
      <c r="OCV1" s="171"/>
      <c r="OCW1" s="171"/>
      <c r="OCX1" s="171"/>
      <c r="OCY1" s="171"/>
      <c r="OCZ1" s="171"/>
      <c r="ODA1" s="171"/>
      <c r="ODB1" s="171"/>
      <c r="ODC1" s="171"/>
      <c r="ODD1" s="171"/>
      <c r="ODE1" s="171"/>
      <c r="ODF1" s="171"/>
      <c r="ODG1" s="171"/>
      <c r="ODH1" s="171"/>
      <c r="ODI1" s="171"/>
      <c r="ODJ1" s="171"/>
      <c r="ODK1" s="171"/>
      <c r="ODL1" s="171"/>
      <c r="ODM1" s="171"/>
      <c r="ODN1" s="171"/>
      <c r="ODO1" s="171"/>
      <c r="ODP1" s="171"/>
      <c r="ODQ1" s="171"/>
      <c r="ODR1" s="171"/>
      <c r="ODS1" s="171"/>
      <c r="ODT1" s="171"/>
      <c r="ODU1" s="171"/>
      <c r="ODV1" s="171"/>
      <c r="ODW1" s="171"/>
      <c r="ODX1" s="171"/>
      <c r="ODY1" s="171"/>
      <c r="ODZ1" s="171"/>
      <c r="OEA1" s="171"/>
      <c r="OEB1" s="171"/>
      <c r="OEC1" s="171"/>
      <c r="OED1" s="171"/>
      <c r="OEE1" s="171"/>
      <c r="OEF1" s="171"/>
      <c r="OEG1" s="171"/>
      <c r="OEH1" s="171"/>
      <c r="OEI1" s="171"/>
      <c r="OEJ1" s="171"/>
      <c r="OEK1" s="171"/>
      <c r="OEL1" s="171"/>
      <c r="OEM1" s="171"/>
      <c r="OEN1" s="171"/>
      <c r="OEO1" s="171"/>
      <c r="OEP1" s="171"/>
      <c r="OEQ1" s="171"/>
      <c r="OER1" s="171"/>
      <c r="OES1" s="171"/>
      <c r="OET1" s="171"/>
      <c r="OEU1" s="171"/>
      <c r="OEV1" s="171"/>
      <c r="OEW1" s="171"/>
      <c r="OEX1" s="171"/>
      <c r="OEY1" s="171"/>
      <c r="OEZ1" s="171"/>
      <c r="OFA1" s="171"/>
      <c r="OFB1" s="171"/>
      <c r="OFC1" s="171"/>
      <c r="OFD1" s="171"/>
      <c r="OFE1" s="171"/>
      <c r="OFF1" s="171"/>
      <c r="OFG1" s="171"/>
      <c r="OFH1" s="171"/>
      <c r="OFI1" s="171"/>
      <c r="OFJ1" s="171"/>
      <c r="OFK1" s="171"/>
      <c r="OFL1" s="171"/>
      <c r="OFM1" s="171"/>
      <c r="OFN1" s="171"/>
      <c r="OFO1" s="171"/>
      <c r="OFP1" s="171"/>
      <c r="OFQ1" s="171"/>
      <c r="OFR1" s="171"/>
      <c r="OFS1" s="171"/>
      <c r="OFT1" s="171"/>
      <c r="OFU1" s="171"/>
      <c r="OFV1" s="171"/>
      <c r="OFW1" s="171"/>
      <c r="OFX1" s="171"/>
      <c r="OFY1" s="171"/>
      <c r="OFZ1" s="171"/>
      <c r="OGA1" s="171"/>
      <c r="OGB1" s="171"/>
      <c r="OGC1" s="171"/>
      <c r="OGD1" s="171"/>
      <c r="OGE1" s="171"/>
      <c r="OGF1" s="171"/>
      <c r="OGG1" s="171"/>
      <c r="OGH1" s="171"/>
      <c r="OGI1" s="171"/>
      <c r="OGJ1" s="171"/>
      <c r="OGK1" s="171"/>
      <c r="OGL1" s="171"/>
      <c r="OGM1" s="171"/>
      <c r="OGN1" s="171"/>
      <c r="OGO1" s="171"/>
      <c r="OGP1" s="171"/>
      <c r="OGQ1" s="171"/>
      <c r="OGR1" s="171"/>
      <c r="OGS1" s="171"/>
      <c r="OGT1" s="171"/>
      <c r="OGU1" s="171"/>
      <c r="OGV1" s="171"/>
      <c r="OGW1" s="171"/>
      <c r="OGX1" s="171"/>
      <c r="OGY1" s="171"/>
      <c r="OGZ1" s="171"/>
      <c r="OHA1" s="171"/>
      <c r="OHB1" s="171"/>
      <c r="OHC1" s="171"/>
      <c r="OHD1" s="171"/>
      <c r="OHE1" s="171"/>
      <c r="OHF1" s="171"/>
      <c r="OHG1" s="171"/>
      <c r="OHH1" s="171"/>
      <c r="OHI1" s="171"/>
      <c r="OHJ1" s="171"/>
      <c r="OHK1" s="171"/>
      <c r="OHL1" s="171"/>
      <c r="OHM1" s="171"/>
      <c r="OHN1" s="171"/>
      <c r="OHO1" s="171"/>
      <c r="OHP1" s="171"/>
      <c r="OHQ1" s="171"/>
      <c r="OHR1" s="171"/>
      <c r="OHS1" s="171"/>
      <c r="OHT1" s="171"/>
      <c r="OHU1" s="171"/>
      <c r="OHV1" s="171"/>
      <c r="OHW1" s="171"/>
      <c r="OHX1" s="171"/>
      <c r="OHY1" s="171"/>
      <c r="OHZ1" s="171"/>
      <c r="OIA1" s="171"/>
      <c r="OIB1" s="171"/>
      <c r="OIC1" s="171"/>
      <c r="OID1" s="171"/>
      <c r="OIE1" s="171"/>
      <c r="OIF1" s="171"/>
      <c r="OIG1" s="171"/>
      <c r="OIH1" s="171"/>
      <c r="OII1" s="171"/>
      <c r="OIJ1" s="171"/>
      <c r="OIK1" s="171"/>
      <c r="OIL1" s="171"/>
      <c r="OIM1" s="171"/>
      <c r="OIN1" s="171"/>
      <c r="OIO1" s="171"/>
      <c r="OIP1" s="171"/>
      <c r="OIQ1" s="171"/>
      <c r="OIR1" s="171"/>
      <c r="OIS1" s="171"/>
      <c r="OIT1" s="171"/>
      <c r="OIU1" s="171"/>
      <c r="OIV1" s="171"/>
      <c r="OIW1" s="171"/>
      <c r="OIX1" s="171"/>
      <c r="OIY1" s="171"/>
      <c r="OIZ1" s="171"/>
      <c r="OJA1" s="171"/>
      <c r="OJB1" s="171"/>
      <c r="OJC1" s="171"/>
      <c r="OJD1" s="171"/>
      <c r="OJE1" s="171"/>
      <c r="OJF1" s="171"/>
      <c r="OJG1" s="171"/>
      <c r="OJH1" s="171"/>
      <c r="OJI1" s="171"/>
      <c r="OJJ1" s="171"/>
      <c r="OJK1" s="171"/>
      <c r="OJL1" s="171"/>
      <c r="OJM1" s="171"/>
      <c r="OJN1" s="171"/>
      <c r="OJO1" s="171"/>
      <c r="OJP1" s="171"/>
      <c r="OJQ1" s="171"/>
      <c r="OJR1" s="171"/>
      <c r="OJS1" s="171"/>
      <c r="OJT1" s="171"/>
      <c r="OJU1" s="171"/>
      <c r="OJV1" s="171"/>
      <c r="OJW1" s="171"/>
      <c r="OJX1" s="171"/>
      <c r="OJY1" s="171"/>
      <c r="OJZ1" s="171"/>
      <c r="OKA1" s="171"/>
      <c r="OKB1" s="171"/>
      <c r="OKC1" s="171"/>
      <c r="OKD1" s="171"/>
      <c r="OKE1" s="171"/>
      <c r="OKF1" s="171"/>
      <c r="OKG1" s="171"/>
      <c r="OKH1" s="171"/>
      <c r="OKI1" s="171"/>
      <c r="OKJ1" s="171"/>
      <c r="OKK1" s="171"/>
      <c r="OKL1" s="171"/>
      <c r="OKM1" s="171"/>
      <c r="OKN1" s="171"/>
      <c r="OKO1" s="171"/>
      <c r="OKP1" s="171"/>
      <c r="OKQ1" s="171"/>
      <c r="OKR1" s="171"/>
      <c r="OKS1" s="171"/>
      <c r="OKT1" s="171"/>
      <c r="OKU1" s="171"/>
      <c r="OKV1" s="171"/>
      <c r="OKW1" s="171"/>
      <c r="OKX1" s="171"/>
      <c r="OKY1" s="171"/>
      <c r="OKZ1" s="171"/>
      <c r="OLA1" s="171"/>
      <c r="OLB1" s="171"/>
      <c r="OLC1" s="171"/>
      <c r="OLD1" s="171"/>
      <c r="OLE1" s="171"/>
      <c r="OLF1" s="171"/>
      <c r="OLG1" s="171"/>
      <c r="OLH1" s="171"/>
      <c r="OLI1" s="171"/>
      <c r="OLJ1" s="171"/>
      <c r="OLK1" s="171"/>
      <c r="OLL1" s="171"/>
      <c r="OLM1" s="171"/>
      <c r="OLN1" s="171"/>
      <c r="OLO1" s="171"/>
      <c r="OLP1" s="171"/>
      <c r="OLQ1" s="171"/>
      <c r="OLR1" s="171"/>
      <c r="OLS1" s="171"/>
      <c r="OLT1" s="171"/>
      <c r="OLU1" s="171"/>
      <c r="OLV1" s="171"/>
      <c r="OLW1" s="171"/>
      <c r="OLX1" s="171"/>
      <c r="OLY1" s="171"/>
      <c r="OLZ1" s="171"/>
      <c r="OMA1" s="171"/>
      <c r="OMB1" s="171"/>
      <c r="OMC1" s="171"/>
      <c r="OMD1" s="171"/>
      <c r="OME1" s="171"/>
      <c r="OMF1" s="171"/>
      <c r="OMG1" s="171"/>
      <c r="OMH1" s="171"/>
      <c r="OMI1" s="171"/>
      <c r="OMJ1" s="171"/>
      <c r="OMK1" s="171"/>
      <c r="OML1" s="171"/>
      <c r="OMM1" s="171"/>
      <c r="OMN1" s="171"/>
      <c r="OMO1" s="171"/>
      <c r="OMP1" s="171"/>
      <c r="OMQ1" s="171"/>
      <c r="OMR1" s="171"/>
      <c r="OMS1" s="171"/>
      <c r="OMT1" s="171"/>
      <c r="OMU1" s="171"/>
      <c r="OMV1" s="171"/>
      <c r="OMW1" s="171"/>
      <c r="OMX1" s="171"/>
      <c r="OMY1" s="171"/>
      <c r="OMZ1" s="171"/>
      <c r="ONA1" s="171"/>
      <c r="ONB1" s="171"/>
      <c r="ONC1" s="171"/>
      <c r="OND1" s="171"/>
      <c r="ONE1" s="171"/>
      <c r="ONF1" s="171"/>
      <c r="ONG1" s="171"/>
      <c r="ONH1" s="171"/>
      <c r="ONI1" s="171"/>
      <c r="ONJ1" s="171"/>
      <c r="ONK1" s="171"/>
      <c r="ONL1" s="171"/>
      <c r="ONM1" s="171"/>
      <c r="ONN1" s="171"/>
      <c r="ONO1" s="171"/>
      <c r="ONP1" s="171"/>
      <c r="ONQ1" s="171"/>
      <c r="ONR1" s="171"/>
      <c r="ONS1" s="171"/>
      <c r="ONT1" s="171"/>
      <c r="ONU1" s="171"/>
      <c r="ONV1" s="171"/>
      <c r="ONW1" s="171"/>
      <c r="ONX1" s="171"/>
      <c r="ONY1" s="171"/>
      <c r="ONZ1" s="171"/>
      <c r="OOA1" s="171"/>
      <c r="OOB1" s="171"/>
      <c r="OOC1" s="171"/>
      <c r="OOD1" s="171"/>
      <c r="OOE1" s="171"/>
      <c r="OOF1" s="171"/>
      <c r="OOG1" s="171"/>
      <c r="OOH1" s="171"/>
      <c r="OOI1" s="171"/>
      <c r="OOJ1" s="171"/>
      <c r="OOK1" s="171"/>
      <c r="OOL1" s="171"/>
      <c r="OOM1" s="171"/>
      <c r="OON1" s="171"/>
      <c r="OOO1" s="171"/>
      <c r="OOP1" s="171"/>
      <c r="OOQ1" s="171"/>
      <c r="OOR1" s="171"/>
      <c r="OOS1" s="171"/>
      <c r="OOT1" s="171"/>
      <c r="OOU1" s="171"/>
      <c r="OOV1" s="171"/>
      <c r="OOW1" s="171"/>
      <c r="OOX1" s="171"/>
      <c r="OOY1" s="171"/>
      <c r="OOZ1" s="171"/>
      <c r="OPA1" s="171"/>
      <c r="OPB1" s="171"/>
      <c r="OPC1" s="171"/>
      <c r="OPD1" s="171"/>
      <c r="OPE1" s="171"/>
      <c r="OPF1" s="171"/>
      <c r="OPG1" s="171"/>
      <c r="OPH1" s="171"/>
      <c r="OPI1" s="171"/>
      <c r="OPJ1" s="171"/>
      <c r="OPK1" s="171"/>
      <c r="OPL1" s="171"/>
      <c r="OPM1" s="171"/>
      <c r="OPN1" s="171"/>
      <c r="OPO1" s="171"/>
      <c r="OPP1" s="171"/>
      <c r="OPQ1" s="171"/>
      <c r="OPR1" s="171"/>
      <c r="OPS1" s="171"/>
      <c r="OPT1" s="171"/>
      <c r="OPU1" s="171"/>
      <c r="OPV1" s="171"/>
      <c r="OPW1" s="171"/>
      <c r="OPX1" s="171"/>
      <c r="OPY1" s="171"/>
      <c r="OPZ1" s="171"/>
      <c r="OQA1" s="171"/>
      <c r="OQB1" s="171"/>
      <c r="OQC1" s="171"/>
      <c r="OQD1" s="171"/>
      <c r="OQE1" s="171"/>
      <c r="OQF1" s="171"/>
      <c r="OQG1" s="171"/>
      <c r="OQH1" s="171"/>
      <c r="OQI1" s="171"/>
      <c r="OQJ1" s="171"/>
      <c r="OQK1" s="171"/>
      <c r="OQL1" s="171"/>
      <c r="OQM1" s="171"/>
      <c r="OQN1" s="171"/>
      <c r="OQO1" s="171"/>
      <c r="OQP1" s="171"/>
      <c r="OQQ1" s="171"/>
      <c r="OQR1" s="171"/>
      <c r="OQS1" s="171"/>
      <c r="OQT1" s="171"/>
      <c r="OQU1" s="171"/>
      <c r="OQV1" s="171"/>
      <c r="OQW1" s="171"/>
      <c r="OQX1" s="171"/>
      <c r="OQY1" s="171"/>
      <c r="OQZ1" s="171"/>
      <c r="ORA1" s="171"/>
      <c r="ORB1" s="171"/>
      <c r="ORC1" s="171"/>
      <c r="ORD1" s="171"/>
      <c r="ORE1" s="171"/>
      <c r="ORF1" s="171"/>
      <c r="ORG1" s="171"/>
      <c r="ORH1" s="171"/>
      <c r="ORI1" s="171"/>
      <c r="ORJ1" s="171"/>
      <c r="ORK1" s="171"/>
      <c r="ORL1" s="171"/>
      <c r="ORM1" s="171"/>
      <c r="ORN1" s="171"/>
      <c r="ORO1" s="171"/>
      <c r="ORP1" s="171"/>
      <c r="ORQ1" s="171"/>
      <c r="ORR1" s="171"/>
      <c r="ORS1" s="171"/>
      <c r="ORT1" s="171"/>
      <c r="ORU1" s="171"/>
      <c r="ORV1" s="171"/>
      <c r="ORW1" s="171"/>
      <c r="ORX1" s="171"/>
      <c r="ORY1" s="171"/>
      <c r="ORZ1" s="171"/>
      <c r="OSA1" s="171"/>
      <c r="OSB1" s="171"/>
      <c r="OSC1" s="171"/>
      <c r="OSD1" s="171"/>
      <c r="OSE1" s="171"/>
      <c r="OSF1" s="171"/>
      <c r="OSG1" s="171"/>
      <c r="OSH1" s="171"/>
      <c r="OSI1" s="171"/>
      <c r="OSJ1" s="171"/>
      <c r="OSK1" s="171"/>
      <c r="OSL1" s="171"/>
      <c r="OSM1" s="171"/>
      <c r="OSN1" s="171"/>
      <c r="OSO1" s="171"/>
      <c r="OSP1" s="171"/>
      <c r="OSQ1" s="171"/>
      <c r="OSR1" s="171"/>
      <c r="OSS1" s="171"/>
      <c r="OST1" s="171"/>
      <c r="OSU1" s="171"/>
      <c r="OSV1" s="171"/>
      <c r="OSW1" s="171"/>
      <c r="OSX1" s="171"/>
      <c r="OSY1" s="171"/>
      <c r="OSZ1" s="171"/>
      <c r="OTA1" s="171"/>
      <c r="OTB1" s="171"/>
      <c r="OTC1" s="171"/>
      <c r="OTD1" s="171"/>
      <c r="OTE1" s="171"/>
      <c r="OTF1" s="171"/>
      <c r="OTG1" s="171"/>
      <c r="OTH1" s="171"/>
      <c r="OTI1" s="171"/>
      <c r="OTJ1" s="171"/>
      <c r="OTK1" s="171"/>
      <c r="OTL1" s="171"/>
      <c r="OTM1" s="171"/>
      <c r="OTN1" s="171"/>
      <c r="OTO1" s="171"/>
      <c r="OTP1" s="171"/>
      <c r="OTQ1" s="171"/>
      <c r="OTR1" s="171"/>
      <c r="OTS1" s="171"/>
      <c r="OTT1" s="171"/>
      <c r="OTU1" s="171"/>
      <c r="OTV1" s="171"/>
      <c r="OTW1" s="171"/>
      <c r="OTX1" s="171"/>
      <c r="OTY1" s="171"/>
      <c r="OTZ1" s="171"/>
      <c r="OUA1" s="171"/>
      <c r="OUB1" s="171"/>
      <c r="OUC1" s="171"/>
      <c r="OUD1" s="171"/>
      <c r="OUE1" s="171"/>
      <c r="OUF1" s="171"/>
      <c r="OUG1" s="171"/>
      <c r="OUH1" s="171"/>
      <c r="OUI1" s="171"/>
      <c r="OUJ1" s="171"/>
      <c r="OUK1" s="171"/>
      <c r="OUL1" s="171"/>
      <c r="OUM1" s="171"/>
      <c r="OUN1" s="171"/>
      <c r="OUO1" s="171"/>
      <c r="OUP1" s="171"/>
      <c r="OUQ1" s="171"/>
      <c r="OUR1" s="171"/>
      <c r="OUS1" s="171"/>
      <c r="OUT1" s="171"/>
      <c r="OUU1" s="171"/>
      <c r="OUV1" s="171"/>
      <c r="OUW1" s="171"/>
      <c r="OUX1" s="171"/>
      <c r="OUY1" s="171"/>
      <c r="OUZ1" s="171"/>
      <c r="OVA1" s="171"/>
      <c r="OVB1" s="171"/>
      <c r="OVC1" s="171"/>
      <c r="OVD1" s="171"/>
      <c r="OVE1" s="171"/>
      <c r="OVF1" s="171"/>
      <c r="OVG1" s="171"/>
      <c r="OVH1" s="171"/>
      <c r="OVI1" s="171"/>
      <c r="OVJ1" s="171"/>
      <c r="OVK1" s="171"/>
      <c r="OVL1" s="171"/>
      <c r="OVM1" s="171"/>
      <c r="OVN1" s="171"/>
      <c r="OVO1" s="171"/>
      <c r="OVP1" s="171"/>
      <c r="OVQ1" s="171"/>
      <c r="OVR1" s="171"/>
      <c r="OVS1" s="171"/>
      <c r="OVT1" s="171"/>
      <c r="OVU1" s="171"/>
      <c r="OVV1" s="171"/>
      <c r="OVW1" s="171"/>
      <c r="OVX1" s="171"/>
      <c r="OVY1" s="171"/>
      <c r="OVZ1" s="171"/>
      <c r="OWA1" s="171"/>
      <c r="OWB1" s="171"/>
      <c r="OWC1" s="171"/>
      <c r="OWD1" s="171"/>
      <c r="OWE1" s="171"/>
      <c r="OWF1" s="171"/>
      <c r="OWG1" s="171"/>
      <c r="OWH1" s="171"/>
      <c r="OWI1" s="171"/>
      <c r="OWJ1" s="171"/>
      <c r="OWK1" s="171"/>
      <c r="OWL1" s="171"/>
      <c r="OWM1" s="171"/>
      <c r="OWN1" s="171"/>
      <c r="OWO1" s="171"/>
      <c r="OWP1" s="171"/>
      <c r="OWQ1" s="171"/>
      <c r="OWR1" s="171"/>
      <c r="OWS1" s="171"/>
      <c r="OWT1" s="171"/>
      <c r="OWU1" s="171"/>
      <c r="OWV1" s="171"/>
      <c r="OWW1" s="171"/>
      <c r="OWX1" s="171"/>
      <c r="OWY1" s="171"/>
      <c r="OWZ1" s="171"/>
      <c r="OXA1" s="171"/>
      <c r="OXB1" s="171"/>
      <c r="OXC1" s="171"/>
      <c r="OXD1" s="171"/>
      <c r="OXE1" s="171"/>
      <c r="OXF1" s="171"/>
      <c r="OXG1" s="171"/>
      <c r="OXH1" s="171"/>
      <c r="OXI1" s="171"/>
      <c r="OXJ1" s="171"/>
      <c r="OXK1" s="171"/>
      <c r="OXL1" s="171"/>
      <c r="OXM1" s="171"/>
      <c r="OXN1" s="171"/>
      <c r="OXO1" s="171"/>
      <c r="OXP1" s="171"/>
      <c r="OXQ1" s="171"/>
      <c r="OXR1" s="171"/>
      <c r="OXS1" s="171"/>
      <c r="OXT1" s="171"/>
      <c r="OXU1" s="171"/>
      <c r="OXV1" s="171"/>
      <c r="OXW1" s="171"/>
      <c r="OXX1" s="171"/>
      <c r="OXY1" s="171"/>
      <c r="OXZ1" s="171"/>
      <c r="OYA1" s="171"/>
      <c r="OYB1" s="171"/>
      <c r="OYC1" s="171"/>
      <c r="OYD1" s="171"/>
      <c r="OYE1" s="171"/>
      <c r="OYF1" s="171"/>
      <c r="OYG1" s="171"/>
      <c r="OYH1" s="171"/>
      <c r="OYI1" s="171"/>
      <c r="OYJ1" s="171"/>
      <c r="OYK1" s="171"/>
      <c r="OYL1" s="171"/>
      <c r="OYM1" s="171"/>
      <c r="OYN1" s="171"/>
      <c r="OYO1" s="171"/>
      <c r="OYP1" s="171"/>
      <c r="OYQ1" s="171"/>
      <c r="OYR1" s="171"/>
      <c r="OYS1" s="171"/>
      <c r="OYT1" s="171"/>
      <c r="OYU1" s="171"/>
      <c r="OYV1" s="171"/>
      <c r="OYW1" s="171"/>
      <c r="OYX1" s="171"/>
      <c r="OYY1" s="171"/>
      <c r="OYZ1" s="171"/>
      <c r="OZA1" s="171"/>
      <c r="OZB1" s="171"/>
      <c r="OZC1" s="171"/>
      <c r="OZD1" s="171"/>
      <c r="OZE1" s="171"/>
      <c r="OZF1" s="171"/>
      <c r="OZG1" s="171"/>
      <c r="OZH1" s="171"/>
      <c r="OZI1" s="171"/>
      <c r="OZJ1" s="171"/>
      <c r="OZK1" s="171"/>
      <c r="OZL1" s="171"/>
      <c r="OZM1" s="171"/>
      <c r="OZN1" s="171"/>
      <c r="OZO1" s="171"/>
      <c r="OZP1" s="171"/>
      <c r="OZQ1" s="171"/>
      <c r="OZR1" s="171"/>
      <c r="OZS1" s="171"/>
      <c r="OZT1" s="171"/>
      <c r="OZU1" s="171"/>
      <c r="OZV1" s="171"/>
      <c r="OZW1" s="171"/>
      <c r="OZX1" s="171"/>
      <c r="OZY1" s="171"/>
      <c r="OZZ1" s="171"/>
      <c r="PAA1" s="171"/>
      <c r="PAB1" s="171"/>
      <c r="PAC1" s="171"/>
      <c r="PAD1" s="171"/>
      <c r="PAE1" s="171"/>
      <c r="PAF1" s="171"/>
      <c r="PAG1" s="171"/>
      <c r="PAH1" s="171"/>
      <c r="PAI1" s="171"/>
      <c r="PAJ1" s="171"/>
      <c r="PAK1" s="171"/>
      <c r="PAL1" s="171"/>
      <c r="PAM1" s="171"/>
      <c r="PAN1" s="171"/>
      <c r="PAO1" s="171"/>
      <c r="PAP1" s="171"/>
      <c r="PAQ1" s="171"/>
      <c r="PAR1" s="171"/>
      <c r="PAS1" s="171"/>
      <c r="PAT1" s="171"/>
      <c r="PAU1" s="171"/>
      <c r="PAV1" s="171"/>
      <c r="PAW1" s="171"/>
      <c r="PAX1" s="171"/>
      <c r="PAY1" s="171"/>
      <c r="PAZ1" s="171"/>
      <c r="PBA1" s="171"/>
      <c r="PBB1" s="171"/>
      <c r="PBC1" s="171"/>
      <c r="PBD1" s="171"/>
      <c r="PBE1" s="171"/>
      <c r="PBF1" s="171"/>
      <c r="PBG1" s="171"/>
      <c r="PBH1" s="171"/>
      <c r="PBI1" s="171"/>
      <c r="PBJ1" s="171"/>
      <c r="PBK1" s="171"/>
      <c r="PBL1" s="171"/>
      <c r="PBM1" s="171"/>
      <c r="PBN1" s="171"/>
      <c r="PBO1" s="171"/>
      <c r="PBP1" s="171"/>
      <c r="PBQ1" s="171"/>
      <c r="PBR1" s="171"/>
      <c r="PBS1" s="171"/>
      <c r="PBT1" s="171"/>
      <c r="PBU1" s="171"/>
      <c r="PBV1" s="171"/>
      <c r="PBW1" s="171"/>
      <c r="PBX1" s="171"/>
      <c r="PBY1" s="171"/>
      <c r="PBZ1" s="171"/>
      <c r="PCA1" s="171"/>
      <c r="PCB1" s="171"/>
      <c r="PCC1" s="171"/>
      <c r="PCD1" s="171"/>
      <c r="PCE1" s="171"/>
      <c r="PCF1" s="171"/>
      <c r="PCG1" s="171"/>
      <c r="PCH1" s="171"/>
      <c r="PCI1" s="171"/>
      <c r="PCJ1" s="171"/>
      <c r="PCK1" s="171"/>
      <c r="PCL1" s="171"/>
      <c r="PCM1" s="171"/>
      <c r="PCN1" s="171"/>
      <c r="PCO1" s="171"/>
      <c r="PCP1" s="171"/>
      <c r="PCQ1" s="171"/>
      <c r="PCR1" s="171"/>
      <c r="PCS1" s="171"/>
      <c r="PCT1" s="171"/>
      <c r="PCU1" s="171"/>
      <c r="PCV1" s="171"/>
      <c r="PCW1" s="171"/>
      <c r="PCX1" s="171"/>
      <c r="PCY1" s="171"/>
      <c r="PCZ1" s="171"/>
      <c r="PDA1" s="171"/>
      <c r="PDB1" s="171"/>
      <c r="PDC1" s="171"/>
      <c r="PDD1" s="171"/>
      <c r="PDE1" s="171"/>
      <c r="PDF1" s="171"/>
      <c r="PDG1" s="171"/>
      <c r="PDH1" s="171"/>
      <c r="PDI1" s="171"/>
      <c r="PDJ1" s="171"/>
      <c r="PDK1" s="171"/>
      <c r="PDL1" s="171"/>
      <c r="PDM1" s="171"/>
      <c r="PDN1" s="171"/>
      <c r="PDO1" s="171"/>
      <c r="PDP1" s="171"/>
      <c r="PDQ1" s="171"/>
      <c r="PDR1" s="171"/>
      <c r="PDS1" s="171"/>
      <c r="PDT1" s="171"/>
      <c r="PDU1" s="171"/>
      <c r="PDV1" s="171"/>
      <c r="PDW1" s="171"/>
      <c r="PDX1" s="171"/>
      <c r="PDY1" s="171"/>
      <c r="PDZ1" s="171"/>
      <c r="PEA1" s="171"/>
      <c r="PEB1" s="171"/>
      <c r="PEC1" s="171"/>
      <c r="PED1" s="171"/>
      <c r="PEE1" s="171"/>
      <c r="PEF1" s="171"/>
      <c r="PEG1" s="171"/>
      <c r="PEH1" s="171"/>
      <c r="PEI1" s="171"/>
      <c r="PEJ1" s="171"/>
      <c r="PEK1" s="171"/>
      <c r="PEL1" s="171"/>
      <c r="PEM1" s="171"/>
      <c r="PEN1" s="171"/>
      <c r="PEO1" s="171"/>
      <c r="PEP1" s="171"/>
      <c r="PEQ1" s="171"/>
      <c r="PER1" s="171"/>
      <c r="PES1" s="171"/>
      <c r="PET1" s="171"/>
      <c r="PEU1" s="171"/>
      <c r="PEV1" s="171"/>
      <c r="PEW1" s="171"/>
      <c r="PEX1" s="171"/>
      <c r="PEY1" s="171"/>
      <c r="PEZ1" s="171"/>
      <c r="PFA1" s="171"/>
      <c r="PFB1" s="171"/>
      <c r="PFC1" s="171"/>
      <c r="PFD1" s="171"/>
      <c r="PFE1" s="171"/>
      <c r="PFF1" s="171"/>
      <c r="PFG1" s="171"/>
      <c r="PFH1" s="171"/>
      <c r="PFI1" s="171"/>
      <c r="PFJ1" s="171"/>
      <c r="PFK1" s="171"/>
      <c r="PFL1" s="171"/>
      <c r="PFM1" s="171"/>
      <c r="PFN1" s="171"/>
      <c r="PFO1" s="171"/>
      <c r="PFP1" s="171"/>
      <c r="PFQ1" s="171"/>
      <c r="PFR1" s="171"/>
      <c r="PFS1" s="171"/>
      <c r="PFT1" s="171"/>
      <c r="PFU1" s="171"/>
      <c r="PFV1" s="171"/>
      <c r="PFW1" s="171"/>
      <c r="PFX1" s="171"/>
      <c r="PFY1" s="171"/>
      <c r="PFZ1" s="171"/>
      <c r="PGA1" s="171"/>
      <c r="PGB1" s="171"/>
      <c r="PGC1" s="171"/>
      <c r="PGD1" s="171"/>
      <c r="PGE1" s="171"/>
      <c r="PGF1" s="171"/>
      <c r="PGG1" s="171"/>
      <c r="PGH1" s="171"/>
      <c r="PGI1" s="171"/>
      <c r="PGJ1" s="171"/>
      <c r="PGK1" s="171"/>
      <c r="PGL1" s="171"/>
      <c r="PGM1" s="171"/>
      <c r="PGN1" s="171"/>
      <c r="PGO1" s="171"/>
      <c r="PGP1" s="171"/>
      <c r="PGQ1" s="171"/>
      <c r="PGR1" s="171"/>
      <c r="PGS1" s="171"/>
      <c r="PGT1" s="171"/>
      <c r="PGU1" s="171"/>
      <c r="PGV1" s="171"/>
      <c r="PGW1" s="171"/>
      <c r="PGX1" s="171"/>
      <c r="PGY1" s="171"/>
      <c r="PGZ1" s="171"/>
      <c r="PHA1" s="171"/>
      <c r="PHB1" s="171"/>
      <c r="PHC1" s="171"/>
      <c r="PHD1" s="171"/>
      <c r="PHE1" s="171"/>
      <c r="PHF1" s="171"/>
      <c r="PHG1" s="171"/>
      <c r="PHH1" s="171"/>
      <c r="PHI1" s="171"/>
      <c r="PHJ1" s="171"/>
      <c r="PHK1" s="171"/>
      <c r="PHL1" s="171"/>
      <c r="PHM1" s="171"/>
      <c r="PHN1" s="171"/>
      <c r="PHO1" s="171"/>
      <c r="PHP1" s="171"/>
      <c r="PHQ1" s="171"/>
      <c r="PHR1" s="171"/>
      <c r="PHS1" s="171"/>
      <c r="PHT1" s="171"/>
      <c r="PHU1" s="171"/>
      <c r="PHV1" s="171"/>
      <c r="PHW1" s="171"/>
      <c r="PHX1" s="171"/>
      <c r="PHY1" s="171"/>
      <c r="PHZ1" s="171"/>
      <c r="PIA1" s="171"/>
      <c r="PIB1" s="171"/>
      <c r="PIC1" s="171"/>
      <c r="PID1" s="171"/>
      <c r="PIE1" s="171"/>
      <c r="PIF1" s="171"/>
      <c r="PIG1" s="171"/>
      <c r="PIH1" s="171"/>
      <c r="PII1" s="171"/>
      <c r="PIJ1" s="171"/>
      <c r="PIK1" s="171"/>
      <c r="PIL1" s="171"/>
      <c r="PIM1" s="171"/>
      <c r="PIN1" s="171"/>
      <c r="PIO1" s="171"/>
      <c r="PIP1" s="171"/>
      <c r="PIQ1" s="171"/>
      <c r="PIR1" s="171"/>
      <c r="PIS1" s="171"/>
      <c r="PIT1" s="171"/>
      <c r="PIU1" s="171"/>
      <c r="PIV1" s="171"/>
      <c r="PIW1" s="171"/>
      <c r="PIX1" s="171"/>
      <c r="PIY1" s="171"/>
      <c r="PIZ1" s="171"/>
      <c r="PJA1" s="171"/>
      <c r="PJB1" s="171"/>
      <c r="PJC1" s="171"/>
      <c r="PJD1" s="171"/>
      <c r="PJE1" s="171"/>
      <c r="PJF1" s="171"/>
      <c r="PJG1" s="171"/>
      <c r="PJH1" s="171"/>
      <c r="PJI1" s="171"/>
      <c r="PJJ1" s="171"/>
      <c r="PJK1" s="171"/>
      <c r="PJL1" s="171"/>
      <c r="PJM1" s="171"/>
      <c r="PJN1" s="171"/>
      <c r="PJO1" s="171"/>
      <c r="PJP1" s="171"/>
      <c r="PJQ1" s="171"/>
      <c r="PJR1" s="171"/>
      <c r="PJS1" s="171"/>
      <c r="PJT1" s="171"/>
      <c r="PJU1" s="171"/>
      <c r="PJV1" s="171"/>
      <c r="PJW1" s="171"/>
      <c r="PJX1" s="171"/>
      <c r="PJY1" s="171"/>
      <c r="PJZ1" s="171"/>
      <c r="PKA1" s="171"/>
      <c r="PKB1" s="171"/>
      <c r="PKC1" s="171"/>
      <c r="PKD1" s="171"/>
      <c r="PKE1" s="171"/>
      <c r="PKF1" s="171"/>
      <c r="PKG1" s="171"/>
      <c r="PKH1" s="171"/>
      <c r="PKI1" s="171"/>
      <c r="PKJ1" s="171"/>
      <c r="PKK1" s="171"/>
      <c r="PKL1" s="171"/>
      <c r="PKM1" s="171"/>
      <c r="PKN1" s="171"/>
      <c r="PKO1" s="171"/>
      <c r="PKP1" s="171"/>
      <c r="PKQ1" s="171"/>
      <c r="PKR1" s="171"/>
      <c r="PKS1" s="171"/>
      <c r="PKT1" s="171"/>
      <c r="PKU1" s="171"/>
      <c r="PKV1" s="171"/>
      <c r="PKW1" s="171"/>
      <c r="PKX1" s="171"/>
      <c r="PKY1" s="171"/>
      <c r="PKZ1" s="171"/>
      <c r="PLA1" s="171"/>
      <c r="PLB1" s="171"/>
      <c r="PLC1" s="171"/>
      <c r="PLD1" s="171"/>
      <c r="PLE1" s="171"/>
      <c r="PLF1" s="171"/>
      <c r="PLG1" s="171"/>
      <c r="PLH1" s="171"/>
      <c r="PLI1" s="171"/>
      <c r="PLJ1" s="171"/>
      <c r="PLK1" s="171"/>
      <c r="PLL1" s="171"/>
      <c r="PLM1" s="171"/>
      <c r="PLN1" s="171"/>
      <c r="PLO1" s="171"/>
      <c r="PLP1" s="171"/>
      <c r="PLQ1" s="171"/>
      <c r="PLR1" s="171"/>
      <c r="PLS1" s="171"/>
      <c r="PLT1" s="171"/>
      <c r="PLU1" s="171"/>
      <c r="PLV1" s="171"/>
      <c r="PLW1" s="171"/>
      <c r="PLX1" s="171"/>
      <c r="PLY1" s="171"/>
      <c r="PLZ1" s="171"/>
      <c r="PMA1" s="171"/>
      <c r="PMB1" s="171"/>
      <c r="PMC1" s="171"/>
      <c r="PMD1" s="171"/>
      <c r="PME1" s="171"/>
      <c r="PMF1" s="171"/>
      <c r="PMG1" s="171"/>
      <c r="PMH1" s="171"/>
      <c r="PMI1" s="171"/>
      <c r="PMJ1" s="171"/>
      <c r="PMK1" s="171"/>
      <c r="PML1" s="171"/>
      <c r="PMM1" s="171"/>
      <c r="PMN1" s="171"/>
      <c r="PMO1" s="171"/>
      <c r="PMP1" s="171"/>
      <c r="PMQ1" s="171"/>
      <c r="PMR1" s="171"/>
      <c r="PMS1" s="171"/>
      <c r="PMT1" s="171"/>
      <c r="PMU1" s="171"/>
      <c r="PMV1" s="171"/>
      <c r="PMW1" s="171"/>
      <c r="PMX1" s="171"/>
      <c r="PMY1" s="171"/>
      <c r="PMZ1" s="171"/>
      <c r="PNA1" s="171"/>
      <c r="PNB1" s="171"/>
      <c r="PNC1" s="171"/>
      <c r="PND1" s="171"/>
      <c r="PNE1" s="171"/>
      <c r="PNF1" s="171"/>
      <c r="PNG1" s="171"/>
      <c r="PNH1" s="171"/>
      <c r="PNI1" s="171"/>
      <c r="PNJ1" s="171"/>
      <c r="PNK1" s="171"/>
      <c r="PNL1" s="171"/>
      <c r="PNM1" s="171"/>
      <c r="PNN1" s="171"/>
      <c r="PNO1" s="171"/>
      <c r="PNP1" s="171"/>
      <c r="PNQ1" s="171"/>
      <c r="PNR1" s="171"/>
      <c r="PNS1" s="171"/>
      <c r="PNT1" s="171"/>
      <c r="PNU1" s="171"/>
      <c r="PNV1" s="171"/>
      <c r="PNW1" s="171"/>
      <c r="PNX1" s="171"/>
      <c r="PNY1" s="171"/>
      <c r="PNZ1" s="171"/>
      <c r="POA1" s="171"/>
      <c r="POB1" s="171"/>
      <c r="POC1" s="171"/>
      <c r="POD1" s="171"/>
      <c r="POE1" s="171"/>
      <c r="POF1" s="171"/>
      <c r="POG1" s="171"/>
      <c r="POH1" s="171"/>
      <c r="POI1" s="171"/>
      <c r="POJ1" s="171"/>
      <c r="POK1" s="171"/>
      <c r="POL1" s="171"/>
      <c r="POM1" s="171"/>
      <c r="PON1" s="171"/>
      <c r="POO1" s="171"/>
      <c r="POP1" s="171"/>
      <c r="POQ1" s="171"/>
      <c r="POR1" s="171"/>
      <c r="POS1" s="171"/>
      <c r="POT1" s="171"/>
      <c r="POU1" s="171"/>
      <c r="POV1" s="171"/>
      <c r="POW1" s="171"/>
      <c r="POX1" s="171"/>
      <c r="POY1" s="171"/>
      <c r="POZ1" s="171"/>
      <c r="PPA1" s="171"/>
      <c r="PPB1" s="171"/>
      <c r="PPC1" s="171"/>
      <c r="PPD1" s="171"/>
      <c r="PPE1" s="171"/>
      <c r="PPF1" s="171"/>
      <c r="PPG1" s="171"/>
      <c r="PPH1" s="171"/>
      <c r="PPI1" s="171"/>
      <c r="PPJ1" s="171"/>
      <c r="PPK1" s="171"/>
      <c r="PPL1" s="171"/>
      <c r="PPM1" s="171"/>
      <c r="PPN1" s="171"/>
      <c r="PPO1" s="171"/>
      <c r="PPP1" s="171"/>
      <c r="PPQ1" s="171"/>
      <c r="PPR1" s="171"/>
      <c r="PPS1" s="171"/>
      <c r="PPT1" s="171"/>
      <c r="PPU1" s="171"/>
      <c r="PPV1" s="171"/>
      <c r="PPW1" s="171"/>
      <c r="PPX1" s="171"/>
      <c r="PPY1" s="171"/>
      <c r="PPZ1" s="171"/>
      <c r="PQA1" s="171"/>
      <c r="PQB1" s="171"/>
      <c r="PQC1" s="171"/>
      <c r="PQD1" s="171"/>
      <c r="PQE1" s="171"/>
      <c r="PQF1" s="171"/>
      <c r="PQG1" s="171"/>
      <c r="PQH1" s="171"/>
      <c r="PQI1" s="171"/>
      <c r="PQJ1" s="171"/>
      <c r="PQK1" s="171"/>
      <c r="PQL1" s="171"/>
      <c r="PQM1" s="171"/>
      <c r="PQN1" s="171"/>
      <c r="PQO1" s="171"/>
      <c r="PQP1" s="171"/>
      <c r="PQQ1" s="171"/>
      <c r="PQR1" s="171"/>
      <c r="PQS1" s="171"/>
      <c r="PQT1" s="171"/>
      <c r="PQU1" s="171"/>
      <c r="PQV1" s="171"/>
      <c r="PQW1" s="171"/>
      <c r="PQX1" s="171"/>
      <c r="PQY1" s="171"/>
      <c r="PQZ1" s="171"/>
      <c r="PRA1" s="171"/>
      <c r="PRB1" s="171"/>
      <c r="PRC1" s="171"/>
      <c r="PRD1" s="171"/>
      <c r="PRE1" s="171"/>
      <c r="PRF1" s="171"/>
      <c r="PRG1" s="171"/>
      <c r="PRH1" s="171"/>
      <c r="PRI1" s="171"/>
      <c r="PRJ1" s="171"/>
      <c r="PRK1" s="171"/>
      <c r="PRL1" s="171"/>
      <c r="PRM1" s="171"/>
      <c r="PRN1" s="171"/>
      <c r="PRO1" s="171"/>
      <c r="PRP1" s="171"/>
      <c r="PRQ1" s="171"/>
      <c r="PRR1" s="171"/>
      <c r="PRS1" s="171"/>
      <c r="PRT1" s="171"/>
      <c r="PRU1" s="171"/>
      <c r="PRV1" s="171"/>
      <c r="PRW1" s="171"/>
      <c r="PRX1" s="171"/>
      <c r="PRY1" s="171"/>
      <c r="PRZ1" s="171"/>
      <c r="PSA1" s="171"/>
      <c r="PSB1" s="171"/>
      <c r="PSC1" s="171"/>
      <c r="PSD1" s="171"/>
      <c r="PSE1" s="171"/>
      <c r="PSF1" s="171"/>
      <c r="PSG1" s="171"/>
      <c r="PSH1" s="171"/>
      <c r="PSI1" s="171"/>
      <c r="PSJ1" s="171"/>
      <c r="PSK1" s="171"/>
      <c r="PSL1" s="171"/>
      <c r="PSM1" s="171"/>
      <c r="PSN1" s="171"/>
      <c r="PSO1" s="171"/>
      <c r="PSP1" s="171"/>
      <c r="PSQ1" s="171"/>
      <c r="PSR1" s="171"/>
      <c r="PSS1" s="171"/>
      <c r="PST1" s="171"/>
      <c r="PSU1" s="171"/>
      <c r="PSV1" s="171"/>
      <c r="PSW1" s="171"/>
      <c r="PSX1" s="171"/>
      <c r="PSY1" s="171"/>
      <c r="PSZ1" s="171"/>
      <c r="PTA1" s="171"/>
      <c r="PTB1" s="171"/>
      <c r="PTC1" s="171"/>
      <c r="PTD1" s="171"/>
      <c r="PTE1" s="171"/>
      <c r="PTF1" s="171"/>
      <c r="PTG1" s="171"/>
      <c r="PTH1" s="171"/>
      <c r="PTI1" s="171"/>
      <c r="PTJ1" s="171"/>
      <c r="PTK1" s="171"/>
      <c r="PTL1" s="171"/>
      <c r="PTM1" s="171"/>
      <c r="PTN1" s="171"/>
      <c r="PTO1" s="171"/>
      <c r="PTP1" s="171"/>
      <c r="PTQ1" s="171"/>
      <c r="PTR1" s="171"/>
      <c r="PTS1" s="171"/>
      <c r="PTT1" s="171"/>
      <c r="PTU1" s="171"/>
      <c r="PTV1" s="171"/>
      <c r="PTW1" s="171"/>
      <c r="PTX1" s="171"/>
      <c r="PTY1" s="171"/>
      <c r="PTZ1" s="171"/>
      <c r="PUA1" s="171"/>
      <c r="PUB1" s="171"/>
      <c r="PUC1" s="171"/>
      <c r="PUD1" s="171"/>
      <c r="PUE1" s="171"/>
      <c r="PUF1" s="171"/>
      <c r="PUG1" s="171"/>
      <c r="PUH1" s="171"/>
      <c r="PUI1" s="171"/>
      <c r="PUJ1" s="171"/>
      <c r="PUK1" s="171"/>
      <c r="PUL1" s="171"/>
      <c r="PUM1" s="171"/>
      <c r="PUN1" s="171"/>
      <c r="PUO1" s="171"/>
      <c r="PUP1" s="171"/>
      <c r="PUQ1" s="171"/>
      <c r="PUR1" s="171"/>
      <c r="PUS1" s="171"/>
      <c r="PUT1" s="171"/>
      <c r="PUU1" s="171"/>
      <c r="PUV1" s="171"/>
      <c r="PUW1" s="171"/>
      <c r="PUX1" s="171"/>
      <c r="PUY1" s="171"/>
      <c r="PUZ1" s="171"/>
      <c r="PVA1" s="171"/>
      <c r="PVB1" s="171"/>
      <c r="PVC1" s="171"/>
      <c r="PVD1" s="171"/>
      <c r="PVE1" s="171"/>
      <c r="PVF1" s="171"/>
      <c r="PVG1" s="171"/>
      <c r="PVH1" s="171"/>
      <c r="PVI1" s="171"/>
      <c r="PVJ1" s="171"/>
      <c r="PVK1" s="171"/>
      <c r="PVL1" s="171"/>
      <c r="PVM1" s="171"/>
      <c r="PVN1" s="171"/>
      <c r="PVO1" s="171"/>
      <c r="PVP1" s="171"/>
      <c r="PVQ1" s="171"/>
      <c r="PVR1" s="171"/>
      <c r="PVS1" s="171"/>
      <c r="PVT1" s="171"/>
      <c r="PVU1" s="171"/>
      <c r="PVV1" s="171"/>
      <c r="PVW1" s="171"/>
      <c r="PVX1" s="171"/>
      <c r="PVY1" s="171"/>
      <c r="PVZ1" s="171"/>
      <c r="PWA1" s="171"/>
      <c r="PWB1" s="171"/>
      <c r="PWC1" s="171"/>
      <c r="PWD1" s="171"/>
      <c r="PWE1" s="171"/>
      <c r="PWF1" s="171"/>
      <c r="PWG1" s="171"/>
      <c r="PWH1" s="171"/>
      <c r="PWI1" s="171"/>
      <c r="PWJ1" s="171"/>
      <c r="PWK1" s="171"/>
      <c r="PWL1" s="171"/>
      <c r="PWM1" s="171"/>
      <c r="PWN1" s="171"/>
      <c r="PWO1" s="171"/>
      <c r="PWP1" s="171"/>
      <c r="PWQ1" s="171"/>
      <c r="PWR1" s="171"/>
      <c r="PWS1" s="171"/>
      <c r="PWT1" s="171"/>
      <c r="PWU1" s="171"/>
      <c r="PWV1" s="171"/>
      <c r="PWW1" s="171"/>
      <c r="PWX1" s="171"/>
      <c r="PWY1" s="171"/>
      <c r="PWZ1" s="171"/>
      <c r="PXA1" s="171"/>
      <c r="PXB1" s="171"/>
      <c r="PXC1" s="171"/>
      <c r="PXD1" s="171"/>
      <c r="PXE1" s="171"/>
      <c r="PXF1" s="171"/>
      <c r="PXG1" s="171"/>
      <c r="PXH1" s="171"/>
      <c r="PXI1" s="171"/>
      <c r="PXJ1" s="171"/>
      <c r="PXK1" s="171"/>
      <c r="PXL1" s="171"/>
      <c r="PXM1" s="171"/>
      <c r="PXN1" s="171"/>
      <c r="PXO1" s="171"/>
      <c r="PXP1" s="171"/>
      <c r="PXQ1" s="171"/>
      <c r="PXR1" s="171"/>
      <c r="PXS1" s="171"/>
      <c r="PXT1" s="171"/>
      <c r="PXU1" s="171"/>
      <c r="PXV1" s="171"/>
      <c r="PXW1" s="171"/>
      <c r="PXX1" s="171"/>
      <c r="PXY1" s="171"/>
      <c r="PXZ1" s="171"/>
      <c r="PYA1" s="171"/>
      <c r="PYB1" s="171"/>
      <c r="PYC1" s="171"/>
      <c r="PYD1" s="171"/>
      <c r="PYE1" s="171"/>
      <c r="PYF1" s="171"/>
      <c r="PYG1" s="171"/>
      <c r="PYH1" s="171"/>
      <c r="PYI1" s="171"/>
      <c r="PYJ1" s="171"/>
      <c r="PYK1" s="171"/>
      <c r="PYL1" s="171"/>
      <c r="PYM1" s="171"/>
      <c r="PYN1" s="171"/>
      <c r="PYO1" s="171"/>
      <c r="PYP1" s="171"/>
      <c r="PYQ1" s="171"/>
      <c r="PYR1" s="171"/>
      <c r="PYS1" s="171"/>
      <c r="PYT1" s="171"/>
      <c r="PYU1" s="171"/>
      <c r="PYV1" s="171"/>
      <c r="PYW1" s="171"/>
      <c r="PYX1" s="171"/>
      <c r="PYY1" s="171"/>
      <c r="PYZ1" s="171"/>
      <c r="PZA1" s="171"/>
      <c r="PZB1" s="171"/>
      <c r="PZC1" s="171"/>
      <c r="PZD1" s="171"/>
      <c r="PZE1" s="171"/>
      <c r="PZF1" s="171"/>
      <c r="PZG1" s="171"/>
      <c r="PZH1" s="171"/>
      <c r="PZI1" s="171"/>
      <c r="PZJ1" s="171"/>
      <c r="PZK1" s="171"/>
      <c r="PZL1" s="171"/>
      <c r="PZM1" s="171"/>
      <c r="PZN1" s="171"/>
      <c r="PZO1" s="171"/>
      <c r="PZP1" s="171"/>
      <c r="PZQ1" s="171"/>
      <c r="PZR1" s="171"/>
      <c r="PZS1" s="171"/>
      <c r="PZT1" s="171"/>
      <c r="PZU1" s="171"/>
      <c r="PZV1" s="171"/>
      <c r="PZW1" s="171"/>
      <c r="PZX1" s="171"/>
      <c r="PZY1" s="171"/>
      <c r="PZZ1" s="171"/>
      <c r="QAA1" s="171"/>
      <c r="QAB1" s="171"/>
      <c r="QAC1" s="171"/>
      <c r="QAD1" s="171"/>
      <c r="QAE1" s="171"/>
      <c r="QAF1" s="171"/>
      <c r="QAG1" s="171"/>
      <c r="QAH1" s="171"/>
      <c r="QAI1" s="171"/>
      <c r="QAJ1" s="171"/>
      <c r="QAK1" s="171"/>
      <c r="QAL1" s="171"/>
      <c r="QAM1" s="171"/>
      <c r="QAN1" s="171"/>
      <c r="QAO1" s="171"/>
      <c r="QAP1" s="171"/>
      <c r="QAQ1" s="171"/>
      <c r="QAR1" s="171"/>
      <c r="QAS1" s="171"/>
      <c r="QAT1" s="171"/>
      <c r="QAU1" s="171"/>
      <c r="QAV1" s="171"/>
      <c r="QAW1" s="171"/>
      <c r="QAX1" s="171"/>
      <c r="QAY1" s="171"/>
      <c r="QAZ1" s="171"/>
      <c r="QBA1" s="171"/>
      <c r="QBB1" s="171"/>
      <c r="QBC1" s="171"/>
      <c r="QBD1" s="171"/>
      <c r="QBE1" s="171"/>
      <c r="QBF1" s="171"/>
      <c r="QBG1" s="171"/>
      <c r="QBH1" s="171"/>
      <c r="QBI1" s="171"/>
      <c r="QBJ1" s="171"/>
      <c r="QBK1" s="171"/>
      <c r="QBL1" s="171"/>
      <c r="QBM1" s="171"/>
      <c r="QBN1" s="171"/>
      <c r="QBO1" s="171"/>
      <c r="QBP1" s="171"/>
      <c r="QBQ1" s="171"/>
      <c r="QBR1" s="171"/>
      <c r="QBS1" s="171"/>
      <c r="QBT1" s="171"/>
      <c r="QBU1" s="171"/>
      <c r="QBV1" s="171"/>
      <c r="QBW1" s="171"/>
      <c r="QBX1" s="171"/>
      <c r="QBY1" s="171"/>
      <c r="QBZ1" s="171"/>
      <c r="QCA1" s="171"/>
      <c r="QCB1" s="171"/>
      <c r="QCC1" s="171"/>
      <c r="QCD1" s="171"/>
      <c r="QCE1" s="171"/>
      <c r="QCF1" s="171"/>
      <c r="QCG1" s="171"/>
      <c r="QCH1" s="171"/>
      <c r="QCI1" s="171"/>
      <c r="QCJ1" s="171"/>
      <c r="QCK1" s="171"/>
      <c r="QCL1" s="171"/>
      <c r="QCM1" s="171"/>
      <c r="QCN1" s="171"/>
      <c r="QCO1" s="171"/>
      <c r="QCP1" s="171"/>
      <c r="QCQ1" s="171"/>
      <c r="QCR1" s="171"/>
      <c r="QCS1" s="171"/>
      <c r="QCT1" s="171"/>
      <c r="QCU1" s="171"/>
      <c r="QCV1" s="171"/>
      <c r="QCW1" s="171"/>
      <c r="QCX1" s="171"/>
      <c r="QCY1" s="171"/>
      <c r="QCZ1" s="171"/>
      <c r="QDA1" s="171"/>
      <c r="QDB1" s="171"/>
      <c r="QDC1" s="171"/>
      <c r="QDD1" s="171"/>
      <c r="QDE1" s="171"/>
      <c r="QDF1" s="171"/>
      <c r="QDG1" s="171"/>
      <c r="QDH1" s="171"/>
      <c r="QDI1" s="171"/>
      <c r="QDJ1" s="171"/>
      <c r="QDK1" s="171"/>
      <c r="QDL1" s="171"/>
      <c r="QDM1" s="171"/>
      <c r="QDN1" s="171"/>
      <c r="QDO1" s="171"/>
      <c r="QDP1" s="171"/>
      <c r="QDQ1" s="171"/>
      <c r="QDR1" s="171"/>
      <c r="QDS1" s="171"/>
      <c r="QDT1" s="171"/>
      <c r="QDU1" s="171"/>
      <c r="QDV1" s="171"/>
      <c r="QDW1" s="171"/>
      <c r="QDX1" s="171"/>
      <c r="QDY1" s="171"/>
      <c r="QDZ1" s="171"/>
      <c r="QEA1" s="171"/>
      <c r="QEB1" s="171"/>
      <c r="QEC1" s="171"/>
      <c r="QED1" s="171"/>
      <c r="QEE1" s="171"/>
      <c r="QEF1" s="171"/>
      <c r="QEG1" s="171"/>
      <c r="QEH1" s="171"/>
      <c r="QEI1" s="171"/>
      <c r="QEJ1" s="171"/>
      <c r="QEK1" s="171"/>
      <c r="QEL1" s="171"/>
      <c r="QEM1" s="171"/>
      <c r="QEN1" s="171"/>
      <c r="QEO1" s="171"/>
      <c r="QEP1" s="171"/>
      <c r="QEQ1" s="171"/>
      <c r="QER1" s="171"/>
      <c r="QES1" s="171"/>
      <c r="QET1" s="171"/>
      <c r="QEU1" s="171"/>
      <c r="QEV1" s="171"/>
      <c r="QEW1" s="171"/>
      <c r="QEX1" s="171"/>
      <c r="QEY1" s="171"/>
      <c r="QEZ1" s="171"/>
      <c r="QFA1" s="171"/>
      <c r="QFB1" s="171"/>
      <c r="QFC1" s="171"/>
      <c r="QFD1" s="171"/>
      <c r="QFE1" s="171"/>
      <c r="QFF1" s="171"/>
      <c r="QFG1" s="171"/>
      <c r="QFH1" s="171"/>
      <c r="QFI1" s="171"/>
      <c r="QFJ1" s="171"/>
      <c r="QFK1" s="171"/>
      <c r="QFL1" s="171"/>
      <c r="QFM1" s="171"/>
      <c r="QFN1" s="171"/>
      <c r="QFO1" s="171"/>
      <c r="QFP1" s="171"/>
      <c r="QFQ1" s="171"/>
      <c r="QFR1" s="171"/>
      <c r="QFS1" s="171"/>
      <c r="QFT1" s="171"/>
      <c r="QFU1" s="171"/>
      <c r="QFV1" s="171"/>
      <c r="QFW1" s="171"/>
      <c r="QFX1" s="171"/>
      <c r="QFY1" s="171"/>
      <c r="QFZ1" s="171"/>
      <c r="QGA1" s="171"/>
      <c r="QGB1" s="171"/>
      <c r="QGC1" s="171"/>
      <c r="QGD1" s="171"/>
      <c r="QGE1" s="171"/>
      <c r="QGF1" s="171"/>
      <c r="QGG1" s="171"/>
      <c r="QGH1" s="171"/>
      <c r="QGI1" s="171"/>
      <c r="QGJ1" s="171"/>
      <c r="QGK1" s="171"/>
      <c r="QGL1" s="171"/>
      <c r="QGM1" s="171"/>
      <c r="QGN1" s="171"/>
      <c r="QGO1" s="171"/>
      <c r="QGP1" s="171"/>
      <c r="QGQ1" s="171"/>
      <c r="QGR1" s="171"/>
      <c r="QGS1" s="171"/>
      <c r="QGT1" s="171"/>
      <c r="QGU1" s="171"/>
      <c r="QGV1" s="171"/>
      <c r="QGW1" s="171"/>
      <c r="QGX1" s="171"/>
      <c r="QGY1" s="171"/>
      <c r="QGZ1" s="171"/>
      <c r="QHA1" s="171"/>
      <c r="QHB1" s="171"/>
      <c r="QHC1" s="171"/>
      <c r="QHD1" s="171"/>
      <c r="QHE1" s="171"/>
      <c r="QHF1" s="171"/>
      <c r="QHG1" s="171"/>
      <c r="QHH1" s="171"/>
      <c r="QHI1" s="171"/>
      <c r="QHJ1" s="171"/>
      <c r="QHK1" s="171"/>
      <c r="QHL1" s="171"/>
      <c r="QHM1" s="171"/>
      <c r="QHN1" s="171"/>
      <c r="QHO1" s="171"/>
      <c r="QHP1" s="171"/>
      <c r="QHQ1" s="171"/>
      <c r="QHR1" s="171"/>
      <c r="QHS1" s="171"/>
      <c r="QHT1" s="171"/>
      <c r="QHU1" s="171"/>
      <c r="QHV1" s="171"/>
      <c r="QHW1" s="171"/>
      <c r="QHX1" s="171"/>
      <c r="QHY1" s="171"/>
      <c r="QHZ1" s="171"/>
      <c r="QIA1" s="171"/>
      <c r="QIB1" s="171"/>
      <c r="QIC1" s="171"/>
      <c r="QID1" s="171"/>
      <c r="QIE1" s="171"/>
      <c r="QIF1" s="171"/>
      <c r="QIG1" s="171"/>
      <c r="QIH1" s="171"/>
      <c r="QII1" s="171"/>
      <c r="QIJ1" s="171"/>
      <c r="QIK1" s="171"/>
      <c r="QIL1" s="171"/>
      <c r="QIM1" s="171"/>
      <c r="QIN1" s="171"/>
      <c r="QIO1" s="171"/>
      <c r="QIP1" s="171"/>
      <c r="QIQ1" s="171"/>
      <c r="QIR1" s="171"/>
      <c r="QIS1" s="171"/>
      <c r="QIT1" s="171"/>
      <c r="QIU1" s="171"/>
      <c r="QIV1" s="171"/>
      <c r="QIW1" s="171"/>
      <c r="QIX1" s="171"/>
      <c r="QIY1" s="171"/>
      <c r="QIZ1" s="171"/>
      <c r="QJA1" s="171"/>
      <c r="QJB1" s="171"/>
      <c r="QJC1" s="171"/>
      <c r="QJD1" s="171"/>
      <c r="QJE1" s="171"/>
      <c r="QJF1" s="171"/>
      <c r="QJG1" s="171"/>
      <c r="QJH1" s="171"/>
      <c r="QJI1" s="171"/>
      <c r="QJJ1" s="171"/>
      <c r="QJK1" s="171"/>
      <c r="QJL1" s="171"/>
      <c r="QJM1" s="171"/>
      <c r="QJN1" s="171"/>
      <c r="QJO1" s="171"/>
      <c r="QJP1" s="171"/>
      <c r="QJQ1" s="171"/>
      <c r="QJR1" s="171"/>
      <c r="QJS1" s="171"/>
      <c r="QJT1" s="171"/>
      <c r="QJU1" s="171"/>
      <c r="QJV1" s="171"/>
      <c r="QJW1" s="171"/>
      <c r="QJX1" s="171"/>
      <c r="QJY1" s="171"/>
      <c r="QJZ1" s="171"/>
      <c r="QKA1" s="171"/>
      <c r="QKB1" s="171"/>
      <c r="QKC1" s="171"/>
      <c r="QKD1" s="171"/>
      <c r="QKE1" s="171"/>
      <c r="QKF1" s="171"/>
      <c r="QKG1" s="171"/>
      <c r="QKH1" s="171"/>
      <c r="QKI1" s="171"/>
      <c r="QKJ1" s="171"/>
      <c r="QKK1" s="171"/>
      <c r="QKL1" s="171"/>
      <c r="QKM1" s="171"/>
      <c r="QKN1" s="171"/>
      <c r="QKO1" s="171"/>
      <c r="QKP1" s="171"/>
      <c r="QKQ1" s="171"/>
      <c r="QKR1" s="171"/>
      <c r="QKS1" s="171"/>
      <c r="QKT1" s="171"/>
      <c r="QKU1" s="171"/>
      <c r="QKV1" s="171"/>
      <c r="QKW1" s="171"/>
      <c r="QKX1" s="171"/>
      <c r="QKY1" s="171"/>
      <c r="QKZ1" s="171"/>
      <c r="QLA1" s="171"/>
      <c r="QLB1" s="171"/>
      <c r="QLC1" s="171"/>
      <c r="QLD1" s="171"/>
      <c r="QLE1" s="171"/>
      <c r="QLF1" s="171"/>
      <c r="QLG1" s="171"/>
      <c r="QLH1" s="171"/>
      <c r="QLI1" s="171"/>
      <c r="QLJ1" s="171"/>
      <c r="QLK1" s="171"/>
      <c r="QLL1" s="171"/>
      <c r="QLM1" s="171"/>
      <c r="QLN1" s="171"/>
      <c r="QLO1" s="171"/>
      <c r="QLP1" s="171"/>
      <c r="QLQ1" s="171"/>
      <c r="QLR1" s="171"/>
      <c r="QLS1" s="171"/>
      <c r="QLT1" s="171"/>
      <c r="QLU1" s="171"/>
      <c r="QLV1" s="171"/>
      <c r="QLW1" s="171"/>
      <c r="QLX1" s="171"/>
      <c r="QLY1" s="171"/>
      <c r="QLZ1" s="171"/>
      <c r="QMA1" s="171"/>
      <c r="QMB1" s="171"/>
      <c r="QMC1" s="171"/>
      <c r="QMD1" s="171"/>
      <c r="QME1" s="171"/>
      <c r="QMF1" s="171"/>
      <c r="QMG1" s="171"/>
      <c r="QMH1" s="171"/>
      <c r="QMI1" s="171"/>
      <c r="QMJ1" s="171"/>
      <c r="QMK1" s="171"/>
      <c r="QML1" s="171"/>
      <c r="QMM1" s="171"/>
      <c r="QMN1" s="171"/>
      <c r="QMO1" s="171"/>
      <c r="QMP1" s="171"/>
      <c r="QMQ1" s="171"/>
      <c r="QMR1" s="171"/>
      <c r="QMS1" s="171"/>
      <c r="QMT1" s="171"/>
      <c r="QMU1" s="171"/>
      <c r="QMV1" s="171"/>
      <c r="QMW1" s="171"/>
      <c r="QMX1" s="171"/>
      <c r="QMY1" s="171"/>
      <c r="QMZ1" s="171"/>
      <c r="QNA1" s="171"/>
      <c r="QNB1" s="171"/>
      <c r="QNC1" s="171"/>
      <c r="QND1" s="171"/>
      <c r="QNE1" s="171"/>
      <c r="QNF1" s="171"/>
      <c r="QNG1" s="171"/>
      <c r="QNH1" s="171"/>
      <c r="QNI1" s="171"/>
      <c r="QNJ1" s="171"/>
      <c r="QNK1" s="171"/>
      <c r="QNL1" s="171"/>
      <c r="QNM1" s="171"/>
      <c r="QNN1" s="171"/>
      <c r="QNO1" s="171"/>
      <c r="QNP1" s="171"/>
      <c r="QNQ1" s="171"/>
      <c r="QNR1" s="171"/>
      <c r="QNS1" s="171"/>
      <c r="QNT1" s="171"/>
      <c r="QNU1" s="171"/>
      <c r="QNV1" s="171"/>
      <c r="QNW1" s="171"/>
      <c r="QNX1" s="171"/>
      <c r="QNY1" s="171"/>
      <c r="QNZ1" s="171"/>
      <c r="QOA1" s="171"/>
      <c r="QOB1" s="171"/>
      <c r="QOC1" s="171"/>
      <c r="QOD1" s="171"/>
      <c r="QOE1" s="171"/>
      <c r="QOF1" s="171"/>
      <c r="QOG1" s="171"/>
      <c r="QOH1" s="171"/>
      <c r="QOI1" s="171"/>
      <c r="QOJ1" s="171"/>
      <c r="QOK1" s="171"/>
      <c r="QOL1" s="171"/>
      <c r="QOM1" s="171"/>
      <c r="QON1" s="171"/>
      <c r="QOO1" s="171"/>
      <c r="QOP1" s="171"/>
      <c r="QOQ1" s="171"/>
      <c r="QOR1" s="171"/>
      <c r="QOS1" s="171"/>
      <c r="QOT1" s="171"/>
      <c r="QOU1" s="171"/>
      <c r="QOV1" s="171"/>
      <c r="QOW1" s="171"/>
      <c r="QOX1" s="171"/>
      <c r="QOY1" s="171"/>
      <c r="QOZ1" s="171"/>
      <c r="QPA1" s="171"/>
      <c r="QPB1" s="171"/>
      <c r="QPC1" s="171"/>
      <c r="QPD1" s="171"/>
      <c r="QPE1" s="171"/>
      <c r="QPF1" s="171"/>
      <c r="QPG1" s="171"/>
      <c r="QPH1" s="171"/>
      <c r="QPI1" s="171"/>
      <c r="QPJ1" s="171"/>
      <c r="QPK1" s="171"/>
      <c r="QPL1" s="171"/>
      <c r="QPM1" s="171"/>
      <c r="QPN1" s="171"/>
      <c r="QPO1" s="171"/>
      <c r="QPP1" s="171"/>
      <c r="QPQ1" s="171"/>
      <c r="QPR1" s="171"/>
      <c r="QPS1" s="171"/>
      <c r="QPT1" s="171"/>
      <c r="QPU1" s="171"/>
      <c r="QPV1" s="171"/>
      <c r="QPW1" s="171"/>
      <c r="QPX1" s="171"/>
      <c r="QPY1" s="171"/>
      <c r="QPZ1" s="171"/>
      <c r="QQA1" s="171"/>
      <c r="QQB1" s="171"/>
      <c r="QQC1" s="171"/>
      <c r="QQD1" s="171"/>
      <c r="QQE1" s="171"/>
      <c r="QQF1" s="171"/>
      <c r="QQG1" s="171"/>
      <c r="QQH1" s="171"/>
      <c r="QQI1" s="171"/>
      <c r="QQJ1" s="171"/>
      <c r="QQK1" s="171"/>
      <c r="QQL1" s="171"/>
      <c r="QQM1" s="171"/>
      <c r="QQN1" s="171"/>
      <c r="QQO1" s="171"/>
      <c r="QQP1" s="171"/>
      <c r="QQQ1" s="171"/>
      <c r="QQR1" s="171"/>
      <c r="QQS1" s="171"/>
      <c r="QQT1" s="171"/>
      <c r="QQU1" s="171"/>
      <c r="QQV1" s="171"/>
      <c r="QQW1" s="171"/>
      <c r="QQX1" s="171"/>
      <c r="QQY1" s="171"/>
      <c r="QQZ1" s="171"/>
      <c r="QRA1" s="171"/>
      <c r="QRB1" s="171"/>
      <c r="QRC1" s="171"/>
      <c r="QRD1" s="171"/>
      <c r="QRE1" s="171"/>
      <c r="QRF1" s="171"/>
      <c r="QRG1" s="171"/>
      <c r="QRH1" s="171"/>
      <c r="QRI1" s="171"/>
      <c r="QRJ1" s="171"/>
      <c r="QRK1" s="171"/>
      <c r="QRL1" s="171"/>
      <c r="QRM1" s="171"/>
      <c r="QRN1" s="171"/>
      <c r="QRO1" s="171"/>
      <c r="QRP1" s="171"/>
      <c r="QRQ1" s="171"/>
      <c r="QRR1" s="171"/>
      <c r="QRS1" s="171"/>
      <c r="QRT1" s="171"/>
      <c r="QRU1" s="171"/>
      <c r="QRV1" s="171"/>
      <c r="QRW1" s="171"/>
      <c r="QRX1" s="171"/>
      <c r="QRY1" s="171"/>
      <c r="QRZ1" s="171"/>
      <c r="QSA1" s="171"/>
      <c r="QSB1" s="171"/>
      <c r="QSC1" s="171"/>
      <c r="QSD1" s="171"/>
      <c r="QSE1" s="171"/>
      <c r="QSF1" s="171"/>
      <c r="QSG1" s="171"/>
      <c r="QSH1" s="171"/>
      <c r="QSI1" s="171"/>
      <c r="QSJ1" s="171"/>
      <c r="QSK1" s="171"/>
      <c r="QSL1" s="171"/>
      <c r="QSM1" s="171"/>
      <c r="QSN1" s="171"/>
      <c r="QSO1" s="171"/>
      <c r="QSP1" s="171"/>
      <c r="QSQ1" s="171"/>
      <c r="QSR1" s="171"/>
      <c r="QSS1" s="171"/>
      <c r="QST1" s="171"/>
      <c r="QSU1" s="171"/>
      <c r="QSV1" s="171"/>
      <c r="QSW1" s="171"/>
      <c r="QSX1" s="171"/>
      <c r="QSY1" s="171"/>
      <c r="QSZ1" s="171"/>
      <c r="QTA1" s="171"/>
      <c r="QTB1" s="171"/>
      <c r="QTC1" s="171"/>
      <c r="QTD1" s="171"/>
      <c r="QTE1" s="171"/>
      <c r="QTF1" s="171"/>
      <c r="QTG1" s="171"/>
      <c r="QTH1" s="171"/>
      <c r="QTI1" s="171"/>
      <c r="QTJ1" s="171"/>
      <c r="QTK1" s="171"/>
      <c r="QTL1" s="171"/>
      <c r="QTM1" s="171"/>
      <c r="QTN1" s="171"/>
      <c r="QTO1" s="171"/>
      <c r="QTP1" s="171"/>
      <c r="QTQ1" s="171"/>
      <c r="QTR1" s="171"/>
      <c r="QTS1" s="171"/>
      <c r="QTT1" s="171"/>
      <c r="QTU1" s="171"/>
      <c r="QTV1" s="171"/>
      <c r="QTW1" s="171"/>
      <c r="QTX1" s="171"/>
      <c r="QTY1" s="171"/>
      <c r="QTZ1" s="171"/>
      <c r="QUA1" s="171"/>
      <c r="QUB1" s="171"/>
      <c r="QUC1" s="171"/>
      <c r="QUD1" s="171"/>
      <c r="QUE1" s="171"/>
      <c r="QUF1" s="171"/>
      <c r="QUG1" s="171"/>
      <c r="QUH1" s="171"/>
      <c r="QUI1" s="171"/>
      <c r="QUJ1" s="171"/>
      <c r="QUK1" s="171"/>
      <c r="QUL1" s="171"/>
      <c r="QUM1" s="171"/>
      <c r="QUN1" s="171"/>
      <c r="QUO1" s="171"/>
      <c r="QUP1" s="171"/>
      <c r="QUQ1" s="171"/>
      <c r="QUR1" s="171"/>
      <c r="QUS1" s="171"/>
      <c r="QUT1" s="171"/>
      <c r="QUU1" s="171"/>
      <c r="QUV1" s="171"/>
      <c r="QUW1" s="171"/>
      <c r="QUX1" s="171"/>
      <c r="QUY1" s="171"/>
      <c r="QUZ1" s="171"/>
      <c r="QVA1" s="171"/>
      <c r="QVB1" s="171"/>
      <c r="QVC1" s="171"/>
      <c r="QVD1" s="171"/>
      <c r="QVE1" s="171"/>
      <c r="QVF1" s="171"/>
      <c r="QVG1" s="171"/>
      <c r="QVH1" s="171"/>
      <c r="QVI1" s="171"/>
      <c r="QVJ1" s="171"/>
      <c r="QVK1" s="171"/>
      <c r="QVL1" s="171"/>
      <c r="QVM1" s="171"/>
      <c r="QVN1" s="171"/>
      <c r="QVO1" s="171"/>
      <c r="QVP1" s="171"/>
      <c r="QVQ1" s="171"/>
      <c r="QVR1" s="171"/>
      <c r="QVS1" s="171"/>
      <c r="QVT1" s="171"/>
      <c r="QVU1" s="171"/>
      <c r="QVV1" s="171"/>
      <c r="QVW1" s="171"/>
      <c r="QVX1" s="171"/>
      <c r="QVY1" s="171"/>
      <c r="QVZ1" s="171"/>
      <c r="QWA1" s="171"/>
      <c r="QWB1" s="171"/>
      <c r="QWC1" s="171"/>
      <c r="QWD1" s="171"/>
      <c r="QWE1" s="171"/>
      <c r="QWF1" s="171"/>
      <c r="QWG1" s="171"/>
      <c r="QWH1" s="171"/>
      <c r="QWI1" s="171"/>
      <c r="QWJ1" s="171"/>
      <c r="QWK1" s="171"/>
      <c r="QWL1" s="171"/>
      <c r="QWM1" s="171"/>
      <c r="QWN1" s="171"/>
      <c r="QWO1" s="171"/>
      <c r="QWP1" s="171"/>
      <c r="QWQ1" s="171"/>
      <c r="QWR1" s="171"/>
      <c r="QWS1" s="171"/>
      <c r="QWT1" s="171"/>
      <c r="QWU1" s="171"/>
      <c r="QWV1" s="171"/>
      <c r="QWW1" s="171"/>
      <c r="QWX1" s="171"/>
      <c r="QWY1" s="171"/>
      <c r="QWZ1" s="171"/>
      <c r="QXA1" s="171"/>
      <c r="QXB1" s="171"/>
      <c r="QXC1" s="171"/>
      <c r="QXD1" s="171"/>
      <c r="QXE1" s="171"/>
      <c r="QXF1" s="171"/>
      <c r="QXG1" s="171"/>
      <c r="QXH1" s="171"/>
      <c r="QXI1" s="171"/>
      <c r="QXJ1" s="171"/>
      <c r="QXK1" s="171"/>
      <c r="QXL1" s="171"/>
      <c r="QXM1" s="171"/>
      <c r="QXN1" s="171"/>
      <c r="QXO1" s="171"/>
      <c r="QXP1" s="171"/>
      <c r="QXQ1" s="171"/>
      <c r="QXR1" s="171"/>
      <c r="QXS1" s="171"/>
      <c r="QXT1" s="171"/>
      <c r="QXU1" s="171"/>
      <c r="QXV1" s="171"/>
      <c r="QXW1" s="171"/>
      <c r="QXX1" s="171"/>
      <c r="QXY1" s="171"/>
      <c r="QXZ1" s="171"/>
      <c r="QYA1" s="171"/>
      <c r="QYB1" s="171"/>
      <c r="QYC1" s="171"/>
      <c r="QYD1" s="171"/>
      <c r="QYE1" s="171"/>
      <c r="QYF1" s="171"/>
      <c r="QYG1" s="171"/>
      <c r="QYH1" s="171"/>
      <c r="QYI1" s="171"/>
      <c r="QYJ1" s="171"/>
      <c r="QYK1" s="171"/>
      <c r="QYL1" s="171"/>
      <c r="QYM1" s="171"/>
      <c r="QYN1" s="171"/>
      <c r="QYO1" s="171"/>
      <c r="QYP1" s="171"/>
      <c r="QYQ1" s="171"/>
      <c r="QYR1" s="171"/>
      <c r="QYS1" s="171"/>
      <c r="QYT1" s="171"/>
      <c r="QYU1" s="171"/>
      <c r="QYV1" s="171"/>
      <c r="QYW1" s="171"/>
      <c r="QYX1" s="171"/>
      <c r="QYY1" s="171"/>
      <c r="QYZ1" s="171"/>
      <c r="QZA1" s="171"/>
      <c r="QZB1" s="171"/>
      <c r="QZC1" s="171"/>
      <c r="QZD1" s="171"/>
      <c r="QZE1" s="171"/>
      <c r="QZF1" s="171"/>
      <c r="QZG1" s="171"/>
      <c r="QZH1" s="171"/>
      <c r="QZI1" s="171"/>
      <c r="QZJ1" s="171"/>
      <c r="QZK1" s="171"/>
      <c r="QZL1" s="171"/>
      <c r="QZM1" s="171"/>
      <c r="QZN1" s="171"/>
      <c r="QZO1" s="171"/>
      <c r="QZP1" s="171"/>
      <c r="QZQ1" s="171"/>
      <c r="QZR1" s="171"/>
      <c r="QZS1" s="171"/>
      <c r="QZT1" s="171"/>
      <c r="QZU1" s="171"/>
      <c r="QZV1" s="171"/>
      <c r="QZW1" s="171"/>
      <c r="QZX1" s="171"/>
      <c r="QZY1" s="171"/>
      <c r="QZZ1" s="171"/>
      <c r="RAA1" s="171"/>
      <c r="RAB1" s="171"/>
      <c r="RAC1" s="171"/>
      <c r="RAD1" s="171"/>
      <c r="RAE1" s="171"/>
      <c r="RAF1" s="171"/>
      <c r="RAG1" s="171"/>
      <c r="RAH1" s="171"/>
      <c r="RAI1" s="171"/>
      <c r="RAJ1" s="171"/>
      <c r="RAK1" s="171"/>
      <c r="RAL1" s="171"/>
      <c r="RAM1" s="171"/>
      <c r="RAN1" s="171"/>
      <c r="RAO1" s="171"/>
      <c r="RAP1" s="171"/>
      <c r="RAQ1" s="171"/>
      <c r="RAR1" s="171"/>
      <c r="RAS1" s="171"/>
      <c r="RAT1" s="171"/>
      <c r="RAU1" s="171"/>
      <c r="RAV1" s="171"/>
      <c r="RAW1" s="171"/>
      <c r="RAX1" s="171"/>
      <c r="RAY1" s="171"/>
      <c r="RAZ1" s="171"/>
      <c r="RBA1" s="171"/>
      <c r="RBB1" s="171"/>
      <c r="RBC1" s="171"/>
      <c r="RBD1" s="171"/>
      <c r="RBE1" s="171"/>
      <c r="RBF1" s="171"/>
      <c r="RBG1" s="171"/>
      <c r="RBH1" s="171"/>
      <c r="RBI1" s="171"/>
      <c r="RBJ1" s="171"/>
      <c r="RBK1" s="171"/>
      <c r="RBL1" s="171"/>
      <c r="RBM1" s="171"/>
      <c r="RBN1" s="171"/>
      <c r="RBO1" s="171"/>
      <c r="RBP1" s="171"/>
      <c r="RBQ1" s="171"/>
      <c r="RBR1" s="171"/>
      <c r="RBS1" s="171"/>
      <c r="RBT1" s="171"/>
      <c r="RBU1" s="171"/>
      <c r="RBV1" s="171"/>
      <c r="RBW1" s="171"/>
      <c r="RBX1" s="171"/>
      <c r="RBY1" s="171"/>
      <c r="RBZ1" s="171"/>
      <c r="RCA1" s="171"/>
      <c r="RCB1" s="171"/>
      <c r="RCC1" s="171"/>
      <c r="RCD1" s="171"/>
      <c r="RCE1" s="171"/>
      <c r="RCF1" s="171"/>
      <c r="RCG1" s="171"/>
      <c r="RCH1" s="171"/>
      <c r="RCI1" s="171"/>
      <c r="RCJ1" s="171"/>
      <c r="RCK1" s="171"/>
      <c r="RCL1" s="171"/>
      <c r="RCM1" s="171"/>
      <c r="RCN1" s="171"/>
      <c r="RCO1" s="171"/>
      <c r="RCP1" s="171"/>
      <c r="RCQ1" s="171"/>
      <c r="RCR1" s="171"/>
      <c r="RCS1" s="171"/>
      <c r="RCT1" s="171"/>
      <c r="RCU1" s="171"/>
      <c r="RCV1" s="171"/>
      <c r="RCW1" s="171"/>
      <c r="RCX1" s="171"/>
      <c r="RCY1" s="171"/>
      <c r="RCZ1" s="171"/>
      <c r="RDA1" s="171"/>
      <c r="RDB1" s="171"/>
      <c r="RDC1" s="171"/>
      <c r="RDD1" s="171"/>
      <c r="RDE1" s="171"/>
      <c r="RDF1" s="171"/>
      <c r="RDG1" s="171"/>
      <c r="RDH1" s="171"/>
      <c r="RDI1" s="171"/>
      <c r="RDJ1" s="171"/>
      <c r="RDK1" s="171"/>
      <c r="RDL1" s="171"/>
      <c r="RDM1" s="171"/>
      <c r="RDN1" s="171"/>
      <c r="RDO1" s="171"/>
      <c r="RDP1" s="171"/>
      <c r="RDQ1" s="171"/>
      <c r="RDR1" s="171"/>
      <c r="RDS1" s="171"/>
      <c r="RDT1" s="171"/>
      <c r="RDU1" s="171"/>
      <c r="RDV1" s="171"/>
      <c r="RDW1" s="171"/>
      <c r="RDX1" s="171"/>
      <c r="RDY1" s="171"/>
      <c r="RDZ1" s="171"/>
      <c r="REA1" s="171"/>
      <c r="REB1" s="171"/>
      <c r="REC1" s="171"/>
      <c r="RED1" s="171"/>
      <c r="REE1" s="171"/>
      <c r="REF1" s="171"/>
      <c r="REG1" s="171"/>
      <c r="REH1" s="171"/>
      <c r="REI1" s="171"/>
      <c r="REJ1" s="171"/>
      <c r="REK1" s="171"/>
      <c r="REL1" s="171"/>
      <c r="REM1" s="171"/>
      <c r="REN1" s="171"/>
      <c r="REO1" s="171"/>
      <c r="REP1" s="171"/>
      <c r="REQ1" s="171"/>
      <c r="RER1" s="171"/>
      <c r="RES1" s="171"/>
      <c r="RET1" s="171"/>
      <c r="REU1" s="171"/>
      <c r="REV1" s="171"/>
      <c r="REW1" s="171"/>
      <c r="REX1" s="171"/>
      <c r="REY1" s="171"/>
      <c r="REZ1" s="171"/>
      <c r="RFA1" s="171"/>
      <c r="RFB1" s="171"/>
      <c r="RFC1" s="171"/>
      <c r="RFD1" s="171"/>
      <c r="RFE1" s="171"/>
      <c r="RFF1" s="171"/>
      <c r="RFG1" s="171"/>
      <c r="RFH1" s="171"/>
      <c r="RFI1" s="171"/>
      <c r="RFJ1" s="171"/>
      <c r="RFK1" s="171"/>
      <c r="RFL1" s="171"/>
      <c r="RFM1" s="171"/>
      <c r="RFN1" s="171"/>
      <c r="RFO1" s="171"/>
      <c r="RFP1" s="171"/>
      <c r="RFQ1" s="171"/>
      <c r="RFR1" s="171"/>
      <c r="RFS1" s="171"/>
      <c r="RFT1" s="171"/>
      <c r="RFU1" s="171"/>
      <c r="RFV1" s="171"/>
      <c r="RFW1" s="171"/>
      <c r="RFX1" s="171"/>
      <c r="RFY1" s="171"/>
      <c r="RFZ1" s="171"/>
      <c r="RGA1" s="171"/>
      <c r="RGB1" s="171"/>
      <c r="RGC1" s="171"/>
      <c r="RGD1" s="171"/>
      <c r="RGE1" s="171"/>
      <c r="RGF1" s="171"/>
      <c r="RGG1" s="171"/>
      <c r="RGH1" s="171"/>
      <c r="RGI1" s="171"/>
      <c r="RGJ1" s="171"/>
      <c r="RGK1" s="171"/>
      <c r="RGL1" s="171"/>
      <c r="RGM1" s="171"/>
      <c r="RGN1" s="171"/>
      <c r="RGO1" s="171"/>
      <c r="RGP1" s="171"/>
      <c r="RGQ1" s="171"/>
      <c r="RGR1" s="171"/>
      <c r="RGS1" s="171"/>
      <c r="RGT1" s="171"/>
      <c r="RGU1" s="171"/>
      <c r="RGV1" s="171"/>
      <c r="RGW1" s="171"/>
      <c r="RGX1" s="171"/>
      <c r="RGY1" s="171"/>
      <c r="RGZ1" s="171"/>
      <c r="RHA1" s="171"/>
      <c r="RHB1" s="171"/>
      <c r="RHC1" s="171"/>
      <c r="RHD1" s="171"/>
      <c r="RHE1" s="171"/>
      <c r="RHF1" s="171"/>
      <c r="RHG1" s="171"/>
      <c r="RHH1" s="171"/>
      <c r="RHI1" s="171"/>
      <c r="RHJ1" s="171"/>
      <c r="RHK1" s="171"/>
      <c r="RHL1" s="171"/>
      <c r="RHM1" s="171"/>
      <c r="RHN1" s="171"/>
      <c r="RHO1" s="171"/>
      <c r="RHP1" s="171"/>
      <c r="RHQ1" s="171"/>
      <c r="RHR1" s="171"/>
      <c r="RHS1" s="171"/>
      <c r="RHT1" s="171"/>
      <c r="RHU1" s="171"/>
      <c r="RHV1" s="171"/>
      <c r="RHW1" s="171"/>
      <c r="RHX1" s="171"/>
      <c r="RHY1" s="171"/>
      <c r="RHZ1" s="171"/>
      <c r="RIA1" s="171"/>
      <c r="RIB1" s="171"/>
      <c r="RIC1" s="171"/>
      <c r="RID1" s="171"/>
      <c r="RIE1" s="171"/>
      <c r="RIF1" s="171"/>
      <c r="RIG1" s="171"/>
      <c r="RIH1" s="171"/>
      <c r="RII1" s="171"/>
      <c r="RIJ1" s="171"/>
      <c r="RIK1" s="171"/>
      <c r="RIL1" s="171"/>
      <c r="RIM1" s="171"/>
      <c r="RIN1" s="171"/>
      <c r="RIO1" s="171"/>
      <c r="RIP1" s="171"/>
      <c r="RIQ1" s="171"/>
      <c r="RIR1" s="171"/>
      <c r="RIS1" s="171"/>
      <c r="RIT1" s="171"/>
      <c r="RIU1" s="171"/>
      <c r="RIV1" s="171"/>
      <c r="RIW1" s="171"/>
      <c r="RIX1" s="171"/>
      <c r="RIY1" s="171"/>
      <c r="RIZ1" s="171"/>
      <c r="RJA1" s="171"/>
      <c r="RJB1" s="171"/>
      <c r="RJC1" s="171"/>
      <c r="RJD1" s="171"/>
      <c r="RJE1" s="171"/>
      <c r="RJF1" s="171"/>
      <c r="RJG1" s="171"/>
      <c r="RJH1" s="171"/>
      <c r="RJI1" s="171"/>
      <c r="RJJ1" s="171"/>
      <c r="RJK1" s="171"/>
      <c r="RJL1" s="171"/>
      <c r="RJM1" s="171"/>
      <c r="RJN1" s="171"/>
      <c r="RJO1" s="171"/>
      <c r="RJP1" s="171"/>
      <c r="RJQ1" s="171"/>
      <c r="RJR1" s="171"/>
      <c r="RJS1" s="171"/>
      <c r="RJT1" s="171"/>
      <c r="RJU1" s="171"/>
      <c r="RJV1" s="171"/>
      <c r="RJW1" s="171"/>
      <c r="RJX1" s="171"/>
      <c r="RJY1" s="171"/>
      <c r="RJZ1" s="171"/>
      <c r="RKA1" s="171"/>
      <c r="RKB1" s="171"/>
      <c r="RKC1" s="171"/>
      <c r="RKD1" s="171"/>
      <c r="RKE1" s="171"/>
      <c r="RKF1" s="171"/>
      <c r="RKG1" s="171"/>
      <c r="RKH1" s="171"/>
      <c r="RKI1" s="171"/>
      <c r="RKJ1" s="171"/>
      <c r="RKK1" s="171"/>
      <c r="RKL1" s="171"/>
      <c r="RKM1" s="171"/>
      <c r="RKN1" s="171"/>
      <c r="RKO1" s="171"/>
      <c r="RKP1" s="171"/>
      <c r="RKQ1" s="171"/>
      <c r="RKR1" s="171"/>
      <c r="RKS1" s="171"/>
      <c r="RKT1" s="171"/>
      <c r="RKU1" s="171"/>
      <c r="RKV1" s="171"/>
      <c r="RKW1" s="171"/>
      <c r="RKX1" s="171"/>
      <c r="RKY1" s="171"/>
      <c r="RKZ1" s="171"/>
      <c r="RLA1" s="171"/>
      <c r="RLB1" s="171"/>
      <c r="RLC1" s="171"/>
      <c r="RLD1" s="171"/>
      <c r="RLE1" s="171"/>
      <c r="RLF1" s="171"/>
      <c r="RLG1" s="171"/>
      <c r="RLH1" s="171"/>
      <c r="RLI1" s="171"/>
      <c r="RLJ1" s="171"/>
      <c r="RLK1" s="171"/>
      <c r="RLL1" s="171"/>
      <c r="RLM1" s="171"/>
      <c r="RLN1" s="171"/>
      <c r="RLO1" s="171"/>
      <c r="RLP1" s="171"/>
      <c r="RLQ1" s="171"/>
      <c r="RLR1" s="171"/>
      <c r="RLS1" s="171"/>
      <c r="RLT1" s="171"/>
      <c r="RLU1" s="171"/>
      <c r="RLV1" s="171"/>
      <c r="RLW1" s="171"/>
      <c r="RLX1" s="171"/>
      <c r="RLY1" s="171"/>
      <c r="RLZ1" s="171"/>
      <c r="RMA1" s="171"/>
      <c r="RMB1" s="171"/>
      <c r="RMC1" s="171"/>
      <c r="RMD1" s="171"/>
      <c r="RME1" s="171"/>
      <c r="RMF1" s="171"/>
      <c r="RMG1" s="171"/>
      <c r="RMH1" s="171"/>
      <c r="RMI1" s="171"/>
      <c r="RMJ1" s="171"/>
      <c r="RMK1" s="171"/>
      <c r="RML1" s="171"/>
      <c r="RMM1" s="171"/>
      <c r="RMN1" s="171"/>
      <c r="RMO1" s="171"/>
      <c r="RMP1" s="171"/>
      <c r="RMQ1" s="171"/>
      <c r="RMR1" s="171"/>
      <c r="RMS1" s="171"/>
      <c r="RMT1" s="171"/>
      <c r="RMU1" s="171"/>
      <c r="RMV1" s="171"/>
      <c r="RMW1" s="171"/>
      <c r="RMX1" s="171"/>
      <c r="RMY1" s="171"/>
      <c r="RMZ1" s="171"/>
      <c r="RNA1" s="171"/>
      <c r="RNB1" s="171"/>
      <c r="RNC1" s="171"/>
      <c r="RND1" s="171"/>
      <c r="RNE1" s="171"/>
      <c r="RNF1" s="171"/>
      <c r="RNG1" s="171"/>
      <c r="RNH1" s="171"/>
      <c r="RNI1" s="171"/>
      <c r="RNJ1" s="171"/>
      <c r="RNK1" s="171"/>
      <c r="RNL1" s="171"/>
      <c r="RNM1" s="171"/>
      <c r="RNN1" s="171"/>
      <c r="RNO1" s="171"/>
      <c r="RNP1" s="171"/>
      <c r="RNQ1" s="171"/>
      <c r="RNR1" s="171"/>
      <c r="RNS1" s="171"/>
      <c r="RNT1" s="171"/>
      <c r="RNU1" s="171"/>
      <c r="RNV1" s="171"/>
      <c r="RNW1" s="171"/>
      <c r="RNX1" s="171"/>
      <c r="RNY1" s="171"/>
      <c r="RNZ1" s="171"/>
      <c r="ROA1" s="171"/>
      <c r="ROB1" s="171"/>
      <c r="ROC1" s="171"/>
      <c r="ROD1" s="171"/>
      <c r="ROE1" s="171"/>
      <c r="ROF1" s="171"/>
      <c r="ROG1" s="171"/>
      <c r="ROH1" s="171"/>
      <c r="ROI1" s="171"/>
      <c r="ROJ1" s="171"/>
      <c r="ROK1" s="171"/>
      <c r="ROL1" s="171"/>
      <c r="ROM1" s="171"/>
      <c r="RON1" s="171"/>
      <c r="ROO1" s="171"/>
      <c r="ROP1" s="171"/>
      <c r="ROQ1" s="171"/>
      <c r="ROR1" s="171"/>
      <c r="ROS1" s="171"/>
      <c r="ROT1" s="171"/>
      <c r="ROU1" s="171"/>
      <c r="ROV1" s="171"/>
      <c r="ROW1" s="171"/>
      <c r="ROX1" s="171"/>
      <c r="ROY1" s="171"/>
      <c r="ROZ1" s="171"/>
      <c r="RPA1" s="171"/>
      <c r="RPB1" s="171"/>
      <c r="RPC1" s="171"/>
      <c r="RPD1" s="171"/>
      <c r="RPE1" s="171"/>
      <c r="RPF1" s="171"/>
      <c r="RPG1" s="171"/>
      <c r="RPH1" s="171"/>
      <c r="RPI1" s="171"/>
      <c r="RPJ1" s="171"/>
      <c r="RPK1" s="171"/>
      <c r="RPL1" s="171"/>
      <c r="RPM1" s="171"/>
      <c r="RPN1" s="171"/>
      <c r="RPO1" s="171"/>
      <c r="RPP1" s="171"/>
      <c r="RPQ1" s="171"/>
      <c r="RPR1" s="171"/>
      <c r="RPS1" s="171"/>
      <c r="RPT1" s="171"/>
      <c r="RPU1" s="171"/>
      <c r="RPV1" s="171"/>
      <c r="RPW1" s="171"/>
      <c r="RPX1" s="171"/>
      <c r="RPY1" s="171"/>
      <c r="RPZ1" s="171"/>
      <c r="RQA1" s="171"/>
      <c r="RQB1" s="171"/>
      <c r="RQC1" s="171"/>
      <c r="RQD1" s="171"/>
      <c r="RQE1" s="171"/>
      <c r="RQF1" s="171"/>
      <c r="RQG1" s="171"/>
      <c r="RQH1" s="171"/>
      <c r="RQI1" s="171"/>
      <c r="RQJ1" s="171"/>
      <c r="RQK1" s="171"/>
      <c r="RQL1" s="171"/>
      <c r="RQM1" s="171"/>
      <c r="RQN1" s="171"/>
      <c r="RQO1" s="171"/>
      <c r="RQP1" s="171"/>
      <c r="RQQ1" s="171"/>
      <c r="RQR1" s="171"/>
      <c r="RQS1" s="171"/>
      <c r="RQT1" s="171"/>
      <c r="RQU1" s="171"/>
      <c r="RQV1" s="171"/>
      <c r="RQW1" s="171"/>
      <c r="RQX1" s="171"/>
      <c r="RQY1" s="171"/>
      <c r="RQZ1" s="171"/>
      <c r="RRA1" s="171"/>
      <c r="RRB1" s="171"/>
      <c r="RRC1" s="171"/>
      <c r="RRD1" s="171"/>
      <c r="RRE1" s="171"/>
      <c r="RRF1" s="171"/>
      <c r="RRG1" s="171"/>
      <c r="RRH1" s="171"/>
      <c r="RRI1" s="171"/>
      <c r="RRJ1" s="171"/>
      <c r="RRK1" s="171"/>
      <c r="RRL1" s="171"/>
      <c r="RRM1" s="171"/>
      <c r="RRN1" s="171"/>
      <c r="RRO1" s="171"/>
      <c r="RRP1" s="171"/>
      <c r="RRQ1" s="171"/>
      <c r="RRR1" s="171"/>
      <c r="RRS1" s="171"/>
      <c r="RRT1" s="171"/>
      <c r="RRU1" s="171"/>
      <c r="RRV1" s="171"/>
      <c r="RRW1" s="171"/>
      <c r="RRX1" s="171"/>
      <c r="RRY1" s="171"/>
      <c r="RRZ1" s="171"/>
      <c r="RSA1" s="171"/>
      <c r="RSB1" s="171"/>
      <c r="RSC1" s="171"/>
      <c r="RSD1" s="171"/>
      <c r="RSE1" s="171"/>
      <c r="RSF1" s="171"/>
      <c r="RSG1" s="171"/>
      <c r="RSH1" s="171"/>
      <c r="RSI1" s="171"/>
      <c r="RSJ1" s="171"/>
      <c r="RSK1" s="171"/>
      <c r="RSL1" s="171"/>
      <c r="RSM1" s="171"/>
      <c r="RSN1" s="171"/>
      <c r="RSO1" s="171"/>
      <c r="RSP1" s="171"/>
      <c r="RSQ1" s="171"/>
      <c r="RSR1" s="171"/>
      <c r="RSS1" s="171"/>
      <c r="RST1" s="171"/>
      <c r="RSU1" s="171"/>
      <c r="RSV1" s="171"/>
      <c r="RSW1" s="171"/>
      <c r="RSX1" s="171"/>
      <c r="RSY1" s="171"/>
      <c r="RSZ1" s="171"/>
      <c r="RTA1" s="171"/>
      <c r="RTB1" s="171"/>
      <c r="RTC1" s="171"/>
      <c r="RTD1" s="171"/>
      <c r="RTE1" s="171"/>
      <c r="RTF1" s="171"/>
      <c r="RTG1" s="171"/>
      <c r="RTH1" s="171"/>
      <c r="RTI1" s="171"/>
      <c r="RTJ1" s="171"/>
      <c r="RTK1" s="171"/>
      <c r="RTL1" s="171"/>
      <c r="RTM1" s="171"/>
      <c r="RTN1" s="171"/>
      <c r="RTO1" s="171"/>
      <c r="RTP1" s="171"/>
      <c r="RTQ1" s="171"/>
      <c r="RTR1" s="171"/>
      <c r="RTS1" s="171"/>
      <c r="RTT1" s="171"/>
      <c r="RTU1" s="171"/>
      <c r="RTV1" s="171"/>
      <c r="RTW1" s="171"/>
      <c r="RTX1" s="171"/>
      <c r="RTY1" s="171"/>
      <c r="RTZ1" s="171"/>
      <c r="RUA1" s="171"/>
      <c r="RUB1" s="171"/>
      <c r="RUC1" s="171"/>
      <c r="RUD1" s="171"/>
      <c r="RUE1" s="171"/>
      <c r="RUF1" s="171"/>
      <c r="RUG1" s="171"/>
      <c r="RUH1" s="171"/>
      <c r="RUI1" s="171"/>
      <c r="RUJ1" s="171"/>
      <c r="RUK1" s="171"/>
      <c r="RUL1" s="171"/>
      <c r="RUM1" s="171"/>
      <c r="RUN1" s="171"/>
      <c r="RUO1" s="171"/>
      <c r="RUP1" s="171"/>
      <c r="RUQ1" s="171"/>
      <c r="RUR1" s="171"/>
      <c r="RUS1" s="171"/>
      <c r="RUT1" s="171"/>
      <c r="RUU1" s="171"/>
      <c r="RUV1" s="171"/>
      <c r="RUW1" s="171"/>
      <c r="RUX1" s="171"/>
      <c r="RUY1" s="171"/>
      <c r="RUZ1" s="171"/>
      <c r="RVA1" s="171"/>
      <c r="RVB1" s="171"/>
      <c r="RVC1" s="171"/>
      <c r="RVD1" s="171"/>
      <c r="RVE1" s="171"/>
      <c r="RVF1" s="171"/>
      <c r="RVG1" s="171"/>
      <c r="RVH1" s="171"/>
      <c r="RVI1" s="171"/>
      <c r="RVJ1" s="171"/>
      <c r="RVK1" s="171"/>
      <c r="RVL1" s="171"/>
      <c r="RVM1" s="171"/>
      <c r="RVN1" s="171"/>
      <c r="RVO1" s="171"/>
      <c r="RVP1" s="171"/>
      <c r="RVQ1" s="171"/>
      <c r="RVR1" s="171"/>
      <c r="RVS1" s="171"/>
      <c r="RVT1" s="171"/>
      <c r="RVU1" s="171"/>
      <c r="RVV1" s="171"/>
      <c r="RVW1" s="171"/>
      <c r="RVX1" s="171"/>
      <c r="RVY1" s="171"/>
      <c r="RVZ1" s="171"/>
      <c r="RWA1" s="171"/>
      <c r="RWB1" s="171"/>
      <c r="RWC1" s="171"/>
      <c r="RWD1" s="171"/>
      <c r="RWE1" s="171"/>
      <c r="RWF1" s="171"/>
      <c r="RWG1" s="171"/>
      <c r="RWH1" s="171"/>
      <c r="RWI1" s="171"/>
      <c r="RWJ1" s="171"/>
      <c r="RWK1" s="171"/>
      <c r="RWL1" s="171"/>
      <c r="RWM1" s="171"/>
      <c r="RWN1" s="171"/>
      <c r="RWO1" s="171"/>
      <c r="RWP1" s="171"/>
      <c r="RWQ1" s="171"/>
      <c r="RWR1" s="171"/>
      <c r="RWS1" s="171"/>
      <c r="RWT1" s="171"/>
      <c r="RWU1" s="171"/>
      <c r="RWV1" s="171"/>
      <c r="RWW1" s="171"/>
      <c r="RWX1" s="171"/>
      <c r="RWY1" s="171"/>
      <c r="RWZ1" s="171"/>
      <c r="RXA1" s="171"/>
      <c r="RXB1" s="171"/>
      <c r="RXC1" s="171"/>
      <c r="RXD1" s="171"/>
      <c r="RXE1" s="171"/>
      <c r="RXF1" s="171"/>
      <c r="RXG1" s="171"/>
      <c r="RXH1" s="171"/>
      <c r="RXI1" s="171"/>
      <c r="RXJ1" s="171"/>
      <c r="RXK1" s="171"/>
      <c r="RXL1" s="171"/>
      <c r="RXM1" s="171"/>
      <c r="RXN1" s="171"/>
      <c r="RXO1" s="171"/>
      <c r="RXP1" s="171"/>
      <c r="RXQ1" s="171"/>
      <c r="RXR1" s="171"/>
      <c r="RXS1" s="171"/>
      <c r="RXT1" s="171"/>
      <c r="RXU1" s="171"/>
      <c r="RXV1" s="171"/>
      <c r="RXW1" s="171"/>
      <c r="RXX1" s="171"/>
      <c r="RXY1" s="171"/>
      <c r="RXZ1" s="171"/>
      <c r="RYA1" s="171"/>
      <c r="RYB1" s="171"/>
      <c r="RYC1" s="171"/>
      <c r="RYD1" s="171"/>
      <c r="RYE1" s="171"/>
      <c r="RYF1" s="171"/>
      <c r="RYG1" s="171"/>
      <c r="RYH1" s="171"/>
      <c r="RYI1" s="171"/>
      <c r="RYJ1" s="171"/>
      <c r="RYK1" s="171"/>
      <c r="RYL1" s="171"/>
      <c r="RYM1" s="171"/>
      <c r="RYN1" s="171"/>
      <c r="RYO1" s="171"/>
      <c r="RYP1" s="171"/>
      <c r="RYQ1" s="171"/>
      <c r="RYR1" s="171"/>
      <c r="RYS1" s="171"/>
      <c r="RYT1" s="171"/>
      <c r="RYU1" s="171"/>
      <c r="RYV1" s="171"/>
      <c r="RYW1" s="171"/>
      <c r="RYX1" s="171"/>
      <c r="RYY1" s="171"/>
      <c r="RYZ1" s="171"/>
      <c r="RZA1" s="171"/>
      <c r="RZB1" s="171"/>
      <c r="RZC1" s="171"/>
      <c r="RZD1" s="171"/>
      <c r="RZE1" s="171"/>
      <c r="RZF1" s="171"/>
      <c r="RZG1" s="171"/>
      <c r="RZH1" s="171"/>
      <c r="RZI1" s="171"/>
      <c r="RZJ1" s="171"/>
      <c r="RZK1" s="171"/>
      <c r="RZL1" s="171"/>
      <c r="RZM1" s="171"/>
      <c r="RZN1" s="171"/>
      <c r="RZO1" s="171"/>
      <c r="RZP1" s="171"/>
      <c r="RZQ1" s="171"/>
      <c r="RZR1" s="171"/>
      <c r="RZS1" s="171"/>
      <c r="RZT1" s="171"/>
      <c r="RZU1" s="171"/>
      <c r="RZV1" s="171"/>
      <c r="RZW1" s="171"/>
      <c r="RZX1" s="171"/>
      <c r="RZY1" s="171"/>
      <c r="RZZ1" s="171"/>
      <c r="SAA1" s="171"/>
      <c r="SAB1" s="171"/>
      <c r="SAC1" s="171"/>
      <c r="SAD1" s="171"/>
      <c r="SAE1" s="171"/>
      <c r="SAF1" s="171"/>
      <c r="SAG1" s="171"/>
      <c r="SAH1" s="171"/>
      <c r="SAI1" s="171"/>
      <c r="SAJ1" s="171"/>
      <c r="SAK1" s="171"/>
      <c r="SAL1" s="171"/>
      <c r="SAM1" s="171"/>
      <c r="SAN1" s="171"/>
      <c r="SAO1" s="171"/>
      <c r="SAP1" s="171"/>
      <c r="SAQ1" s="171"/>
      <c r="SAR1" s="171"/>
      <c r="SAS1" s="171"/>
      <c r="SAT1" s="171"/>
      <c r="SAU1" s="171"/>
      <c r="SAV1" s="171"/>
      <c r="SAW1" s="171"/>
      <c r="SAX1" s="171"/>
      <c r="SAY1" s="171"/>
      <c r="SAZ1" s="171"/>
      <c r="SBA1" s="171"/>
      <c r="SBB1" s="171"/>
      <c r="SBC1" s="171"/>
      <c r="SBD1" s="171"/>
      <c r="SBE1" s="171"/>
      <c r="SBF1" s="171"/>
      <c r="SBG1" s="171"/>
      <c r="SBH1" s="171"/>
      <c r="SBI1" s="171"/>
      <c r="SBJ1" s="171"/>
      <c r="SBK1" s="171"/>
      <c r="SBL1" s="171"/>
      <c r="SBM1" s="171"/>
      <c r="SBN1" s="171"/>
      <c r="SBO1" s="171"/>
      <c r="SBP1" s="171"/>
      <c r="SBQ1" s="171"/>
      <c r="SBR1" s="171"/>
      <c r="SBS1" s="171"/>
      <c r="SBT1" s="171"/>
      <c r="SBU1" s="171"/>
      <c r="SBV1" s="171"/>
      <c r="SBW1" s="171"/>
      <c r="SBX1" s="171"/>
      <c r="SBY1" s="171"/>
      <c r="SBZ1" s="171"/>
      <c r="SCA1" s="171"/>
      <c r="SCB1" s="171"/>
      <c r="SCC1" s="171"/>
      <c r="SCD1" s="171"/>
      <c r="SCE1" s="171"/>
      <c r="SCF1" s="171"/>
      <c r="SCG1" s="171"/>
      <c r="SCH1" s="171"/>
      <c r="SCI1" s="171"/>
      <c r="SCJ1" s="171"/>
      <c r="SCK1" s="171"/>
      <c r="SCL1" s="171"/>
      <c r="SCM1" s="171"/>
      <c r="SCN1" s="171"/>
      <c r="SCO1" s="171"/>
      <c r="SCP1" s="171"/>
      <c r="SCQ1" s="171"/>
      <c r="SCR1" s="171"/>
      <c r="SCS1" s="171"/>
      <c r="SCT1" s="171"/>
      <c r="SCU1" s="171"/>
      <c r="SCV1" s="171"/>
      <c r="SCW1" s="171"/>
      <c r="SCX1" s="171"/>
      <c r="SCY1" s="171"/>
      <c r="SCZ1" s="171"/>
      <c r="SDA1" s="171"/>
      <c r="SDB1" s="171"/>
      <c r="SDC1" s="171"/>
      <c r="SDD1" s="171"/>
      <c r="SDE1" s="171"/>
      <c r="SDF1" s="171"/>
      <c r="SDG1" s="171"/>
      <c r="SDH1" s="171"/>
      <c r="SDI1" s="171"/>
      <c r="SDJ1" s="171"/>
      <c r="SDK1" s="171"/>
      <c r="SDL1" s="171"/>
      <c r="SDM1" s="171"/>
      <c r="SDN1" s="171"/>
      <c r="SDO1" s="171"/>
      <c r="SDP1" s="171"/>
      <c r="SDQ1" s="171"/>
      <c r="SDR1" s="171"/>
      <c r="SDS1" s="171"/>
      <c r="SDT1" s="171"/>
      <c r="SDU1" s="171"/>
      <c r="SDV1" s="171"/>
      <c r="SDW1" s="171"/>
      <c r="SDX1" s="171"/>
      <c r="SDY1" s="171"/>
      <c r="SDZ1" s="171"/>
      <c r="SEA1" s="171"/>
      <c r="SEB1" s="171"/>
      <c r="SEC1" s="171"/>
      <c r="SED1" s="171"/>
      <c r="SEE1" s="171"/>
      <c r="SEF1" s="171"/>
      <c r="SEG1" s="171"/>
      <c r="SEH1" s="171"/>
      <c r="SEI1" s="171"/>
      <c r="SEJ1" s="171"/>
      <c r="SEK1" s="171"/>
      <c r="SEL1" s="171"/>
      <c r="SEM1" s="171"/>
      <c r="SEN1" s="171"/>
      <c r="SEO1" s="171"/>
      <c r="SEP1" s="171"/>
      <c r="SEQ1" s="171"/>
      <c r="SER1" s="171"/>
      <c r="SES1" s="171"/>
      <c r="SET1" s="171"/>
      <c r="SEU1" s="171"/>
      <c r="SEV1" s="171"/>
      <c r="SEW1" s="171"/>
      <c r="SEX1" s="171"/>
      <c r="SEY1" s="171"/>
      <c r="SEZ1" s="171"/>
      <c r="SFA1" s="171"/>
      <c r="SFB1" s="171"/>
      <c r="SFC1" s="171"/>
      <c r="SFD1" s="171"/>
      <c r="SFE1" s="171"/>
      <c r="SFF1" s="171"/>
      <c r="SFG1" s="171"/>
      <c r="SFH1" s="171"/>
      <c r="SFI1" s="171"/>
      <c r="SFJ1" s="171"/>
      <c r="SFK1" s="171"/>
      <c r="SFL1" s="171"/>
      <c r="SFM1" s="171"/>
      <c r="SFN1" s="171"/>
      <c r="SFO1" s="171"/>
      <c r="SFP1" s="171"/>
      <c r="SFQ1" s="171"/>
      <c r="SFR1" s="171"/>
      <c r="SFS1" s="171"/>
      <c r="SFT1" s="171"/>
      <c r="SFU1" s="171"/>
      <c r="SFV1" s="171"/>
      <c r="SFW1" s="171"/>
      <c r="SFX1" s="171"/>
      <c r="SFY1" s="171"/>
      <c r="SFZ1" s="171"/>
      <c r="SGA1" s="171"/>
      <c r="SGB1" s="171"/>
      <c r="SGC1" s="171"/>
      <c r="SGD1" s="171"/>
      <c r="SGE1" s="171"/>
      <c r="SGF1" s="171"/>
      <c r="SGG1" s="171"/>
      <c r="SGH1" s="171"/>
      <c r="SGI1" s="171"/>
      <c r="SGJ1" s="171"/>
      <c r="SGK1" s="171"/>
      <c r="SGL1" s="171"/>
      <c r="SGM1" s="171"/>
      <c r="SGN1" s="171"/>
      <c r="SGO1" s="171"/>
      <c r="SGP1" s="171"/>
      <c r="SGQ1" s="171"/>
      <c r="SGR1" s="171"/>
      <c r="SGS1" s="171"/>
      <c r="SGT1" s="171"/>
      <c r="SGU1" s="171"/>
      <c r="SGV1" s="171"/>
      <c r="SGW1" s="171"/>
      <c r="SGX1" s="171"/>
      <c r="SGY1" s="171"/>
      <c r="SGZ1" s="171"/>
      <c r="SHA1" s="171"/>
      <c r="SHB1" s="171"/>
      <c r="SHC1" s="171"/>
      <c r="SHD1" s="171"/>
      <c r="SHE1" s="171"/>
      <c r="SHF1" s="171"/>
      <c r="SHG1" s="171"/>
      <c r="SHH1" s="171"/>
      <c r="SHI1" s="171"/>
      <c r="SHJ1" s="171"/>
      <c r="SHK1" s="171"/>
      <c r="SHL1" s="171"/>
      <c r="SHM1" s="171"/>
      <c r="SHN1" s="171"/>
      <c r="SHO1" s="171"/>
      <c r="SHP1" s="171"/>
      <c r="SHQ1" s="171"/>
      <c r="SHR1" s="171"/>
      <c r="SHS1" s="171"/>
      <c r="SHT1" s="171"/>
      <c r="SHU1" s="171"/>
      <c r="SHV1" s="171"/>
      <c r="SHW1" s="171"/>
      <c r="SHX1" s="171"/>
      <c r="SHY1" s="171"/>
      <c r="SHZ1" s="171"/>
      <c r="SIA1" s="171"/>
      <c r="SIB1" s="171"/>
      <c r="SIC1" s="171"/>
      <c r="SID1" s="171"/>
      <c r="SIE1" s="171"/>
      <c r="SIF1" s="171"/>
      <c r="SIG1" s="171"/>
      <c r="SIH1" s="171"/>
      <c r="SII1" s="171"/>
      <c r="SIJ1" s="171"/>
      <c r="SIK1" s="171"/>
      <c r="SIL1" s="171"/>
      <c r="SIM1" s="171"/>
      <c r="SIN1" s="171"/>
      <c r="SIO1" s="171"/>
      <c r="SIP1" s="171"/>
      <c r="SIQ1" s="171"/>
      <c r="SIR1" s="171"/>
      <c r="SIS1" s="171"/>
      <c r="SIT1" s="171"/>
      <c r="SIU1" s="171"/>
      <c r="SIV1" s="171"/>
      <c r="SIW1" s="171"/>
      <c r="SIX1" s="171"/>
      <c r="SIY1" s="171"/>
      <c r="SIZ1" s="171"/>
      <c r="SJA1" s="171"/>
      <c r="SJB1" s="171"/>
      <c r="SJC1" s="171"/>
      <c r="SJD1" s="171"/>
      <c r="SJE1" s="171"/>
      <c r="SJF1" s="171"/>
      <c r="SJG1" s="171"/>
      <c r="SJH1" s="171"/>
      <c r="SJI1" s="171"/>
      <c r="SJJ1" s="171"/>
      <c r="SJK1" s="171"/>
      <c r="SJL1" s="171"/>
      <c r="SJM1" s="171"/>
      <c r="SJN1" s="171"/>
      <c r="SJO1" s="171"/>
      <c r="SJP1" s="171"/>
      <c r="SJQ1" s="171"/>
      <c r="SJR1" s="171"/>
      <c r="SJS1" s="171"/>
      <c r="SJT1" s="171"/>
      <c r="SJU1" s="171"/>
      <c r="SJV1" s="171"/>
      <c r="SJW1" s="171"/>
      <c r="SJX1" s="171"/>
      <c r="SJY1" s="171"/>
      <c r="SJZ1" s="171"/>
      <c r="SKA1" s="171"/>
      <c r="SKB1" s="171"/>
      <c r="SKC1" s="171"/>
      <c r="SKD1" s="171"/>
      <c r="SKE1" s="171"/>
      <c r="SKF1" s="171"/>
      <c r="SKG1" s="171"/>
      <c r="SKH1" s="171"/>
      <c r="SKI1" s="171"/>
      <c r="SKJ1" s="171"/>
      <c r="SKK1" s="171"/>
      <c r="SKL1" s="171"/>
      <c r="SKM1" s="171"/>
      <c r="SKN1" s="171"/>
      <c r="SKO1" s="171"/>
      <c r="SKP1" s="171"/>
      <c r="SKQ1" s="171"/>
      <c r="SKR1" s="171"/>
      <c r="SKS1" s="171"/>
      <c r="SKT1" s="171"/>
      <c r="SKU1" s="171"/>
      <c r="SKV1" s="171"/>
      <c r="SKW1" s="171"/>
      <c r="SKX1" s="171"/>
      <c r="SKY1" s="171"/>
      <c r="SKZ1" s="171"/>
      <c r="SLA1" s="171"/>
      <c r="SLB1" s="171"/>
      <c r="SLC1" s="171"/>
      <c r="SLD1" s="171"/>
      <c r="SLE1" s="171"/>
      <c r="SLF1" s="171"/>
      <c r="SLG1" s="171"/>
      <c r="SLH1" s="171"/>
      <c r="SLI1" s="171"/>
      <c r="SLJ1" s="171"/>
      <c r="SLK1" s="171"/>
      <c r="SLL1" s="171"/>
      <c r="SLM1" s="171"/>
      <c r="SLN1" s="171"/>
      <c r="SLO1" s="171"/>
      <c r="SLP1" s="171"/>
      <c r="SLQ1" s="171"/>
      <c r="SLR1" s="171"/>
      <c r="SLS1" s="171"/>
      <c r="SLT1" s="171"/>
      <c r="SLU1" s="171"/>
      <c r="SLV1" s="171"/>
      <c r="SLW1" s="171"/>
      <c r="SLX1" s="171"/>
      <c r="SLY1" s="171"/>
      <c r="SLZ1" s="171"/>
      <c r="SMA1" s="171"/>
      <c r="SMB1" s="171"/>
      <c r="SMC1" s="171"/>
      <c r="SMD1" s="171"/>
      <c r="SME1" s="171"/>
      <c r="SMF1" s="171"/>
      <c r="SMG1" s="171"/>
      <c r="SMH1" s="171"/>
      <c r="SMI1" s="171"/>
      <c r="SMJ1" s="171"/>
      <c r="SMK1" s="171"/>
      <c r="SML1" s="171"/>
      <c r="SMM1" s="171"/>
      <c r="SMN1" s="171"/>
      <c r="SMO1" s="171"/>
      <c r="SMP1" s="171"/>
      <c r="SMQ1" s="171"/>
      <c r="SMR1" s="171"/>
      <c r="SMS1" s="171"/>
      <c r="SMT1" s="171"/>
      <c r="SMU1" s="171"/>
      <c r="SMV1" s="171"/>
      <c r="SMW1" s="171"/>
      <c r="SMX1" s="171"/>
      <c r="SMY1" s="171"/>
      <c r="SMZ1" s="171"/>
      <c r="SNA1" s="171"/>
      <c r="SNB1" s="171"/>
      <c r="SNC1" s="171"/>
      <c r="SND1" s="171"/>
      <c r="SNE1" s="171"/>
      <c r="SNF1" s="171"/>
      <c r="SNG1" s="171"/>
      <c r="SNH1" s="171"/>
      <c r="SNI1" s="171"/>
      <c r="SNJ1" s="171"/>
      <c r="SNK1" s="171"/>
      <c r="SNL1" s="171"/>
      <c r="SNM1" s="171"/>
      <c r="SNN1" s="171"/>
      <c r="SNO1" s="171"/>
      <c r="SNP1" s="171"/>
      <c r="SNQ1" s="171"/>
      <c r="SNR1" s="171"/>
      <c r="SNS1" s="171"/>
      <c r="SNT1" s="171"/>
      <c r="SNU1" s="171"/>
      <c r="SNV1" s="171"/>
      <c r="SNW1" s="171"/>
      <c r="SNX1" s="171"/>
      <c r="SNY1" s="171"/>
      <c r="SNZ1" s="171"/>
      <c r="SOA1" s="171"/>
      <c r="SOB1" s="171"/>
      <c r="SOC1" s="171"/>
      <c r="SOD1" s="171"/>
      <c r="SOE1" s="171"/>
      <c r="SOF1" s="171"/>
      <c r="SOG1" s="171"/>
      <c r="SOH1" s="171"/>
      <c r="SOI1" s="171"/>
      <c r="SOJ1" s="171"/>
      <c r="SOK1" s="171"/>
      <c r="SOL1" s="171"/>
      <c r="SOM1" s="171"/>
      <c r="SON1" s="171"/>
      <c r="SOO1" s="171"/>
      <c r="SOP1" s="171"/>
      <c r="SOQ1" s="171"/>
      <c r="SOR1" s="171"/>
      <c r="SOS1" s="171"/>
      <c r="SOT1" s="171"/>
      <c r="SOU1" s="171"/>
      <c r="SOV1" s="171"/>
      <c r="SOW1" s="171"/>
      <c r="SOX1" s="171"/>
      <c r="SOY1" s="171"/>
      <c r="SOZ1" s="171"/>
      <c r="SPA1" s="171"/>
      <c r="SPB1" s="171"/>
      <c r="SPC1" s="171"/>
      <c r="SPD1" s="171"/>
      <c r="SPE1" s="171"/>
      <c r="SPF1" s="171"/>
      <c r="SPG1" s="171"/>
      <c r="SPH1" s="171"/>
      <c r="SPI1" s="171"/>
      <c r="SPJ1" s="171"/>
      <c r="SPK1" s="171"/>
      <c r="SPL1" s="171"/>
      <c r="SPM1" s="171"/>
      <c r="SPN1" s="171"/>
      <c r="SPO1" s="171"/>
      <c r="SPP1" s="171"/>
      <c r="SPQ1" s="171"/>
      <c r="SPR1" s="171"/>
      <c r="SPS1" s="171"/>
      <c r="SPT1" s="171"/>
      <c r="SPU1" s="171"/>
      <c r="SPV1" s="171"/>
      <c r="SPW1" s="171"/>
      <c r="SPX1" s="171"/>
      <c r="SPY1" s="171"/>
      <c r="SPZ1" s="171"/>
      <c r="SQA1" s="171"/>
      <c r="SQB1" s="171"/>
      <c r="SQC1" s="171"/>
      <c r="SQD1" s="171"/>
      <c r="SQE1" s="171"/>
      <c r="SQF1" s="171"/>
      <c r="SQG1" s="171"/>
      <c r="SQH1" s="171"/>
      <c r="SQI1" s="171"/>
      <c r="SQJ1" s="171"/>
      <c r="SQK1" s="171"/>
      <c r="SQL1" s="171"/>
      <c r="SQM1" s="171"/>
      <c r="SQN1" s="171"/>
      <c r="SQO1" s="171"/>
      <c r="SQP1" s="171"/>
      <c r="SQQ1" s="171"/>
      <c r="SQR1" s="171"/>
      <c r="SQS1" s="171"/>
      <c r="SQT1" s="171"/>
      <c r="SQU1" s="171"/>
      <c r="SQV1" s="171"/>
      <c r="SQW1" s="171"/>
      <c r="SQX1" s="171"/>
      <c r="SQY1" s="171"/>
      <c r="SQZ1" s="171"/>
      <c r="SRA1" s="171"/>
      <c r="SRB1" s="171"/>
      <c r="SRC1" s="171"/>
      <c r="SRD1" s="171"/>
      <c r="SRE1" s="171"/>
      <c r="SRF1" s="171"/>
      <c r="SRG1" s="171"/>
      <c r="SRH1" s="171"/>
      <c r="SRI1" s="171"/>
      <c r="SRJ1" s="171"/>
      <c r="SRK1" s="171"/>
      <c r="SRL1" s="171"/>
      <c r="SRM1" s="171"/>
      <c r="SRN1" s="171"/>
      <c r="SRO1" s="171"/>
      <c r="SRP1" s="171"/>
      <c r="SRQ1" s="171"/>
      <c r="SRR1" s="171"/>
      <c r="SRS1" s="171"/>
      <c r="SRT1" s="171"/>
      <c r="SRU1" s="171"/>
      <c r="SRV1" s="171"/>
      <c r="SRW1" s="171"/>
      <c r="SRX1" s="171"/>
      <c r="SRY1" s="171"/>
      <c r="SRZ1" s="171"/>
      <c r="SSA1" s="171"/>
      <c r="SSB1" s="171"/>
      <c r="SSC1" s="171"/>
      <c r="SSD1" s="171"/>
      <c r="SSE1" s="171"/>
      <c r="SSF1" s="171"/>
      <c r="SSG1" s="171"/>
      <c r="SSH1" s="171"/>
      <c r="SSI1" s="171"/>
      <c r="SSJ1" s="171"/>
      <c r="SSK1" s="171"/>
      <c r="SSL1" s="171"/>
      <c r="SSM1" s="171"/>
      <c r="SSN1" s="171"/>
      <c r="SSO1" s="171"/>
      <c r="SSP1" s="171"/>
      <c r="SSQ1" s="171"/>
      <c r="SSR1" s="171"/>
      <c r="SSS1" s="171"/>
      <c r="SST1" s="171"/>
      <c r="SSU1" s="171"/>
      <c r="SSV1" s="171"/>
      <c r="SSW1" s="171"/>
      <c r="SSX1" s="171"/>
      <c r="SSY1" s="171"/>
      <c r="SSZ1" s="171"/>
      <c r="STA1" s="171"/>
      <c r="STB1" s="171"/>
      <c r="STC1" s="171"/>
      <c r="STD1" s="171"/>
      <c r="STE1" s="171"/>
      <c r="STF1" s="171"/>
      <c r="STG1" s="171"/>
      <c r="STH1" s="171"/>
      <c r="STI1" s="171"/>
      <c r="STJ1" s="171"/>
      <c r="STK1" s="171"/>
      <c r="STL1" s="171"/>
      <c r="STM1" s="171"/>
      <c r="STN1" s="171"/>
      <c r="STO1" s="171"/>
      <c r="STP1" s="171"/>
      <c r="STQ1" s="171"/>
      <c r="STR1" s="171"/>
      <c r="STS1" s="171"/>
      <c r="STT1" s="171"/>
      <c r="STU1" s="171"/>
      <c r="STV1" s="171"/>
      <c r="STW1" s="171"/>
      <c r="STX1" s="171"/>
      <c r="STY1" s="171"/>
      <c r="STZ1" s="171"/>
      <c r="SUA1" s="171"/>
      <c r="SUB1" s="171"/>
      <c r="SUC1" s="171"/>
      <c r="SUD1" s="171"/>
      <c r="SUE1" s="171"/>
      <c r="SUF1" s="171"/>
      <c r="SUG1" s="171"/>
      <c r="SUH1" s="171"/>
      <c r="SUI1" s="171"/>
      <c r="SUJ1" s="171"/>
      <c r="SUK1" s="171"/>
      <c r="SUL1" s="171"/>
      <c r="SUM1" s="171"/>
      <c r="SUN1" s="171"/>
      <c r="SUO1" s="171"/>
      <c r="SUP1" s="171"/>
      <c r="SUQ1" s="171"/>
      <c r="SUR1" s="171"/>
      <c r="SUS1" s="171"/>
      <c r="SUT1" s="171"/>
      <c r="SUU1" s="171"/>
      <c r="SUV1" s="171"/>
      <c r="SUW1" s="171"/>
      <c r="SUX1" s="171"/>
      <c r="SUY1" s="171"/>
      <c r="SUZ1" s="171"/>
      <c r="SVA1" s="171"/>
      <c r="SVB1" s="171"/>
      <c r="SVC1" s="171"/>
      <c r="SVD1" s="171"/>
      <c r="SVE1" s="171"/>
      <c r="SVF1" s="171"/>
      <c r="SVG1" s="171"/>
      <c r="SVH1" s="171"/>
      <c r="SVI1" s="171"/>
      <c r="SVJ1" s="171"/>
      <c r="SVK1" s="171"/>
      <c r="SVL1" s="171"/>
      <c r="SVM1" s="171"/>
      <c r="SVN1" s="171"/>
      <c r="SVO1" s="171"/>
      <c r="SVP1" s="171"/>
      <c r="SVQ1" s="171"/>
      <c r="SVR1" s="171"/>
      <c r="SVS1" s="171"/>
      <c r="SVT1" s="171"/>
      <c r="SVU1" s="171"/>
      <c r="SVV1" s="171"/>
      <c r="SVW1" s="171"/>
      <c r="SVX1" s="171"/>
      <c r="SVY1" s="171"/>
      <c r="SVZ1" s="171"/>
      <c r="SWA1" s="171"/>
      <c r="SWB1" s="171"/>
      <c r="SWC1" s="171"/>
      <c r="SWD1" s="171"/>
      <c r="SWE1" s="171"/>
      <c r="SWF1" s="171"/>
      <c r="SWG1" s="171"/>
      <c r="SWH1" s="171"/>
      <c r="SWI1" s="171"/>
      <c r="SWJ1" s="171"/>
      <c r="SWK1" s="171"/>
      <c r="SWL1" s="171"/>
      <c r="SWM1" s="171"/>
      <c r="SWN1" s="171"/>
      <c r="SWO1" s="171"/>
      <c r="SWP1" s="171"/>
      <c r="SWQ1" s="171"/>
      <c r="SWR1" s="171"/>
      <c r="SWS1" s="171"/>
      <c r="SWT1" s="171"/>
      <c r="SWU1" s="171"/>
      <c r="SWV1" s="171"/>
      <c r="SWW1" s="171"/>
      <c r="SWX1" s="171"/>
      <c r="SWY1" s="171"/>
      <c r="SWZ1" s="171"/>
      <c r="SXA1" s="171"/>
      <c r="SXB1" s="171"/>
      <c r="SXC1" s="171"/>
      <c r="SXD1" s="171"/>
      <c r="SXE1" s="171"/>
      <c r="SXF1" s="171"/>
      <c r="SXG1" s="171"/>
      <c r="SXH1" s="171"/>
      <c r="SXI1" s="171"/>
      <c r="SXJ1" s="171"/>
      <c r="SXK1" s="171"/>
      <c r="SXL1" s="171"/>
      <c r="SXM1" s="171"/>
      <c r="SXN1" s="171"/>
      <c r="SXO1" s="171"/>
      <c r="SXP1" s="171"/>
      <c r="SXQ1" s="171"/>
      <c r="SXR1" s="171"/>
      <c r="SXS1" s="171"/>
      <c r="SXT1" s="171"/>
      <c r="SXU1" s="171"/>
      <c r="SXV1" s="171"/>
      <c r="SXW1" s="171"/>
      <c r="SXX1" s="171"/>
      <c r="SXY1" s="171"/>
      <c r="SXZ1" s="171"/>
      <c r="SYA1" s="171"/>
      <c r="SYB1" s="171"/>
      <c r="SYC1" s="171"/>
      <c r="SYD1" s="171"/>
      <c r="SYE1" s="171"/>
      <c r="SYF1" s="171"/>
      <c r="SYG1" s="171"/>
      <c r="SYH1" s="171"/>
      <c r="SYI1" s="171"/>
      <c r="SYJ1" s="171"/>
      <c r="SYK1" s="171"/>
      <c r="SYL1" s="171"/>
      <c r="SYM1" s="171"/>
      <c r="SYN1" s="171"/>
      <c r="SYO1" s="171"/>
      <c r="SYP1" s="171"/>
      <c r="SYQ1" s="171"/>
      <c r="SYR1" s="171"/>
      <c r="SYS1" s="171"/>
      <c r="SYT1" s="171"/>
      <c r="SYU1" s="171"/>
      <c r="SYV1" s="171"/>
      <c r="SYW1" s="171"/>
      <c r="SYX1" s="171"/>
      <c r="SYY1" s="171"/>
      <c r="SYZ1" s="171"/>
      <c r="SZA1" s="171"/>
      <c r="SZB1" s="171"/>
      <c r="SZC1" s="171"/>
      <c r="SZD1" s="171"/>
      <c r="SZE1" s="171"/>
      <c r="SZF1" s="171"/>
      <c r="SZG1" s="171"/>
      <c r="SZH1" s="171"/>
      <c r="SZI1" s="171"/>
      <c r="SZJ1" s="171"/>
      <c r="SZK1" s="171"/>
      <c r="SZL1" s="171"/>
      <c r="SZM1" s="171"/>
      <c r="SZN1" s="171"/>
      <c r="SZO1" s="171"/>
      <c r="SZP1" s="171"/>
      <c r="SZQ1" s="171"/>
      <c r="SZR1" s="171"/>
      <c r="SZS1" s="171"/>
      <c r="SZT1" s="171"/>
      <c r="SZU1" s="171"/>
      <c r="SZV1" s="171"/>
      <c r="SZW1" s="171"/>
      <c r="SZX1" s="171"/>
      <c r="SZY1" s="171"/>
      <c r="SZZ1" s="171"/>
      <c r="TAA1" s="171"/>
      <c r="TAB1" s="171"/>
      <c r="TAC1" s="171"/>
      <c r="TAD1" s="171"/>
      <c r="TAE1" s="171"/>
      <c r="TAF1" s="171"/>
      <c r="TAG1" s="171"/>
      <c r="TAH1" s="171"/>
      <c r="TAI1" s="171"/>
      <c r="TAJ1" s="171"/>
      <c r="TAK1" s="171"/>
      <c r="TAL1" s="171"/>
      <c r="TAM1" s="171"/>
      <c r="TAN1" s="171"/>
      <c r="TAO1" s="171"/>
      <c r="TAP1" s="171"/>
      <c r="TAQ1" s="171"/>
      <c r="TAR1" s="171"/>
      <c r="TAS1" s="171"/>
      <c r="TAT1" s="171"/>
      <c r="TAU1" s="171"/>
      <c r="TAV1" s="171"/>
      <c r="TAW1" s="171"/>
      <c r="TAX1" s="171"/>
      <c r="TAY1" s="171"/>
      <c r="TAZ1" s="171"/>
      <c r="TBA1" s="171"/>
      <c r="TBB1" s="171"/>
      <c r="TBC1" s="171"/>
      <c r="TBD1" s="171"/>
      <c r="TBE1" s="171"/>
      <c r="TBF1" s="171"/>
      <c r="TBG1" s="171"/>
      <c r="TBH1" s="171"/>
      <c r="TBI1" s="171"/>
      <c r="TBJ1" s="171"/>
      <c r="TBK1" s="171"/>
      <c r="TBL1" s="171"/>
      <c r="TBM1" s="171"/>
      <c r="TBN1" s="171"/>
      <c r="TBO1" s="171"/>
      <c r="TBP1" s="171"/>
      <c r="TBQ1" s="171"/>
      <c r="TBR1" s="171"/>
      <c r="TBS1" s="171"/>
      <c r="TBT1" s="171"/>
      <c r="TBU1" s="171"/>
      <c r="TBV1" s="171"/>
      <c r="TBW1" s="171"/>
      <c r="TBX1" s="171"/>
      <c r="TBY1" s="171"/>
      <c r="TBZ1" s="171"/>
      <c r="TCA1" s="171"/>
      <c r="TCB1" s="171"/>
      <c r="TCC1" s="171"/>
      <c r="TCD1" s="171"/>
      <c r="TCE1" s="171"/>
      <c r="TCF1" s="171"/>
      <c r="TCG1" s="171"/>
      <c r="TCH1" s="171"/>
      <c r="TCI1" s="171"/>
      <c r="TCJ1" s="171"/>
      <c r="TCK1" s="171"/>
      <c r="TCL1" s="171"/>
      <c r="TCM1" s="171"/>
      <c r="TCN1" s="171"/>
      <c r="TCO1" s="171"/>
      <c r="TCP1" s="171"/>
      <c r="TCQ1" s="171"/>
      <c r="TCR1" s="171"/>
      <c r="TCS1" s="171"/>
      <c r="TCT1" s="171"/>
      <c r="TCU1" s="171"/>
      <c r="TCV1" s="171"/>
      <c r="TCW1" s="171"/>
      <c r="TCX1" s="171"/>
      <c r="TCY1" s="171"/>
      <c r="TCZ1" s="171"/>
      <c r="TDA1" s="171"/>
      <c r="TDB1" s="171"/>
      <c r="TDC1" s="171"/>
      <c r="TDD1" s="171"/>
      <c r="TDE1" s="171"/>
      <c r="TDF1" s="171"/>
      <c r="TDG1" s="171"/>
      <c r="TDH1" s="171"/>
      <c r="TDI1" s="171"/>
      <c r="TDJ1" s="171"/>
      <c r="TDK1" s="171"/>
      <c r="TDL1" s="171"/>
      <c r="TDM1" s="171"/>
      <c r="TDN1" s="171"/>
      <c r="TDO1" s="171"/>
      <c r="TDP1" s="171"/>
      <c r="TDQ1" s="171"/>
      <c r="TDR1" s="171"/>
      <c r="TDS1" s="171"/>
      <c r="TDT1" s="171"/>
      <c r="TDU1" s="171"/>
      <c r="TDV1" s="171"/>
      <c r="TDW1" s="171"/>
      <c r="TDX1" s="171"/>
      <c r="TDY1" s="171"/>
      <c r="TDZ1" s="171"/>
      <c r="TEA1" s="171"/>
      <c r="TEB1" s="171"/>
      <c r="TEC1" s="171"/>
      <c r="TED1" s="171"/>
      <c r="TEE1" s="171"/>
      <c r="TEF1" s="171"/>
      <c r="TEG1" s="171"/>
      <c r="TEH1" s="171"/>
      <c r="TEI1" s="171"/>
      <c r="TEJ1" s="171"/>
      <c r="TEK1" s="171"/>
      <c r="TEL1" s="171"/>
      <c r="TEM1" s="171"/>
      <c r="TEN1" s="171"/>
      <c r="TEO1" s="171"/>
      <c r="TEP1" s="171"/>
      <c r="TEQ1" s="171"/>
      <c r="TER1" s="171"/>
      <c r="TES1" s="171"/>
      <c r="TET1" s="171"/>
      <c r="TEU1" s="171"/>
      <c r="TEV1" s="171"/>
      <c r="TEW1" s="171"/>
      <c r="TEX1" s="171"/>
      <c r="TEY1" s="171"/>
      <c r="TEZ1" s="171"/>
      <c r="TFA1" s="171"/>
      <c r="TFB1" s="171"/>
      <c r="TFC1" s="171"/>
      <c r="TFD1" s="171"/>
      <c r="TFE1" s="171"/>
      <c r="TFF1" s="171"/>
      <c r="TFG1" s="171"/>
      <c r="TFH1" s="171"/>
      <c r="TFI1" s="171"/>
      <c r="TFJ1" s="171"/>
      <c r="TFK1" s="171"/>
      <c r="TFL1" s="171"/>
      <c r="TFM1" s="171"/>
      <c r="TFN1" s="171"/>
      <c r="TFO1" s="171"/>
      <c r="TFP1" s="171"/>
      <c r="TFQ1" s="171"/>
      <c r="TFR1" s="171"/>
      <c r="TFS1" s="171"/>
      <c r="TFT1" s="171"/>
      <c r="TFU1" s="171"/>
      <c r="TFV1" s="171"/>
      <c r="TFW1" s="171"/>
      <c r="TFX1" s="171"/>
      <c r="TFY1" s="171"/>
      <c r="TFZ1" s="171"/>
      <c r="TGA1" s="171"/>
      <c r="TGB1" s="171"/>
      <c r="TGC1" s="171"/>
      <c r="TGD1" s="171"/>
      <c r="TGE1" s="171"/>
      <c r="TGF1" s="171"/>
      <c r="TGG1" s="171"/>
      <c r="TGH1" s="171"/>
      <c r="TGI1" s="171"/>
      <c r="TGJ1" s="171"/>
      <c r="TGK1" s="171"/>
      <c r="TGL1" s="171"/>
      <c r="TGM1" s="171"/>
      <c r="TGN1" s="171"/>
      <c r="TGO1" s="171"/>
      <c r="TGP1" s="171"/>
      <c r="TGQ1" s="171"/>
      <c r="TGR1" s="171"/>
      <c r="TGS1" s="171"/>
      <c r="TGT1" s="171"/>
      <c r="TGU1" s="171"/>
      <c r="TGV1" s="171"/>
      <c r="TGW1" s="171"/>
      <c r="TGX1" s="171"/>
      <c r="TGY1" s="171"/>
      <c r="TGZ1" s="171"/>
      <c r="THA1" s="171"/>
      <c r="THB1" s="171"/>
      <c r="THC1" s="171"/>
      <c r="THD1" s="171"/>
      <c r="THE1" s="171"/>
      <c r="THF1" s="171"/>
      <c r="THG1" s="171"/>
      <c r="THH1" s="171"/>
      <c r="THI1" s="171"/>
      <c r="THJ1" s="171"/>
      <c r="THK1" s="171"/>
      <c r="THL1" s="171"/>
      <c r="THM1" s="171"/>
      <c r="THN1" s="171"/>
      <c r="THO1" s="171"/>
      <c r="THP1" s="171"/>
      <c r="THQ1" s="171"/>
      <c r="THR1" s="171"/>
      <c r="THS1" s="171"/>
      <c r="THT1" s="171"/>
      <c r="THU1" s="171"/>
      <c r="THV1" s="171"/>
      <c r="THW1" s="171"/>
      <c r="THX1" s="171"/>
      <c r="THY1" s="171"/>
      <c r="THZ1" s="171"/>
      <c r="TIA1" s="171"/>
      <c r="TIB1" s="171"/>
      <c r="TIC1" s="171"/>
      <c r="TID1" s="171"/>
      <c r="TIE1" s="171"/>
      <c r="TIF1" s="171"/>
      <c r="TIG1" s="171"/>
      <c r="TIH1" s="171"/>
      <c r="TII1" s="171"/>
      <c r="TIJ1" s="171"/>
      <c r="TIK1" s="171"/>
      <c r="TIL1" s="171"/>
      <c r="TIM1" s="171"/>
      <c r="TIN1" s="171"/>
      <c r="TIO1" s="171"/>
      <c r="TIP1" s="171"/>
      <c r="TIQ1" s="171"/>
      <c r="TIR1" s="171"/>
      <c r="TIS1" s="171"/>
      <c r="TIT1" s="171"/>
      <c r="TIU1" s="171"/>
      <c r="TIV1" s="171"/>
      <c r="TIW1" s="171"/>
      <c r="TIX1" s="171"/>
      <c r="TIY1" s="171"/>
      <c r="TIZ1" s="171"/>
      <c r="TJA1" s="171"/>
      <c r="TJB1" s="171"/>
      <c r="TJC1" s="171"/>
      <c r="TJD1" s="171"/>
      <c r="TJE1" s="171"/>
      <c r="TJF1" s="171"/>
      <c r="TJG1" s="171"/>
      <c r="TJH1" s="171"/>
      <c r="TJI1" s="171"/>
      <c r="TJJ1" s="171"/>
      <c r="TJK1" s="171"/>
      <c r="TJL1" s="171"/>
      <c r="TJM1" s="171"/>
      <c r="TJN1" s="171"/>
      <c r="TJO1" s="171"/>
      <c r="TJP1" s="171"/>
      <c r="TJQ1" s="171"/>
      <c r="TJR1" s="171"/>
      <c r="TJS1" s="171"/>
      <c r="TJT1" s="171"/>
      <c r="TJU1" s="171"/>
      <c r="TJV1" s="171"/>
      <c r="TJW1" s="171"/>
      <c r="TJX1" s="171"/>
      <c r="TJY1" s="171"/>
      <c r="TJZ1" s="171"/>
      <c r="TKA1" s="171"/>
      <c r="TKB1" s="171"/>
      <c r="TKC1" s="171"/>
      <c r="TKD1" s="171"/>
      <c r="TKE1" s="171"/>
      <c r="TKF1" s="171"/>
      <c r="TKG1" s="171"/>
      <c r="TKH1" s="171"/>
      <c r="TKI1" s="171"/>
      <c r="TKJ1" s="171"/>
      <c r="TKK1" s="171"/>
      <c r="TKL1" s="171"/>
      <c r="TKM1" s="171"/>
      <c r="TKN1" s="171"/>
      <c r="TKO1" s="171"/>
      <c r="TKP1" s="171"/>
      <c r="TKQ1" s="171"/>
      <c r="TKR1" s="171"/>
      <c r="TKS1" s="171"/>
      <c r="TKT1" s="171"/>
      <c r="TKU1" s="171"/>
      <c r="TKV1" s="171"/>
      <c r="TKW1" s="171"/>
      <c r="TKX1" s="171"/>
      <c r="TKY1" s="171"/>
      <c r="TKZ1" s="171"/>
      <c r="TLA1" s="171"/>
      <c r="TLB1" s="171"/>
      <c r="TLC1" s="171"/>
      <c r="TLD1" s="171"/>
      <c r="TLE1" s="171"/>
      <c r="TLF1" s="171"/>
      <c r="TLG1" s="171"/>
      <c r="TLH1" s="171"/>
      <c r="TLI1" s="171"/>
      <c r="TLJ1" s="171"/>
      <c r="TLK1" s="171"/>
      <c r="TLL1" s="171"/>
      <c r="TLM1" s="171"/>
      <c r="TLN1" s="171"/>
      <c r="TLO1" s="171"/>
      <c r="TLP1" s="171"/>
      <c r="TLQ1" s="171"/>
      <c r="TLR1" s="171"/>
      <c r="TLS1" s="171"/>
      <c r="TLT1" s="171"/>
      <c r="TLU1" s="171"/>
      <c r="TLV1" s="171"/>
      <c r="TLW1" s="171"/>
      <c r="TLX1" s="171"/>
      <c r="TLY1" s="171"/>
      <c r="TLZ1" s="171"/>
      <c r="TMA1" s="171"/>
      <c r="TMB1" s="171"/>
      <c r="TMC1" s="171"/>
      <c r="TMD1" s="171"/>
      <c r="TME1" s="171"/>
      <c r="TMF1" s="171"/>
      <c r="TMG1" s="171"/>
      <c r="TMH1" s="171"/>
      <c r="TMI1" s="171"/>
      <c r="TMJ1" s="171"/>
      <c r="TMK1" s="171"/>
      <c r="TML1" s="171"/>
      <c r="TMM1" s="171"/>
      <c r="TMN1" s="171"/>
      <c r="TMO1" s="171"/>
      <c r="TMP1" s="171"/>
      <c r="TMQ1" s="171"/>
      <c r="TMR1" s="171"/>
      <c r="TMS1" s="171"/>
      <c r="TMT1" s="171"/>
      <c r="TMU1" s="171"/>
      <c r="TMV1" s="171"/>
      <c r="TMW1" s="171"/>
      <c r="TMX1" s="171"/>
      <c r="TMY1" s="171"/>
      <c r="TMZ1" s="171"/>
      <c r="TNA1" s="171"/>
      <c r="TNB1" s="171"/>
      <c r="TNC1" s="171"/>
      <c r="TND1" s="171"/>
      <c r="TNE1" s="171"/>
      <c r="TNF1" s="171"/>
      <c r="TNG1" s="171"/>
      <c r="TNH1" s="171"/>
      <c r="TNI1" s="171"/>
      <c r="TNJ1" s="171"/>
      <c r="TNK1" s="171"/>
      <c r="TNL1" s="171"/>
      <c r="TNM1" s="171"/>
      <c r="TNN1" s="171"/>
      <c r="TNO1" s="171"/>
      <c r="TNP1" s="171"/>
      <c r="TNQ1" s="171"/>
      <c r="TNR1" s="171"/>
      <c r="TNS1" s="171"/>
      <c r="TNT1" s="171"/>
      <c r="TNU1" s="171"/>
      <c r="TNV1" s="171"/>
      <c r="TNW1" s="171"/>
      <c r="TNX1" s="171"/>
      <c r="TNY1" s="171"/>
      <c r="TNZ1" s="171"/>
      <c r="TOA1" s="171"/>
      <c r="TOB1" s="171"/>
      <c r="TOC1" s="171"/>
      <c r="TOD1" s="171"/>
      <c r="TOE1" s="171"/>
      <c r="TOF1" s="171"/>
      <c r="TOG1" s="171"/>
      <c r="TOH1" s="171"/>
      <c r="TOI1" s="171"/>
      <c r="TOJ1" s="171"/>
      <c r="TOK1" s="171"/>
      <c r="TOL1" s="171"/>
      <c r="TOM1" s="171"/>
      <c r="TON1" s="171"/>
      <c r="TOO1" s="171"/>
      <c r="TOP1" s="171"/>
      <c r="TOQ1" s="171"/>
      <c r="TOR1" s="171"/>
      <c r="TOS1" s="171"/>
      <c r="TOT1" s="171"/>
      <c r="TOU1" s="171"/>
      <c r="TOV1" s="171"/>
      <c r="TOW1" s="171"/>
      <c r="TOX1" s="171"/>
      <c r="TOY1" s="171"/>
      <c r="TOZ1" s="171"/>
      <c r="TPA1" s="171"/>
      <c r="TPB1" s="171"/>
      <c r="TPC1" s="171"/>
      <c r="TPD1" s="171"/>
      <c r="TPE1" s="171"/>
      <c r="TPF1" s="171"/>
      <c r="TPG1" s="171"/>
      <c r="TPH1" s="171"/>
      <c r="TPI1" s="171"/>
      <c r="TPJ1" s="171"/>
      <c r="TPK1" s="171"/>
      <c r="TPL1" s="171"/>
      <c r="TPM1" s="171"/>
      <c r="TPN1" s="171"/>
      <c r="TPO1" s="171"/>
      <c r="TPP1" s="171"/>
      <c r="TPQ1" s="171"/>
      <c r="TPR1" s="171"/>
      <c r="TPS1" s="171"/>
      <c r="TPT1" s="171"/>
      <c r="TPU1" s="171"/>
      <c r="TPV1" s="171"/>
      <c r="TPW1" s="171"/>
      <c r="TPX1" s="171"/>
      <c r="TPY1" s="171"/>
      <c r="TPZ1" s="171"/>
      <c r="TQA1" s="171"/>
      <c r="TQB1" s="171"/>
      <c r="TQC1" s="171"/>
      <c r="TQD1" s="171"/>
      <c r="TQE1" s="171"/>
      <c r="TQF1" s="171"/>
      <c r="TQG1" s="171"/>
      <c r="TQH1" s="171"/>
      <c r="TQI1" s="171"/>
      <c r="TQJ1" s="171"/>
      <c r="TQK1" s="171"/>
      <c r="TQL1" s="171"/>
      <c r="TQM1" s="171"/>
      <c r="TQN1" s="171"/>
      <c r="TQO1" s="171"/>
      <c r="TQP1" s="171"/>
      <c r="TQQ1" s="171"/>
      <c r="TQR1" s="171"/>
      <c r="TQS1" s="171"/>
      <c r="TQT1" s="171"/>
      <c r="TQU1" s="171"/>
      <c r="TQV1" s="171"/>
      <c r="TQW1" s="171"/>
      <c r="TQX1" s="171"/>
      <c r="TQY1" s="171"/>
      <c r="TQZ1" s="171"/>
      <c r="TRA1" s="171"/>
      <c r="TRB1" s="171"/>
      <c r="TRC1" s="171"/>
      <c r="TRD1" s="171"/>
      <c r="TRE1" s="171"/>
      <c r="TRF1" s="171"/>
      <c r="TRG1" s="171"/>
      <c r="TRH1" s="171"/>
      <c r="TRI1" s="171"/>
      <c r="TRJ1" s="171"/>
      <c r="TRK1" s="171"/>
      <c r="TRL1" s="171"/>
      <c r="TRM1" s="171"/>
      <c r="TRN1" s="171"/>
      <c r="TRO1" s="171"/>
      <c r="TRP1" s="171"/>
      <c r="TRQ1" s="171"/>
      <c r="TRR1" s="171"/>
      <c r="TRS1" s="171"/>
      <c r="TRT1" s="171"/>
      <c r="TRU1" s="171"/>
      <c r="TRV1" s="171"/>
      <c r="TRW1" s="171"/>
      <c r="TRX1" s="171"/>
      <c r="TRY1" s="171"/>
      <c r="TRZ1" s="171"/>
      <c r="TSA1" s="171"/>
      <c r="TSB1" s="171"/>
      <c r="TSC1" s="171"/>
      <c r="TSD1" s="171"/>
      <c r="TSE1" s="171"/>
      <c r="TSF1" s="171"/>
      <c r="TSG1" s="171"/>
      <c r="TSH1" s="171"/>
      <c r="TSI1" s="171"/>
      <c r="TSJ1" s="171"/>
      <c r="TSK1" s="171"/>
      <c r="TSL1" s="171"/>
      <c r="TSM1" s="171"/>
      <c r="TSN1" s="171"/>
      <c r="TSO1" s="171"/>
      <c r="TSP1" s="171"/>
      <c r="TSQ1" s="171"/>
      <c r="TSR1" s="171"/>
      <c r="TSS1" s="171"/>
      <c r="TST1" s="171"/>
      <c r="TSU1" s="171"/>
      <c r="TSV1" s="171"/>
      <c r="TSW1" s="171"/>
      <c r="TSX1" s="171"/>
      <c r="TSY1" s="171"/>
      <c r="TSZ1" s="171"/>
      <c r="TTA1" s="171"/>
      <c r="TTB1" s="171"/>
      <c r="TTC1" s="171"/>
      <c r="TTD1" s="171"/>
      <c r="TTE1" s="171"/>
      <c r="TTF1" s="171"/>
      <c r="TTG1" s="171"/>
      <c r="TTH1" s="171"/>
      <c r="TTI1" s="171"/>
      <c r="TTJ1" s="171"/>
      <c r="TTK1" s="171"/>
      <c r="TTL1" s="171"/>
      <c r="TTM1" s="171"/>
      <c r="TTN1" s="171"/>
      <c r="TTO1" s="171"/>
      <c r="TTP1" s="171"/>
      <c r="TTQ1" s="171"/>
      <c r="TTR1" s="171"/>
      <c r="TTS1" s="171"/>
      <c r="TTT1" s="171"/>
      <c r="TTU1" s="171"/>
      <c r="TTV1" s="171"/>
      <c r="TTW1" s="171"/>
      <c r="TTX1" s="171"/>
      <c r="TTY1" s="171"/>
      <c r="TTZ1" s="171"/>
      <c r="TUA1" s="171"/>
      <c r="TUB1" s="171"/>
      <c r="TUC1" s="171"/>
      <c r="TUD1" s="171"/>
      <c r="TUE1" s="171"/>
      <c r="TUF1" s="171"/>
      <c r="TUG1" s="171"/>
      <c r="TUH1" s="171"/>
      <c r="TUI1" s="171"/>
      <c r="TUJ1" s="171"/>
      <c r="TUK1" s="171"/>
      <c r="TUL1" s="171"/>
      <c r="TUM1" s="171"/>
      <c r="TUN1" s="171"/>
      <c r="TUO1" s="171"/>
      <c r="TUP1" s="171"/>
      <c r="TUQ1" s="171"/>
      <c r="TUR1" s="171"/>
      <c r="TUS1" s="171"/>
      <c r="TUT1" s="171"/>
      <c r="TUU1" s="171"/>
      <c r="TUV1" s="171"/>
      <c r="TUW1" s="171"/>
      <c r="TUX1" s="171"/>
      <c r="TUY1" s="171"/>
      <c r="TUZ1" s="171"/>
      <c r="TVA1" s="171"/>
      <c r="TVB1" s="171"/>
      <c r="TVC1" s="171"/>
      <c r="TVD1" s="171"/>
      <c r="TVE1" s="171"/>
      <c r="TVF1" s="171"/>
      <c r="TVG1" s="171"/>
      <c r="TVH1" s="171"/>
      <c r="TVI1" s="171"/>
      <c r="TVJ1" s="171"/>
      <c r="TVK1" s="171"/>
      <c r="TVL1" s="171"/>
      <c r="TVM1" s="171"/>
      <c r="TVN1" s="171"/>
      <c r="TVO1" s="171"/>
      <c r="TVP1" s="171"/>
      <c r="TVQ1" s="171"/>
      <c r="TVR1" s="171"/>
      <c r="TVS1" s="171"/>
      <c r="TVT1" s="171"/>
      <c r="TVU1" s="171"/>
      <c r="TVV1" s="171"/>
      <c r="TVW1" s="171"/>
      <c r="TVX1" s="171"/>
      <c r="TVY1" s="171"/>
      <c r="TVZ1" s="171"/>
      <c r="TWA1" s="171"/>
      <c r="TWB1" s="171"/>
      <c r="TWC1" s="171"/>
      <c r="TWD1" s="171"/>
      <c r="TWE1" s="171"/>
      <c r="TWF1" s="171"/>
      <c r="TWG1" s="171"/>
      <c r="TWH1" s="171"/>
      <c r="TWI1" s="171"/>
      <c r="TWJ1" s="171"/>
      <c r="TWK1" s="171"/>
      <c r="TWL1" s="171"/>
      <c r="TWM1" s="171"/>
      <c r="TWN1" s="171"/>
      <c r="TWO1" s="171"/>
      <c r="TWP1" s="171"/>
      <c r="TWQ1" s="171"/>
      <c r="TWR1" s="171"/>
      <c r="TWS1" s="171"/>
      <c r="TWT1" s="171"/>
      <c r="TWU1" s="171"/>
      <c r="TWV1" s="171"/>
      <c r="TWW1" s="171"/>
      <c r="TWX1" s="171"/>
      <c r="TWY1" s="171"/>
      <c r="TWZ1" s="171"/>
      <c r="TXA1" s="171"/>
      <c r="TXB1" s="171"/>
      <c r="TXC1" s="171"/>
      <c r="TXD1" s="171"/>
      <c r="TXE1" s="171"/>
      <c r="TXF1" s="171"/>
      <c r="TXG1" s="171"/>
      <c r="TXH1" s="171"/>
      <c r="TXI1" s="171"/>
      <c r="TXJ1" s="171"/>
      <c r="TXK1" s="171"/>
      <c r="TXL1" s="171"/>
      <c r="TXM1" s="171"/>
      <c r="TXN1" s="171"/>
      <c r="TXO1" s="171"/>
      <c r="TXP1" s="171"/>
      <c r="TXQ1" s="171"/>
      <c r="TXR1" s="171"/>
      <c r="TXS1" s="171"/>
      <c r="TXT1" s="171"/>
      <c r="TXU1" s="171"/>
      <c r="TXV1" s="171"/>
      <c r="TXW1" s="171"/>
      <c r="TXX1" s="171"/>
      <c r="TXY1" s="171"/>
      <c r="TXZ1" s="171"/>
      <c r="TYA1" s="171"/>
      <c r="TYB1" s="171"/>
      <c r="TYC1" s="171"/>
      <c r="TYD1" s="171"/>
      <c r="TYE1" s="171"/>
      <c r="TYF1" s="171"/>
      <c r="TYG1" s="171"/>
      <c r="TYH1" s="171"/>
      <c r="TYI1" s="171"/>
      <c r="TYJ1" s="171"/>
      <c r="TYK1" s="171"/>
      <c r="TYL1" s="171"/>
      <c r="TYM1" s="171"/>
      <c r="TYN1" s="171"/>
      <c r="TYO1" s="171"/>
      <c r="TYP1" s="171"/>
      <c r="TYQ1" s="171"/>
      <c r="TYR1" s="171"/>
      <c r="TYS1" s="171"/>
      <c r="TYT1" s="171"/>
      <c r="TYU1" s="171"/>
      <c r="TYV1" s="171"/>
      <c r="TYW1" s="171"/>
      <c r="TYX1" s="171"/>
      <c r="TYY1" s="171"/>
      <c r="TYZ1" s="171"/>
      <c r="TZA1" s="171"/>
      <c r="TZB1" s="171"/>
      <c r="TZC1" s="171"/>
      <c r="TZD1" s="171"/>
      <c r="TZE1" s="171"/>
      <c r="TZF1" s="171"/>
      <c r="TZG1" s="171"/>
      <c r="TZH1" s="171"/>
      <c r="TZI1" s="171"/>
      <c r="TZJ1" s="171"/>
      <c r="TZK1" s="171"/>
      <c r="TZL1" s="171"/>
      <c r="TZM1" s="171"/>
      <c r="TZN1" s="171"/>
      <c r="TZO1" s="171"/>
      <c r="TZP1" s="171"/>
      <c r="TZQ1" s="171"/>
      <c r="TZR1" s="171"/>
      <c r="TZS1" s="171"/>
      <c r="TZT1" s="171"/>
      <c r="TZU1" s="171"/>
      <c r="TZV1" s="171"/>
      <c r="TZW1" s="171"/>
      <c r="TZX1" s="171"/>
      <c r="TZY1" s="171"/>
      <c r="TZZ1" s="171"/>
      <c r="UAA1" s="171"/>
      <c r="UAB1" s="171"/>
      <c r="UAC1" s="171"/>
      <c r="UAD1" s="171"/>
      <c r="UAE1" s="171"/>
      <c r="UAF1" s="171"/>
      <c r="UAG1" s="171"/>
      <c r="UAH1" s="171"/>
      <c r="UAI1" s="171"/>
      <c r="UAJ1" s="171"/>
      <c r="UAK1" s="171"/>
      <c r="UAL1" s="171"/>
      <c r="UAM1" s="171"/>
      <c r="UAN1" s="171"/>
      <c r="UAO1" s="171"/>
      <c r="UAP1" s="171"/>
      <c r="UAQ1" s="171"/>
      <c r="UAR1" s="171"/>
      <c r="UAS1" s="171"/>
      <c r="UAT1" s="171"/>
      <c r="UAU1" s="171"/>
      <c r="UAV1" s="171"/>
      <c r="UAW1" s="171"/>
      <c r="UAX1" s="171"/>
      <c r="UAY1" s="171"/>
      <c r="UAZ1" s="171"/>
      <c r="UBA1" s="171"/>
      <c r="UBB1" s="171"/>
      <c r="UBC1" s="171"/>
      <c r="UBD1" s="171"/>
      <c r="UBE1" s="171"/>
      <c r="UBF1" s="171"/>
      <c r="UBG1" s="171"/>
      <c r="UBH1" s="171"/>
      <c r="UBI1" s="171"/>
      <c r="UBJ1" s="171"/>
      <c r="UBK1" s="171"/>
      <c r="UBL1" s="171"/>
      <c r="UBM1" s="171"/>
      <c r="UBN1" s="171"/>
      <c r="UBO1" s="171"/>
      <c r="UBP1" s="171"/>
      <c r="UBQ1" s="171"/>
      <c r="UBR1" s="171"/>
      <c r="UBS1" s="171"/>
      <c r="UBT1" s="171"/>
      <c r="UBU1" s="171"/>
      <c r="UBV1" s="171"/>
      <c r="UBW1" s="171"/>
      <c r="UBX1" s="171"/>
      <c r="UBY1" s="171"/>
      <c r="UBZ1" s="171"/>
      <c r="UCA1" s="171"/>
      <c r="UCB1" s="171"/>
      <c r="UCC1" s="171"/>
      <c r="UCD1" s="171"/>
      <c r="UCE1" s="171"/>
      <c r="UCF1" s="171"/>
      <c r="UCG1" s="171"/>
      <c r="UCH1" s="171"/>
      <c r="UCI1" s="171"/>
      <c r="UCJ1" s="171"/>
      <c r="UCK1" s="171"/>
      <c r="UCL1" s="171"/>
      <c r="UCM1" s="171"/>
      <c r="UCN1" s="171"/>
      <c r="UCO1" s="171"/>
      <c r="UCP1" s="171"/>
      <c r="UCQ1" s="171"/>
      <c r="UCR1" s="171"/>
      <c r="UCS1" s="171"/>
      <c r="UCT1" s="171"/>
      <c r="UCU1" s="171"/>
      <c r="UCV1" s="171"/>
      <c r="UCW1" s="171"/>
      <c r="UCX1" s="171"/>
      <c r="UCY1" s="171"/>
      <c r="UCZ1" s="171"/>
      <c r="UDA1" s="171"/>
      <c r="UDB1" s="171"/>
      <c r="UDC1" s="171"/>
      <c r="UDD1" s="171"/>
      <c r="UDE1" s="171"/>
      <c r="UDF1" s="171"/>
      <c r="UDG1" s="171"/>
      <c r="UDH1" s="171"/>
      <c r="UDI1" s="171"/>
      <c r="UDJ1" s="171"/>
      <c r="UDK1" s="171"/>
      <c r="UDL1" s="171"/>
      <c r="UDM1" s="171"/>
      <c r="UDN1" s="171"/>
      <c r="UDO1" s="171"/>
      <c r="UDP1" s="171"/>
      <c r="UDQ1" s="171"/>
      <c r="UDR1" s="171"/>
      <c r="UDS1" s="171"/>
      <c r="UDT1" s="171"/>
      <c r="UDU1" s="171"/>
      <c r="UDV1" s="171"/>
      <c r="UDW1" s="171"/>
      <c r="UDX1" s="171"/>
      <c r="UDY1" s="171"/>
      <c r="UDZ1" s="171"/>
      <c r="UEA1" s="171"/>
      <c r="UEB1" s="171"/>
      <c r="UEC1" s="171"/>
      <c r="UED1" s="171"/>
      <c r="UEE1" s="171"/>
      <c r="UEF1" s="171"/>
      <c r="UEG1" s="171"/>
      <c r="UEH1" s="171"/>
      <c r="UEI1" s="171"/>
      <c r="UEJ1" s="171"/>
      <c r="UEK1" s="171"/>
      <c r="UEL1" s="171"/>
      <c r="UEM1" s="171"/>
      <c r="UEN1" s="171"/>
      <c r="UEO1" s="171"/>
      <c r="UEP1" s="171"/>
      <c r="UEQ1" s="171"/>
      <c r="UER1" s="171"/>
      <c r="UES1" s="171"/>
      <c r="UET1" s="171"/>
      <c r="UEU1" s="171"/>
      <c r="UEV1" s="171"/>
      <c r="UEW1" s="171"/>
      <c r="UEX1" s="171"/>
      <c r="UEY1" s="171"/>
      <c r="UEZ1" s="171"/>
      <c r="UFA1" s="171"/>
      <c r="UFB1" s="171"/>
      <c r="UFC1" s="171"/>
      <c r="UFD1" s="171"/>
      <c r="UFE1" s="171"/>
      <c r="UFF1" s="171"/>
      <c r="UFG1" s="171"/>
      <c r="UFH1" s="171"/>
      <c r="UFI1" s="171"/>
      <c r="UFJ1" s="171"/>
      <c r="UFK1" s="171"/>
      <c r="UFL1" s="171"/>
      <c r="UFM1" s="171"/>
      <c r="UFN1" s="171"/>
      <c r="UFO1" s="171"/>
      <c r="UFP1" s="171"/>
      <c r="UFQ1" s="171"/>
      <c r="UFR1" s="171"/>
      <c r="UFS1" s="171"/>
      <c r="UFT1" s="171"/>
      <c r="UFU1" s="171"/>
      <c r="UFV1" s="171"/>
      <c r="UFW1" s="171"/>
      <c r="UFX1" s="171"/>
      <c r="UFY1" s="171"/>
      <c r="UFZ1" s="171"/>
      <c r="UGA1" s="171"/>
      <c r="UGB1" s="171"/>
      <c r="UGC1" s="171"/>
      <c r="UGD1" s="171"/>
      <c r="UGE1" s="171"/>
      <c r="UGF1" s="171"/>
      <c r="UGG1" s="171"/>
      <c r="UGH1" s="171"/>
      <c r="UGI1" s="171"/>
      <c r="UGJ1" s="171"/>
      <c r="UGK1" s="171"/>
      <c r="UGL1" s="171"/>
      <c r="UGM1" s="171"/>
      <c r="UGN1" s="171"/>
      <c r="UGO1" s="171"/>
      <c r="UGP1" s="171"/>
      <c r="UGQ1" s="171"/>
      <c r="UGR1" s="171"/>
      <c r="UGS1" s="171"/>
      <c r="UGT1" s="171"/>
      <c r="UGU1" s="171"/>
      <c r="UGV1" s="171"/>
      <c r="UGW1" s="171"/>
      <c r="UGX1" s="171"/>
      <c r="UGY1" s="171"/>
      <c r="UGZ1" s="171"/>
      <c r="UHA1" s="171"/>
      <c r="UHB1" s="171"/>
      <c r="UHC1" s="171"/>
      <c r="UHD1" s="171"/>
      <c r="UHE1" s="171"/>
      <c r="UHF1" s="171"/>
      <c r="UHG1" s="171"/>
      <c r="UHH1" s="171"/>
      <c r="UHI1" s="171"/>
      <c r="UHJ1" s="171"/>
      <c r="UHK1" s="171"/>
      <c r="UHL1" s="171"/>
      <c r="UHM1" s="171"/>
      <c r="UHN1" s="171"/>
      <c r="UHO1" s="171"/>
      <c r="UHP1" s="171"/>
      <c r="UHQ1" s="171"/>
      <c r="UHR1" s="171"/>
      <c r="UHS1" s="171"/>
      <c r="UHT1" s="171"/>
      <c r="UHU1" s="171"/>
      <c r="UHV1" s="171"/>
      <c r="UHW1" s="171"/>
      <c r="UHX1" s="171"/>
      <c r="UHY1" s="171"/>
      <c r="UHZ1" s="171"/>
      <c r="UIA1" s="171"/>
      <c r="UIB1" s="171"/>
      <c r="UIC1" s="171"/>
      <c r="UID1" s="171"/>
      <c r="UIE1" s="171"/>
      <c r="UIF1" s="171"/>
      <c r="UIG1" s="171"/>
      <c r="UIH1" s="171"/>
      <c r="UII1" s="171"/>
      <c r="UIJ1" s="171"/>
      <c r="UIK1" s="171"/>
      <c r="UIL1" s="171"/>
      <c r="UIM1" s="171"/>
      <c r="UIN1" s="171"/>
      <c r="UIO1" s="171"/>
      <c r="UIP1" s="171"/>
      <c r="UIQ1" s="171"/>
      <c r="UIR1" s="171"/>
      <c r="UIS1" s="171"/>
      <c r="UIT1" s="171"/>
      <c r="UIU1" s="171"/>
      <c r="UIV1" s="171"/>
      <c r="UIW1" s="171"/>
      <c r="UIX1" s="171"/>
      <c r="UIY1" s="171"/>
      <c r="UIZ1" s="171"/>
      <c r="UJA1" s="171"/>
      <c r="UJB1" s="171"/>
      <c r="UJC1" s="171"/>
      <c r="UJD1" s="171"/>
      <c r="UJE1" s="171"/>
      <c r="UJF1" s="171"/>
      <c r="UJG1" s="171"/>
      <c r="UJH1" s="171"/>
      <c r="UJI1" s="171"/>
      <c r="UJJ1" s="171"/>
      <c r="UJK1" s="171"/>
      <c r="UJL1" s="171"/>
      <c r="UJM1" s="171"/>
      <c r="UJN1" s="171"/>
      <c r="UJO1" s="171"/>
      <c r="UJP1" s="171"/>
      <c r="UJQ1" s="171"/>
      <c r="UJR1" s="171"/>
      <c r="UJS1" s="171"/>
      <c r="UJT1" s="171"/>
      <c r="UJU1" s="171"/>
      <c r="UJV1" s="171"/>
      <c r="UJW1" s="171"/>
      <c r="UJX1" s="171"/>
      <c r="UJY1" s="171"/>
      <c r="UJZ1" s="171"/>
      <c r="UKA1" s="171"/>
      <c r="UKB1" s="171"/>
      <c r="UKC1" s="171"/>
      <c r="UKD1" s="171"/>
      <c r="UKE1" s="171"/>
      <c r="UKF1" s="171"/>
      <c r="UKG1" s="171"/>
      <c r="UKH1" s="171"/>
      <c r="UKI1" s="171"/>
      <c r="UKJ1" s="171"/>
      <c r="UKK1" s="171"/>
      <c r="UKL1" s="171"/>
      <c r="UKM1" s="171"/>
      <c r="UKN1" s="171"/>
      <c r="UKO1" s="171"/>
      <c r="UKP1" s="171"/>
      <c r="UKQ1" s="171"/>
      <c r="UKR1" s="171"/>
      <c r="UKS1" s="171"/>
      <c r="UKT1" s="171"/>
      <c r="UKU1" s="171"/>
      <c r="UKV1" s="171"/>
      <c r="UKW1" s="171"/>
      <c r="UKX1" s="171"/>
      <c r="UKY1" s="171"/>
      <c r="UKZ1" s="171"/>
      <c r="ULA1" s="171"/>
      <c r="ULB1" s="171"/>
      <c r="ULC1" s="171"/>
      <c r="ULD1" s="171"/>
      <c r="ULE1" s="171"/>
      <c r="ULF1" s="171"/>
      <c r="ULG1" s="171"/>
      <c r="ULH1" s="171"/>
      <c r="ULI1" s="171"/>
      <c r="ULJ1" s="171"/>
      <c r="ULK1" s="171"/>
      <c r="ULL1" s="171"/>
      <c r="ULM1" s="171"/>
      <c r="ULN1" s="171"/>
      <c r="ULO1" s="171"/>
      <c r="ULP1" s="171"/>
      <c r="ULQ1" s="171"/>
      <c r="ULR1" s="171"/>
      <c r="ULS1" s="171"/>
      <c r="ULT1" s="171"/>
      <c r="ULU1" s="171"/>
      <c r="ULV1" s="171"/>
      <c r="ULW1" s="171"/>
      <c r="ULX1" s="171"/>
      <c r="ULY1" s="171"/>
      <c r="ULZ1" s="171"/>
      <c r="UMA1" s="171"/>
      <c r="UMB1" s="171"/>
      <c r="UMC1" s="171"/>
      <c r="UMD1" s="171"/>
      <c r="UME1" s="171"/>
      <c r="UMF1" s="171"/>
      <c r="UMG1" s="171"/>
      <c r="UMH1" s="171"/>
      <c r="UMI1" s="171"/>
      <c r="UMJ1" s="171"/>
      <c r="UMK1" s="171"/>
      <c r="UML1" s="171"/>
      <c r="UMM1" s="171"/>
      <c r="UMN1" s="171"/>
      <c r="UMO1" s="171"/>
      <c r="UMP1" s="171"/>
      <c r="UMQ1" s="171"/>
      <c r="UMR1" s="171"/>
      <c r="UMS1" s="171"/>
      <c r="UMT1" s="171"/>
      <c r="UMU1" s="171"/>
      <c r="UMV1" s="171"/>
      <c r="UMW1" s="171"/>
      <c r="UMX1" s="171"/>
      <c r="UMY1" s="171"/>
      <c r="UMZ1" s="171"/>
      <c r="UNA1" s="171"/>
      <c r="UNB1" s="171"/>
      <c r="UNC1" s="171"/>
      <c r="UND1" s="171"/>
      <c r="UNE1" s="171"/>
      <c r="UNF1" s="171"/>
      <c r="UNG1" s="171"/>
      <c r="UNH1" s="171"/>
      <c r="UNI1" s="171"/>
      <c r="UNJ1" s="171"/>
      <c r="UNK1" s="171"/>
      <c r="UNL1" s="171"/>
      <c r="UNM1" s="171"/>
      <c r="UNN1" s="171"/>
      <c r="UNO1" s="171"/>
      <c r="UNP1" s="171"/>
      <c r="UNQ1" s="171"/>
      <c r="UNR1" s="171"/>
      <c r="UNS1" s="171"/>
      <c r="UNT1" s="171"/>
      <c r="UNU1" s="171"/>
      <c r="UNV1" s="171"/>
      <c r="UNW1" s="171"/>
      <c r="UNX1" s="171"/>
      <c r="UNY1" s="171"/>
      <c r="UNZ1" s="171"/>
      <c r="UOA1" s="171"/>
      <c r="UOB1" s="171"/>
      <c r="UOC1" s="171"/>
      <c r="UOD1" s="171"/>
      <c r="UOE1" s="171"/>
      <c r="UOF1" s="171"/>
      <c r="UOG1" s="171"/>
      <c r="UOH1" s="171"/>
      <c r="UOI1" s="171"/>
      <c r="UOJ1" s="171"/>
      <c r="UOK1" s="171"/>
      <c r="UOL1" s="171"/>
      <c r="UOM1" s="171"/>
      <c r="UON1" s="171"/>
      <c r="UOO1" s="171"/>
      <c r="UOP1" s="171"/>
      <c r="UOQ1" s="171"/>
      <c r="UOR1" s="171"/>
      <c r="UOS1" s="171"/>
      <c r="UOT1" s="171"/>
      <c r="UOU1" s="171"/>
      <c r="UOV1" s="171"/>
      <c r="UOW1" s="171"/>
      <c r="UOX1" s="171"/>
      <c r="UOY1" s="171"/>
      <c r="UOZ1" s="171"/>
      <c r="UPA1" s="171"/>
      <c r="UPB1" s="171"/>
      <c r="UPC1" s="171"/>
      <c r="UPD1" s="171"/>
      <c r="UPE1" s="171"/>
      <c r="UPF1" s="171"/>
      <c r="UPG1" s="171"/>
      <c r="UPH1" s="171"/>
      <c r="UPI1" s="171"/>
      <c r="UPJ1" s="171"/>
      <c r="UPK1" s="171"/>
      <c r="UPL1" s="171"/>
      <c r="UPM1" s="171"/>
      <c r="UPN1" s="171"/>
      <c r="UPO1" s="171"/>
      <c r="UPP1" s="171"/>
      <c r="UPQ1" s="171"/>
      <c r="UPR1" s="171"/>
      <c r="UPS1" s="171"/>
      <c r="UPT1" s="171"/>
      <c r="UPU1" s="171"/>
      <c r="UPV1" s="171"/>
      <c r="UPW1" s="171"/>
      <c r="UPX1" s="171"/>
      <c r="UPY1" s="171"/>
      <c r="UPZ1" s="171"/>
      <c r="UQA1" s="171"/>
      <c r="UQB1" s="171"/>
      <c r="UQC1" s="171"/>
      <c r="UQD1" s="171"/>
      <c r="UQE1" s="171"/>
      <c r="UQF1" s="171"/>
      <c r="UQG1" s="171"/>
      <c r="UQH1" s="171"/>
      <c r="UQI1" s="171"/>
      <c r="UQJ1" s="171"/>
      <c r="UQK1" s="171"/>
      <c r="UQL1" s="171"/>
      <c r="UQM1" s="171"/>
      <c r="UQN1" s="171"/>
      <c r="UQO1" s="171"/>
      <c r="UQP1" s="171"/>
      <c r="UQQ1" s="171"/>
      <c r="UQR1" s="171"/>
      <c r="UQS1" s="171"/>
      <c r="UQT1" s="171"/>
      <c r="UQU1" s="171"/>
      <c r="UQV1" s="171"/>
      <c r="UQW1" s="171"/>
      <c r="UQX1" s="171"/>
      <c r="UQY1" s="171"/>
      <c r="UQZ1" s="171"/>
      <c r="URA1" s="171"/>
      <c r="URB1" s="171"/>
      <c r="URC1" s="171"/>
      <c r="URD1" s="171"/>
      <c r="URE1" s="171"/>
      <c r="URF1" s="171"/>
      <c r="URG1" s="171"/>
      <c r="URH1" s="171"/>
      <c r="URI1" s="171"/>
      <c r="URJ1" s="171"/>
      <c r="URK1" s="171"/>
      <c r="URL1" s="171"/>
      <c r="URM1" s="171"/>
      <c r="URN1" s="171"/>
      <c r="URO1" s="171"/>
      <c r="URP1" s="171"/>
      <c r="URQ1" s="171"/>
      <c r="URR1" s="171"/>
      <c r="URS1" s="171"/>
      <c r="URT1" s="171"/>
      <c r="URU1" s="171"/>
      <c r="URV1" s="171"/>
      <c r="URW1" s="171"/>
      <c r="URX1" s="171"/>
      <c r="URY1" s="171"/>
      <c r="URZ1" s="171"/>
      <c r="USA1" s="171"/>
      <c r="USB1" s="171"/>
      <c r="USC1" s="171"/>
      <c r="USD1" s="171"/>
      <c r="USE1" s="171"/>
      <c r="USF1" s="171"/>
      <c r="USG1" s="171"/>
      <c r="USH1" s="171"/>
      <c r="USI1" s="171"/>
      <c r="USJ1" s="171"/>
      <c r="USK1" s="171"/>
      <c r="USL1" s="171"/>
      <c r="USM1" s="171"/>
      <c r="USN1" s="171"/>
      <c r="USO1" s="171"/>
      <c r="USP1" s="171"/>
      <c r="USQ1" s="171"/>
      <c r="USR1" s="171"/>
      <c r="USS1" s="171"/>
      <c r="UST1" s="171"/>
      <c r="USU1" s="171"/>
      <c r="USV1" s="171"/>
      <c r="USW1" s="171"/>
      <c r="USX1" s="171"/>
      <c r="USY1" s="171"/>
      <c r="USZ1" s="171"/>
      <c r="UTA1" s="171"/>
      <c r="UTB1" s="171"/>
      <c r="UTC1" s="171"/>
      <c r="UTD1" s="171"/>
      <c r="UTE1" s="171"/>
      <c r="UTF1" s="171"/>
      <c r="UTG1" s="171"/>
      <c r="UTH1" s="171"/>
      <c r="UTI1" s="171"/>
      <c r="UTJ1" s="171"/>
      <c r="UTK1" s="171"/>
      <c r="UTL1" s="171"/>
      <c r="UTM1" s="171"/>
      <c r="UTN1" s="171"/>
      <c r="UTO1" s="171"/>
      <c r="UTP1" s="171"/>
      <c r="UTQ1" s="171"/>
      <c r="UTR1" s="171"/>
      <c r="UTS1" s="171"/>
      <c r="UTT1" s="171"/>
      <c r="UTU1" s="171"/>
      <c r="UTV1" s="171"/>
      <c r="UTW1" s="171"/>
      <c r="UTX1" s="171"/>
      <c r="UTY1" s="171"/>
      <c r="UTZ1" s="171"/>
      <c r="UUA1" s="171"/>
      <c r="UUB1" s="171"/>
      <c r="UUC1" s="171"/>
      <c r="UUD1" s="171"/>
      <c r="UUE1" s="171"/>
      <c r="UUF1" s="171"/>
      <c r="UUG1" s="171"/>
      <c r="UUH1" s="171"/>
      <c r="UUI1" s="171"/>
      <c r="UUJ1" s="171"/>
      <c r="UUK1" s="171"/>
      <c r="UUL1" s="171"/>
      <c r="UUM1" s="171"/>
      <c r="UUN1" s="171"/>
      <c r="UUO1" s="171"/>
      <c r="UUP1" s="171"/>
      <c r="UUQ1" s="171"/>
      <c r="UUR1" s="171"/>
      <c r="UUS1" s="171"/>
      <c r="UUT1" s="171"/>
      <c r="UUU1" s="171"/>
      <c r="UUV1" s="171"/>
      <c r="UUW1" s="171"/>
      <c r="UUX1" s="171"/>
      <c r="UUY1" s="171"/>
      <c r="UUZ1" s="171"/>
      <c r="UVA1" s="171"/>
      <c r="UVB1" s="171"/>
      <c r="UVC1" s="171"/>
      <c r="UVD1" s="171"/>
      <c r="UVE1" s="171"/>
      <c r="UVF1" s="171"/>
      <c r="UVG1" s="171"/>
      <c r="UVH1" s="171"/>
      <c r="UVI1" s="171"/>
      <c r="UVJ1" s="171"/>
      <c r="UVK1" s="171"/>
      <c r="UVL1" s="171"/>
      <c r="UVM1" s="171"/>
      <c r="UVN1" s="171"/>
      <c r="UVO1" s="171"/>
      <c r="UVP1" s="171"/>
      <c r="UVQ1" s="171"/>
      <c r="UVR1" s="171"/>
      <c r="UVS1" s="171"/>
      <c r="UVT1" s="171"/>
      <c r="UVU1" s="171"/>
      <c r="UVV1" s="171"/>
      <c r="UVW1" s="171"/>
      <c r="UVX1" s="171"/>
      <c r="UVY1" s="171"/>
      <c r="UVZ1" s="171"/>
      <c r="UWA1" s="171"/>
      <c r="UWB1" s="171"/>
      <c r="UWC1" s="171"/>
      <c r="UWD1" s="171"/>
      <c r="UWE1" s="171"/>
      <c r="UWF1" s="171"/>
      <c r="UWG1" s="171"/>
      <c r="UWH1" s="171"/>
      <c r="UWI1" s="171"/>
      <c r="UWJ1" s="171"/>
      <c r="UWK1" s="171"/>
      <c r="UWL1" s="171"/>
      <c r="UWM1" s="171"/>
      <c r="UWN1" s="171"/>
      <c r="UWO1" s="171"/>
      <c r="UWP1" s="171"/>
      <c r="UWQ1" s="171"/>
      <c r="UWR1" s="171"/>
      <c r="UWS1" s="171"/>
      <c r="UWT1" s="171"/>
      <c r="UWU1" s="171"/>
      <c r="UWV1" s="171"/>
      <c r="UWW1" s="171"/>
      <c r="UWX1" s="171"/>
      <c r="UWY1" s="171"/>
      <c r="UWZ1" s="171"/>
      <c r="UXA1" s="171"/>
      <c r="UXB1" s="171"/>
      <c r="UXC1" s="171"/>
      <c r="UXD1" s="171"/>
      <c r="UXE1" s="171"/>
      <c r="UXF1" s="171"/>
      <c r="UXG1" s="171"/>
      <c r="UXH1" s="171"/>
      <c r="UXI1" s="171"/>
      <c r="UXJ1" s="171"/>
      <c r="UXK1" s="171"/>
      <c r="UXL1" s="171"/>
      <c r="UXM1" s="171"/>
      <c r="UXN1" s="171"/>
      <c r="UXO1" s="171"/>
      <c r="UXP1" s="171"/>
      <c r="UXQ1" s="171"/>
      <c r="UXR1" s="171"/>
      <c r="UXS1" s="171"/>
      <c r="UXT1" s="171"/>
      <c r="UXU1" s="171"/>
      <c r="UXV1" s="171"/>
      <c r="UXW1" s="171"/>
      <c r="UXX1" s="171"/>
      <c r="UXY1" s="171"/>
      <c r="UXZ1" s="171"/>
      <c r="UYA1" s="171"/>
      <c r="UYB1" s="171"/>
      <c r="UYC1" s="171"/>
      <c r="UYD1" s="171"/>
      <c r="UYE1" s="171"/>
      <c r="UYF1" s="171"/>
      <c r="UYG1" s="171"/>
      <c r="UYH1" s="171"/>
      <c r="UYI1" s="171"/>
      <c r="UYJ1" s="171"/>
      <c r="UYK1" s="171"/>
      <c r="UYL1" s="171"/>
      <c r="UYM1" s="171"/>
      <c r="UYN1" s="171"/>
      <c r="UYO1" s="171"/>
      <c r="UYP1" s="171"/>
      <c r="UYQ1" s="171"/>
      <c r="UYR1" s="171"/>
      <c r="UYS1" s="171"/>
      <c r="UYT1" s="171"/>
      <c r="UYU1" s="171"/>
      <c r="UYV1" s="171"/>
      <c r="UYW1" s="171"/>
      <c r="UYX1" s="171"/>
      <c r="UYY1" s="171"/>
      <c r="UYZ1" s="171"/>
      <c r="UZA1" s="171"/>
      <c r="UZB1" s="171"/>
      <c r="UZC1" s="171"/>
      <c r="UZD1" s="171"/>
      <c r="UZE1" s="171"/>
      <c r="UZF1" s="171"/>
      <c r="UZG1" s="171"/>
      <c r="UZH1" s="171"/>
      <c r="UZI1" s="171"/>
      <c r="UZJ1" s="171"/>
      <c r="UZK1" s="171"/>
      <c r="UZL1" s="171"/>
      <c r="UZM1" s="171"/>
      <c r="UZN1" s="171"/>
      <c r="UZO1" s="171"/>
      <c r="UZP1" s="171"/>
      <c r="UZQ1" s="171"/>
      <c r="UZR1" s="171"/>
      <c r="UZS1" s="171"/>
      <c r="UZT1" s="171"/>
      <c r="UZU1" s="171"/>
      <c r="UZV1" s="171"/>
      <c r="UZW1" s="171"/>
      <c r="UZX1" s="171"/>
      <c r="UZY1" s="171"/>
      <c r="UZZ1" s="171"/>
      <c r="VAA1" s="171"/>
      <c r="VAB1" s="171"/>
      <c r="VAC1" s="171"/>
      <c r="VAD1" s="171"/>
      <c r="VAE1" s="171"/>
      <c r="VAF1" s="171"/>
      <c r="VAG1" s="171"/>
      <c r="VAH1" s="171"/>
      <c r="VAI1" s="171"/>
      <c r="VAJ1" s="171"/>
      <c r="VAK1" s="171"/>
      <c r="VAL1" s="171"/>
      <c r="VAM1" s="171"/>
      <c r="VAN1" s="171"/>
      <c r="VAO1" s="171"/>
      <c r="VAP1" s="171"/>
      <c r="VAQ1" s="171"/>
      <c r="VAR1" s="171"/>
      <c r="VAS1" s="171"/>
      <c r="VAT1" s="171"/>
      <c r="VAU1" s="171"/>
      <c r="VAV1" s="171"/>
      <c r="VAW1" s="171"/>
      <c r="VAX1" s="171"/>
      <c r="VAY1" s="171"/>
      <c r="VAZ1" s="171"/>
      <c r="VBA1" s="171"/>
      <c r="VBB1" s="171"/>
      <c r="VBC1" s="171"/>
      <c r="VBD1" s="171"/>
      <c r="VBE1" s="171"/>
      <c r="VBF1" s="171"/>
      <c r="VBG1" s="171"/>
      <c r="VBH1" s="171"/>
      <c r="VBI1" s="171"/>
      <c r="VBJ1" s="171"/>
      <c r="VBK1" s="171"/>
      <c r="VBL1" s="171"/>
      <c r="VBM1" s="171"/>
      <c r="VBN1" s="171"/>
      <c r="VBO1" s="171"/>
      <c r="VBP1" s="171"/>
      <c r="VBQ1" s="171"/>
      <c r="VBR1" s="171"/>
      <c r="VBS1" s="171"/>
      <c r="VBT1" s="171"/>
      <c r="VBU1" s="171"/>
      <c r="VBV1" s="171"/>
      <c r="VBW1" s="171"/>
      <c r="VBX1" s="171"/>
      <c r="VBY1" s="171"/>
      <c r="VBZ1" s="171"/>
      <c r="VCA1" s="171"/>
      <c r="VCB1" s="171"/>
      <c r="VCC1" s="171"/>
      <c r="VCD1" s="171"/>
      <c r="VCE1" s="171"/>
      <c r="VCF1" s="171"/>
      <c r="VCG1" s="171"/>
      <c r="VCH1" s="171"/>
      <c r="VCI1" s="171"/>
      <c r="VCJ1" s="171"/>
      <c r="VCK1" s="171"/>
      <c r="VCL1" s="171"/>
      <c r="VCM1" s="171"/>
      <c r="VCN1" s="171"/>
      <c r="VCO1" s="171"/>
      <c r="VCP1" s="171"/>
      <c r="VCQ1" s="171"/>
      <c r="VCR1" s="171"/>
      <c r="VCS1" s="171"/>
      <c r="VCT1" s="171"/>
      <c r="VCU1" s="171"/>
      <c r="VCV1" s="171"/>
      <c r="VCW1" s="171"/>
      <c r="VCX1" s="171"/>
      <c r="VCY1" s="171"/>
      <c r="VCZ1" s="171"/>
      <c r="VDA1" s="171"/>
      <c r="VDB1" s="171"/>
      <c r="VDC1" s="171"/>
      <c r="VDD1" s="171"/>
      <c r="VDE1" s="171"/>
      <c r="VDF1" s="171"/>
      <c r="VDG1" s="171"/>
      <c r="VDH1" s="171"/>
      <c r="VDI1" s="171"/>
      <c r="VDJ1" s="171"/>
      <c r="VDK1" s="171"/>
      <c r="VDL1" s="171"/>
      <c r="VDM1" s="171"/>
      <c r="VDN1" s="171"/>
      <c r="VDO1" s="171"/>
      <c r="VDP1" s="171"/>
      <c r="VDQ1" s="171"/>
      <c r="VDR1" s="171"/>
      <c r="VDS1" s="171"/>
      <c r="VDT1" s="171"/>
      <c r="VDU1" s="171"/>
      <c r="VDV1" s="171"/>
      <c r="VDW1" s="171"/>
      <c r="VDX1" s="171"/>
      <c r="VDY1" s="171"/>
      <c r="VDZ1" s="171"/>
      <c r="VEA1" s="171"/>
      <c r="VEB1" s="171"/>
      <c r="VEC1" s="171"/>
      <c r="VED1" s="171"/>
      <c r="VEE1" s="171"/>
      <c r="VEF1" s="171"/>
      <c r="VEG1" s="171"/>
      <c r="VEH1" s="171"/>
      <c r="VEI1" s="171"/>
      <c r="VEJ1" s="171"/>
      <c r="VEK1" s="171"/>
      <c r="VEL1" s="171"/>
      <c r="VEM1" s="171"/>
      <c r="VEN1" s="171"/>
      <c r="VEO1" s="171"/>
      <c r="VEP1" s="171"/>
      <c r="VEQ1" s="171"/>
      <c r="VER1" s="171"/>
      <c r="VES1" s="171"/>
      <c r="VET1" s="171"/>
      <c r="VEU1" s="171"/>
      <c r="VEV1" s="171"/>
      <c r="VEW1" s="171"/>
      <c r="VEX1" s="171"/>
      <c r="VEY1" s="171"/>
      <c r="VEZ1" s="171"/>
      <c r="VFA1" s="171"/>
      <c r="VFB1" s="171"/>
      <c r="VFC1" s="171"/>
      <c r="VFD1" s="171"/>
      <c r="VFE1" s="171"/>
      <c r="VFF1" s="171"/>
      <c r="VFG1" s="171"/>
      <c r="VFH1" s="171"/>
      <c r="VFI1" s="171"/>
      <c r="VFJ1" s="171"/>
      <c r="VFK1" s="171"/>
      <c r="VFL1" s="171"/>
      <c r="VFM1" s="171"/>
      <c r="VFN1" s="171"/>
      <c r="VFO1" s="171"/>
      <c r="VFP1" s="171"/>
      <c r="VFQ1" s="171"/>
      <c r="VFR1" s="171"/>
      <c r="VFS1" s="171"/>
      <c r="VFT1" s="171"/>
      <c r="VFU1" s="171"/>
      <c r="VFV1" s="171"/>
      <c r="VFW1" s="171"/>
      <c r="VFX1" s="171"/>
      <c r="VFY1" s="171"/>
      <c r="VFZ1" s="171"/>
      <c r="VGA1" s="171"/>
      <c r="VGB1" s="171"/>
      <c r="VGC1" s="171"/>
      <c r="VGD1" s="171"/>
      <c r="VGE1" s="171"/>
      <c r="VGF1" s="171"/>
      <c r="VGG1" s="171"/>
      <c r="VGH1" s="171"/>
      <c r="VGI1" s="171"/>
      <c r="VGJ1" s="171"/>
      <c r="VGK1" s="171"/>
      <c r="VGL1" s="171"/>
      <c r="VGM1" s="171"/>
      <c r="VGN1" s="171"/>
      <c r="VGO1" s="171"/>
      <c r="VGP1" s="171"/>
      <c r="VGQ1" s="171"/>
      <c r="VGR1" s="171"/>
      <c r="VGS1" s="171"/>
      <c r="VGT1" s="171"/>
      <c r="VGU1" s="171"/>
      <c r="VGV1" s="171"/>
      <c r="VGW1" s="171"/>
      <c r="VGX1" s="171"/>
      <c r="VGY1" s="171"/>
      <c r="VGZ1" s="171"/>
      <c r="VHA1" s="171"/>
      <c r="VHB1" s="171"/>
      <c r="VHC1" s="171"/>
      <c r="VHD1" s="171"/>
      <c r="VHE1" s="171"/>
      <c r="VHF1" s="171"/>
      <c r="VHG1" s="171"/>
      <c r="VHH1" s="171"/>
      <c r="VHI1" s="171"/>
      <c r="VHJ1" s="171"/>
      <c r="VHK1" s="171"/>
      <c r="VHL1" s="171"/>
      <c r="VHM1" s="171"/>
      <c r="VHN1" s="171"/>
      <c r="VHO1" s="171"/>
      <c r="VHP1" s="171"/>
      <c r="VHQ1" s="171"/>
      <c r="VHR1" s="171"/>
      <c r="VHS1" s="171"/>
      <c r="VHT1" s="171"/>
      <c r="VHU1" s="171"/>
      <c r="VHV1" s="171"/>
      <c r="VHW1" s="171"/>
      <c r="VHX1" s="171"/>
      <c r="VHY1" s="171"/>
      <c r="VHZ1" s="171"/>
      <c r="VIA1" s="171"/>
      <c r="VIB1" s="171"/>
      <c r="VIC1" s="171"/>
      <c r="VID1" s="171"/>
      <c r="VIE1" s="171"/>
      <c r="VIF1" s="171"/>
      <c r="VIG1" s="171"/>
      <c r="VIH1" s="171"/>
      <c r="VII1" s="171"/>
      <c r="VIJ1" s="171"/>
      <c r="VIK1" s="171"/>
      <c r="VIL1" s="171"/>
      <c r="VIM1" s="171"/>
      <c r="VIN1" s="171"/>
      <c r="VIO1" s="171"/>
      <c r="VIP1" s="171"/>
      <c r="VIQ1" s="171"/>
      <c r="VIR1" s="171"/>
      <c r="VIS1" s="171"/>
      <c r="VIT1" s="171"/>
      <c r="VIU1" s="171"/>
      <c r="VIV1" s="171"/>
      <c r="VIW1" s="171"/>
      <c r="VIX1" s="171"/>
      <c r="VIY1" s="171"/>
      <c r="VIZ1" s="171"/>
      <c r="VJA1" s="171"/>
      <c r="VJB1" s="171"/>
      <c r="VJC1" s="171"/>
      <c r="VJD1" s="171"/>
      <c r="VJE1" s="171"/>
      <c r="VJF1" s="171"/>
      <c r="VJG1" s="171"/>
      <c r="VJH1" s="171"/>
      <c r="VJI1" s="171"/>
      <c r="VJJ1" s="171"/>
      <c r="VJK1" s="171"/>
      <c r="VJL1" s="171"/>
      <c r="VJM1" s="171"/>
      <c r="VJN1" s="171"/>
      <c r="VJO1" s="171"/>
      <c r="VJP1" s="171"/>
      <c r="VJQ1" s="171"/>
      <c r="VJR1" s="171"/>
      <c r="VJS1" s="171"/>
      <c r="VJT1" s="171"/>
      <c r="VJU1" s="171"/>
      <c r="VJV1" s="171"/>
      <c r="VJW1" s="171"/>
      <c r="VJX1" s="171"/>
      <c r="VJY1" s="171"/>
      <c r="VJZ1" s="171"/>
      <c r="VKA1" s="171"/>
      <c r="VKB1" s="171"/>
      <c r="VKC1" s="171"/>
      <c r="VKD1" s="171"/>
      <c r="VKE1" s="171"/>
      <c r="VKF1" s="171"/>
      <c r="VKG1" s="171"/>
      <c r="VKH1" s="171"/>
      <c r="VKI1" s="171"/>
      <c r="VKJ1" s="171"/>
      <c r="VKK1" s="171"/>
      <c r="VKL1" s="171"/>
      <c r="VKM1" s="171"/>
      <c r="VKN1" s="171"/>
      <c r="VKO1" s="171"/>
      <c r="VKP1" s="171"/>
      <c r="VKQ1" s="171"/>
      <c r="VKR1" s="171"/>
      <c r="VKS1" s="171"/>
      <c r="VKT1" s="171"/>
      <c r="VKU1" s="171"/>
      <c r="VKV1" s="171"/>
      <c r="VKW1" s="171"/>
      <c r="VKX1" s="171"/>
      <c r="VKY1" s="171"/>
      <c r="VKZ1" s="171"/>
      <c r="VLA1" s="171"/>
      <c r="VLB1" s="171"/>
      <c r="VLC1" s="171"/>
      <c r="VLD1" s="171"/>
      <c r="VLE1" s="171"/>
      <c r="VLF1" s="171"/>
      <c r="VLG1" s="171"/>
      <c r="VLH1" s="171"/>
      <c r="VLI1" s="171"/>
      <c r="VLJ1" s="171"/>
      <c r="VLK1" s="171"/>
      <c r="VLL1" s="171"/>
      <c r="VLM1" s="171"/>
      <c r="VLN1" s="171"/>
      <c r="VLO1" s="171"/>
      <c r="VLP1" s="171"/>
      <c r="VLQ1" s="171"/>
      <c r="VLR1" s="171"/>
      <c r="VLS1" s="171"/>
      <c r="VLT1" s="171"/>
      <c r="VLU1" s="171"/>
      <c r="VLV1" s="171"/>
      <c r="VLW1" s="171"/>
      <c r="VLX1" s="171"/>
      <c r="VLY1" s="171"/>
      <c r="VLZ1" s="171"/>
      <c r="VMA1" s="171"/>
      <c r="VMB1" s="171"/>
      <c r="VMC1" s="171"/>
      <c r="VMD1" s="171"/>
      <c r="VME1" s="171"/>
      <c r="VMF1" s="171"/>
      <c r="VMG1" s="171"/>
      <c r="VMH1" s="171"/>
      <c r="VMI1" s="171"/>
      <c r="VMJ1" s="171"/>
      <c r="VMK1" s="171"/>
      <c r="VML1" s="171"/>
      <c r="VMM1" s="171"/>
      <c r="VMN1" s="171"/>
      <c r="VMO1" s="171"/>
      <c r="VMP1" s="171"/>
      <c r="VMQ1" s="171"/>
      <c r="VMR1" s="171"/>
      <c r="VMS1" s="171"/>
      <c r="VMT1" s="171"/>
      <c r="VMU1" s="171"/>
      <c r="VMV1" s="171"/>
      <c r="VMW1" s="171"/>
      <c r="VMX1" s="171"/>
      <c r="VMY1" s="171"/>
      <c r="VMZ1" s="171"/>
      <c r="VNA1" s="171"/>
      <c r="VNB1" s="171"/>
      <c r="VNC1" s="171"/>
      <c r="VND1" s="171"/>
      <c r="VNE1" s="171"/>
      <c r="VNF1" s="171"/>
      <c r="VNG1" s="171"/>
      <c r="VNH1" s="171"/>
      <c r="VNI1" s="171"/>
      <c r="VNJ1" s="171"/>
      <c r="VNK1" s="171"/>
      <c r="VNL1" s="171"/>
      <c r="VNM1" s="171"/>
      <c r="VNN1" s="171"/>
      <c r="VNO1" s="171"/>
      <c r="VNP1" s="171"/>
      <c r="VNQ1" s="171"/>
      <c r="VNR1" s="171"/>
      <c r="VNS1" s="171"/>
      <c r="VNT1" s="171"/>
      <c r="VNU1" s="171"/>
      <c r="VNV1" s="171"/>
      <c r="VNW1" s="171"/>
      <c r="VNX1" s="171"/>
      <c r="VNY1" s="171"/>
      <c r="VNZ1" s="171"/>
      <c r="VOA1" s="171"/>
      <c r="VOB1" s="171"/>
      <c r="VOC1" s="171"/>
      <c r="VOD1" s="171"/>
      <c r="VOE1" s="171"/>
      <c r="VOF1" s="171"/>
      <c r="VOG1" s="171"/>
      <c r="VOH1" s="171"/>
      <c r="VOI1" s="171"/>
      <c r="VOJ1" s="171"/>
      <c r="VOK1" s="171"/>
      <c r="VOL1" s="171"/>
      <c r="VOM1" s="171"/>
      <c r="VON1" s="171"/>
      <c r="VOO1" s="171"/>
      <c r="VOP1" s="171"/>
      <c r="VOQ1" s="171"/>
      <c r="VOR1" s="171"/>
      <c r="VOS1" s="171"/>
      <c r="VOT1" s="171"/>
      <c r="VOU1" s="171"/>
      <c r="VOV1" s="171"/>
      <c r="VOW1" s="171"/>
      <c r="VOX1" s="171"/>
      <c r="VOY1" s="171"/>
      <c r="VOZ1" s="171"/>
      <c r="VPA1" s="171"/>
      <c r="VPB1" s="171"/>
      <c r="VPC1" s="171"/>
      <c r="VPD1" s="171"/>
      <c r="VPE1" s="171"/>
      <c r="VPF1" s="171"/>
      <c r="VPG1" s="171"/>
      <c r="VPH1" s="171"/>
      <c r="VPI1" s="171"/>
      <c r="VPJ1" s="171"/>
      <c r="VPK1" s="171"/>
      <c r="VPL1" s="171"/>
      <c r="VPM1" s="171"/>
      <c r="VPN1" s="171"/>
      <c r="VPO1" s="171"/>
      <c r="VPP1" s="171"/>
      <c r="VPQ1" s="171"/>
      <c r="VPR1" s="171"/>
      <c r="VPS1" s="171"/>
      <c r="VPT1" s="171"/>
      <c r="VPU1" s="171"/>
      <c r="VPV1" s="171"/>
      <c r="VPW1" s="171"/>
      <c r="VPX1" s="171"/>
      <c r="VPY1" s="171"/>
      <c r="VPZ1" s="171"/>
      <c r="VQA1" s="171"/>
      <c r="VQB1" s="171"/>
      <c r="VQC1" s="171"/>
      <c r="VQD1" s="171"/>
      <c r="VQE1" s="171"/>
      <c r="VQF1" s="171"/>
      <c r="VQG1" s="171"/>
      <c r="VQH1" s="171"/>
      <c r="VQI1" s="171"/>
      <c r="VQJ1" s="171"/>
      <c r="VQK1" s="171"/>
      <c r="VQL1" s="171"/>
      <c r="VQM1" s="171"/>
      <c r="VQN1" s="171"/>
      <c r="VQO1" s="171"/>
      <c r="VQP1" s="171"/>
      <c r="VQQ1" s="171"/>
      <c r="VQR1" s="171"/>
      <c r="VQS1" s="171"/>
      <c r="VQT1" s="171"/>
      <c r="VQU1" s="171"/>
      <c r="VQV1" s="171"/>
      <c r="VQW1" s="171"/>
      <c r="VQX1" s="171"/>
      <c r="VQY1" s="171"/>
      <c r="VQZ1" s="171"/>
      <c r="VRA1" s="171"/>
      <c r="VRB1" s="171"/>
      <c r="VRC1" s="171"/>
      <c r="VRD1" s="171"/>
      <c r="VRE1" s="171"/>
      <c r="VRF1" s="171"/>
      <c r="VRG1" s="171"/>
      <c r="VRH1" s="171"/>
      <c r="VRI1" s="171"/>
      <c r="VRJ1" s="171"/>
      <c r="VRK1" s="171"/>
      <c r="VRL1" s="171"/>
      <c r="VRM1" s="171"/>
      <c r="VRN1" s="171"/>
      <c r="VRO1" s="171"/>
      <c r="VRP1" s="171"/>
      <c r="VRQ1" s="171"/>
      <c r="VRR1" s="171"/>
      <c r="VRS1" s="171"/>
      <c r="VRT1" s="171"/>
      <c r="VRU1" s="171"/>
      <c r="VRV1" s="171"/>
      <c r="VRW1" s="171"/>
      <c r="VRX1" s="171"/>
      <c r="VRY1" s="171"/>
      <c r="VRZ1" s="171"/>
      <c r="VSA1" s="171"/>
      <c r="VSB1" s="171"/>
      <c r="VSC1" s="171"/>
      <c r="VSD1" s="171"/>
      <c r="VSE1" s="171"/>
      <c r="VSF1" s="171"/>
      <c r="VSG1" s="171"/>
      <c r="VSH1" s="171"/>
      <c r="VSI1" s="171"/>
      <c r="VSJ1" s="171"/>
      <c r="VSK1" s="171"/>
      <c r="VSL1" s="171"/>
      <c r="VSM1" s="171"/>
      <c r="VSN1" s="171"/>
      <c r="VSO1" s="171"/>
      <c r="VSP1" s="171"/>
      <c r="VSQ1" s="171"/>
      <c r="VSR1" s="171"/>
      <c r="VSS1" s="171"/>
      <c r="VST1" s="171"/>
      <c r="VSU1" s="171"/>
      <c r="VSV1" s="171"/>
      <c r="VSW1" s="171"/>
      <c r="VSX1" s="171"/>
      <c r="VSY1" s="171"/>
      <c r="VSZ1" s="171"/>
      <c r="VTA1" s="171"/>
      <c r="VTB1" s="171"/>
      <c r="VTC1" s="171"/>
      <c r="VTD1" s="171"/>
      <c r="VTE1" s="171"/>
      <c r="VTF1" s="171"/>
      <c r="VTG1" s="171"/>
      <c r="VTH1" s="171"/>
      <c r="VTI1" s="171"/>
      <c r="VTJ1" s="171"/>
      <c r="VTK1" s="171"/>
      <c r="VTL1" s="171"/>
      <c r="VTM1" s="171"/>
      <c r="VTN1" s="171"/>
      <c r="VTO1" s="171"/>
      <c r="VTP1" s="171"/>
      <c r="VTQ1" s="171"/>
      <c r="VTR1" s="171"/>
      <c r="VTS1" s="171"/>
      <c r="VTT1" s="171"/>
      <c r="VTU1" s="171"/>
      <c r="VTV1" s="171"/>
      <c r="VTW1" s="171"/>
      <c r="VTX1" s="171"/>
      <c r="VTY1" s="171"/>
      <c r="VTZ1" s="171"/>
      <c r="VUA1" s="171"/>
      <c r="VUB1" s="171"/>
      <c r="VUC1" s="171"/>
      <c r="VUD1" s="171"/>
      <c r="VUE1" s="171"/>
      <c r="VUF1" s="171"/>
      <c r="VUG1" s="171"/>
      <c r="VUH1" s="171"/>
      <c r="VUI1" s="171"/>
      <c r="VUJ1" s="171"/>
      <c r="VUK1" s="171"/>
      <c r="VUL1" s="171"/>
      <c r="VUM1" s="171"/>
      <c r="VUN1" s="171"/>
      <c r="VUO1" s="171"/>
      <c r="VUP1" s="171"/>
      <c r="VUQ1" s="171"/>
      <c r="VUR1" s="171"/>
      <c r="VUS1" s="171"/>
      <c r="VUT1" s="171"/>
      <c r="VUU1" s="171"/>
      <c r="VUV1" s="171"/>
      <c r="VUW1" s="171"/>
      <c r="VUX1" s="171"/>
      <c r="VUY1" s="171"/>
      <c r="VUZ1" s="171"/>
      <c r="VVA1" s="171"/>
      <c r="VVB1" s="171"/>
      <c r="VVC1" s="171"/>
      <c r="VVD1" s="171"/>
      <c r="VVE1" s="171"/>
      <c r="VVF1" s="171"/>
      <c r="VVG1" s="171"/>
      <c r="VVH1" s="171"/>
      <c r="VVI1" s="171"/>
      <c r="VVJ1" s="171"/>
      <c r="VVK1" s="171"/>
      <c r="VVL1" s="171"/>
      <c r="VVM1" s="171"/>
      <c r="VVN1" s="171"/>
      <c r="VVO1" s="171"/>
      <c r="VVP1" s="171"/>
      <c r="VVQ1" s="171"/>
      <c r="VVR1" s="171"/>
      <c r="VVS1" s="171"/>
      <c r="VVT1" s="171"/>
      <c r="VVU1" s="171"/>
      <c r="VVV1" s="171"/>
      <c r="VVW1" s="171"/>
      <c r="VVX1" s="171"/>
      <c r="VVY1" s="171"/>
      <c r="VVZ1" s="171"/>
      <c r="VWA1" s="171"/>
      <c r="VWB1" s="171"/>
      <c r="VWC1" s="171"/>
      <c r="VWD1" s="171"/>
      <c r="VWE1" s="171"/>
      <c r="VWF1" s="171"/>
      <c r="VWG1" s="171"/>
      <c r="VWH1" s="171"/>
      <c r="VWI1" s="171"/>
      <c r="VWJ1" s="171"/>
      <c r="VWK1" s="171"/>
      <c r="VWL1" s="171"/>
      <c r="VWM1" s="171"/>
      <c r="VWN1" s="171"/>
      <c r="VWO1" s="171"/>
      <c r="VWP1" s="171"/>
      <c r="VWQ1" s="171"/>
      <c r="VWR1" s="171"/>
      <c r="VWS1" s="171"/>
      <c r="VWT1" s="171"/>
      <c r="VWU1" s="171"/>
      <c r="VWV1" s="171"/>
      <c r="VWW1" s="171"/>
      <c r="VWX1" s="171"/>
      <c r="VWY1" s="171"/>
      <c r="VWZ1" s="171"/>
      <c r="VXA1" s="171"/>
      <c r="VXB1" s="171"/>
      <c r="VXC1" s="171"/>
      <c r="VXD1" s="171"/>
      <c r="VXE1" s="171"/>
      <c r="VXF1" s="171"/>
      <c r="VXG1" s="171"/>
      <c r="VXH1" s="171"/>
      <c r="VXI1" s="171"/>
      <c r="VXJ1" s="171"/>
      <c r="VXK1" s="171"/>
      <c r="VXL1" s="171"/>
      <c r="VXM1" s="171"/>
      <c r="VXN1" s="171"/>
      <c r="VXO1" s="171"/>
      <c r="VXP1" s="171"/>
      <c r="VXQ1" s="171"/>
      <c r="VXR1" s="171"/>
      <c r="VXS1" s="171"/>
      <c r="VXT1" s="171"/>
      <c r="VXU1" s="171"/>
      <c r="VXV1" s="171"/>
      <c r="VXW1" s="171"/>
      <c r="VXX1" s="171"/>
      <c r="VXY1" s="171"/>
      <c r="VXZ1" s="171"/>
      <c r="VYA1" s="171"/>
      <c r="VYB1" s="171"/>
      <c r="VYC1" s="171"/>
      <c r="VYD1" s="171"/>
      <c r="VYE1" s="171"/>
      <c r="VYF1" s="171"/>
      <c r="VYG1" s="171"/>
      <c r="VYH1" s="171"/>
      <c r="VYI1" s="171"/>
      <c r="VYJ1" s="171"/>
      <c r="VYK1" s="171"/>
      <c r="VYL1" s="171"/>
      <c r="VYM1" s="171"/>
      <c r="VYN1" s="171"/>
      <c r="VYO1" s="171"/>
      <c r="VYP1" s="171"/>
      <c r="VYQ1" s="171"/>
      <c r="VYR1" s="171"/>
      <c r="VYS1" s="171"/>
      <c r="VYT1" s="171"/>
      <c r="VYU1" s="171"/>
      <c r="VYV1" s="171"/>
      <c r="VYW1" s="171"/>
      <c r="VYX1" s="171"/>
      <c r="VYY1" s="171"/>
      <c r="VYZ1" s="171"/>
      <c r="VZA1" s="171"/>
      <c r="VZB1" s="171"/>
      <c r="VZC1" s="171"/>
      <c r="VZD1" s="171"/>
      <c r="VZE1" s="171"/>
      <c r="VZF1" s="171"/>
      <c r="VZG1" s="171"/>
      <c r="VZH1" s="171"/>
      <c r="VZI1" s="171"/>
      <c r="VZJ1" s="171"/>
      <c r="VZK1" s="171"/>
      <c r="VZL1" s="171"/>
      <c r="VZM1" s="171"/>
      <c r="VZN1" s="171"/>
      <c r="VZO1" s="171"/>
      <c r="VZP1" s="171"/>
      <c r="VZQ1" s="171"/>
      <c r="VZR1" s="171"/>
      <c r="VZS1" s="171"/>
      <c r="VZT1" s="171"/>
      <c r="VZU1" s="171"/>
      <c r="VZV1" s="171"/>
      <c r="VZW1" s="171"/>
      <c r="VZX1" s="171"/>
      <c r="VZY1" s="171"/>
      <c r="VZZ1" s="171"/>
      <c r="WAA1" s="171"/>
      <c r="WAB1" s="171"/>
      <c r="WAC1" s="171"/>
      <c r="WAD1" s="171"/>
      <c r="WAE1" s="171"/>
      <c r="WAF1" s="171"/>
      <c r="WAG1" s="171"/>
      <c r="WAH1" s="171"/>
      <c r="WAI1" s="171"/>
      <c r="WAJ1" s="171"/>
      <c r="WAK1" s="171"/>
      <c r="WAL1" s="171"/>
      <c r="WAM1" s="171"/>
      <c r="WAN1" s="171"/>
      <c r="WAO1" s="171"/>
      <c r="WAP1" s="171"/>
      <c r="WAQ1" s="171"/>
      <c r="WAR1" s="171"/>
      <c r="WAS1" s="171"/>
      <c r="WAT1" s="171"/>
      <c r="WAU1" s="171"/>
      <c r="WAV1" s="171"/>
      <c r="WAW1" s="171"/>
      <c r="WAX1" s="171"/>
      <c r="WAY1" s="171"/>
      <c r="WAZ1" s="171"/>
      <c r="WBA1" s="171"/>
      <c r="WBB1" s="171"/>
      <c r="WBC1" s="171"/>
      <c r="WBD1" s="171"/>
      <c r="WBE1" s="171"/>
      <c r="WBF1" s="171"/>
      <c r="WBG1" s="171"/>
      <c r="WBH1" s="171"/>
      <c r="WBI1" s="171"/>
      <c r="WBJ1" s="171"/>
      <c r="WBK1" s="171"/>
      <c r="WBL1" s="171"/>
      <c r="WBM1" s="171"/>
      <c r="WBN1" s="171"/>
      <c r="WBO1" s="171"/>
      <c r="WBP1" s="171"/>
      <c r="WBQ1" s="171"/>
      <c r="WBR1" s="171"/>
      <c r="WBS1" s="171"/>
      <c r="WBT1" s="171"/>
      <c r="WBU1" s="171"/>
      <c r="WBV1" s="171"/>
      <c r="WBW1" s="171"/>
      <c r="WBX1" s="171"/>
      <c r="WBY1" s="171"/>
      <c r="WBZ1" s="171"/>
      <c r="WCA1" s="171"/>
      <c r="WCB1" s="171"/>
      <c r="WCC1" s="171"/>
      <c r="WCD1" s="171"/>
      <c r="WCE1" s="171"/>
      <c r="WCF1" s="171"/>
      <c r="WCG1" s="171"/>
      <c r="WCH1" s="171"/>
      <c r="WCI1" s="171"/>
      <c r="WCJ1" s="171"/>
      <c r="WCK1" s="171"/>
      <c r="WCL1" s="171"/>
      <c r="WCM1" s="171"/>
      <c r="WCN1" s="171"/>
      <c r="WCO1" s="171"/>
      <c r="WCP1" s="171"/>
      <c r="WCQ1" s="171"/>
      <c r="WCR1" s="171"/>
      <c r="WCS1" s="171"/>
      <c r="WCT1" s="171"/>
      <c r="WCU1" s="171"/>
      <c r="WCV1" s="171"/>
      <c r="WCW1" s="171"/>
      <c r="WCX1" s="171"/>
      <c r="WCY1" s="171"/>
      <c r="WCZ1" s="171"/>
      <c r="WDA1" s="171"/>
      <c r="WDB1" s="171"/>
      <c r="WDC1" s="171"/>
      <c r="WDD1" s="171"/>
      <c r="WDE1" s="171"/>
      <c r="WDF1" s="171"/>
      <c r="WDG1" s="171"/>
      <c r="WDH1" s="171"/>
      <c r="WDI1" s="171"/>
      <c r="WDJ1" s="171"/>
      <c r="WDK1" s="171"/>
      <c r="WDL1" s="171"/>
      <c r="WDM1" s="171"/>
      <c r="WDN1" s="171"/>
      <c r="WDO1" s="171"/>
      <c r="WDP1" s="171"/>
      <c r="WDQ1" s="171"/>
      <c r="WDR1" s="171"/>
      <c r="WDS1" s="171"/>
      <c r="WDT1" s="171"/>
      <c r="WDU1" s="171"/>
      <c r="WDV1" s="171"/>
      <c r="WDW1" s="171"/>
      <c r="WDX1" s="171"/>
      <c r="WDY1" s="171"/>
      <c r="WDZ1" s="171"/>
      <c r="WEA1" s="171"/>
      <c r="WEB1" s="171"/>
      <c r="WEC1" s="171"/>
      <c r="WED1" s="171"/>
      <c r="WEE1" s="171"/>
      <c r="WEF1" s="171"/>
      <c r="WEG1" s="171"/>
      <c r="WEH1" s="171"/>
      <c r="WEI1" s="171"/>
      <c r="WEJ1" s="171"/>
      <c r="WEK1" s="171"/>
      <c r="WEL1" s="171"/>
      <c r="WEM1" s="171"/>
      <c r="WEN1" s="171"/>
      <c r="WEO1" s="171"/>
      <c r="WEP1" s="171"/>
      <c r="WEQ1" s="171"/>
      <c r="WER1" s="171"/>
      <c r="WES1" s="171"/>
      <c r="WET1" s="171"/>
      <c r="WEU1" s="171"/>
      <c r="WEV1" s="171"/>
      <c r="WEW1" s="171"/>
      <c r="WEX1" s="171"/>
      <c r="WEY1" s="171"/>
      <c r="WEZ1" s="171"/>
      <c r="WFA1" s="171"/>
      <c r="WFB1" s="171"/>
      <c r="WFC1" s="171"/>
      <c r="WFD1" s="171"/>
      <c r="WFE1" s="171"/>
      <c r="WFF1" s="171"/>
      <c r="WFG1" s="171"/>
      <c r="WFH1" s="171"/>
      <c r="WFI1" s="171"/>
      <c r="WFJ1" s="171"/>
      <c r="WFK1" s="171"/>
      <c r="WFL1" s="171"/>
      <c r="WFM1" s="171"/>
      <c r="WFN1" s="171"/>
      <c r="WFO1" s="171"/>
      <c r="WFP1" s="171"/>
      <c r="WFQ1" s="171"/>
      <c r="WFR1" s="171"/>
      <c r="WFS1" s="171"/>
      <c r="WFT1" s="171"/>
      <c r="WFU1" s="171"/>
      <c r="WFV1" s="171"/>
      <c r="WFW1" s="171"/>
      <c r="WFX1" s="171"/>
      <c r="WFY1" s="171"/>
      <c r="WFZ1" s="171"/>
      <c r="WGA1" s="171"/>
      <c r="WGB1" s="171"/>
      <c r="WGC1" s="171"/>
      <c r="WGD1" s="171"/>
      <c r="WGE1" s="171"/>
      <c r="WGF1" s="171"/>
      <c r="WGG1" s="171"/>
      <c r="WGH1" s="171"/>
      <c r="WGI1" s="171"/>
      <c r="WGJ1" s="171"/>
      <c r="WGK1" s="171"/>
      <c r="WGL1" s="171"/>
      <c r="WGM1" s="171"/>
      <c r="WGN1" s="171"/>
      <c r="WGO1" s="171"/>
      <c r="WGP1" s="171"/>
      <c r="WGQ1" s="171"/>
      <c r="WGR1" s="171"/>
      <c r="WGS1" s="171"/>
      <c r="WGT1" s="171"/>
      <c r="WGU1" s="171"/>
      <c r="WGV1" s="171"/>
      <c r="WGW1" s="171"/>
      <c r="WGX1" s="171"/>
      <c r="WGY1" s="171"/>
      <c r="WGZ1" s="171"/>
      <c r="WHA1" s="171"/>
      <c r="WHB1" s="171"/>
      <c r="WHC1" s="171"/>
      <c r="WHD1" s="171"/>
      <c r="WHE1" s="171"/>
      <c r="WHF1" s="171"/>
      <c r="WHG1" s="171"/>
      <c r="WHH1" s="171"/>
      <c r="WHI1" s="171"/>
      <c r="WHJ1" s="171"/>
      <c r="WHK1" s="171"/>
      <c r="WHL1" s="171"/>
      <c r="WHM1" s="171"/>
      <c r="WHN1" s="171"/>
      <c r="WHO1" s="171"/>
      <c r="WHP1" s="171"/>
      <c r="WHQ1" s="171"/>
      <c r="WHR1" s="171"/>
      <c r="WHS1" s="171"/>
      <c r="WHT1" s="171"/>
      <c r="WHU1" s="171"/>
      <c r="WHV1" s="171"/>
      <c r="WHW1" s="171"/>
      <c r="WHX1" s="171"/>
      <c r="WHY1" s="171"/>
      <c r="WHZ1" s="171"/>
      <c r="WIA1" s="171"/>
      <c r="WIB1" s="171"/>
      <c r="WIC1" s="171"/>
      <c r="WID1" s="171"/>
      <c r="WIE1" s="171"/>
      <c r="WIF1" s="171"/>
      <c r="WIG1" s="171"/>
      <c r="WIH1" s="171"/>
      <c r="WII1" s="171"/>
      <c r="WIJ1" s="171"/>
      <c r="WIK1" s="171"/>
      <c r="WIL1" s="171"/>
      <c r="WIM1" s="171"/>
      <c r="WIN1" s="171"/>
      <c r="WIO1" s="171"/>
      <c r="WIP1" s="171"/>
      <c r="WIQ1" s="171"/>
      <c r="WIR1" s="171"/>
      <c r="WIS1" s="171"/>
      <c r="WIT1" s="171"/>
      <c r="WIU1" s="171"/>
      <c r="WIV1" s="171"/>
      <c r="WIW1" s="171"/>
      <c r="WIX1" s="171"/>
      <c r="WIY1" s="171"/>
      <c r="WIZ1" s="171"/>
      <c r="WJA1" s="171"/>
      <c r="WJB1" s="171"/>
      <c r="WJC1" s="171"/>
      <c r="WJD1" s="171"/>
      <c r="WJE1" s="171"/>
      <c r="WJF1" s="171"/>
      <c r="WJG1" s="171"/>
      <c r="WJH1" s="171"/>
      <c r="WJI1" s="171"/>
      <c r="WJJ1" s="171"/>
      <c r="WJK1" s="171"/>
      <c r="WJL1" s="171"/>
      <c r="WJM1" s="171"/>
      <c r="WJN1" s="171"/>
      <c r="WJO1" s="171"/>
      <c r="WJP1" s="171"/>
      <c r="WJQ1" s="171"/>
      <c r="WJR1" s="171"/>
      <c r="WJS1" s="171"/>
      <c r="WJT1" s="171"/>
      <c r="WJU1" s="171"/>
      <c r="WJV1" s="171"/>
      <c r="WJW1" s="171"/>
      <c r="WJX1" s="171"/>
      <c r="WJY1" s="171"/>
      <c r="WJZ1" s="171"/>
      <c r="WKA1" s="171"/>
      <c r="WKB1" s="171"/>
      <c r="WKC1" s="171"/>
      <c r="WKD1" s="171"/>
      <c r="WKE1" s="171"/>
      <c r="WKF1" s="171"/>
      <c r="WKG1" s="171"/>
      <c r="WKH1" s="171"/>
      <c r="WKI1" s="171"/>
      <c r="WKJ1" s="171"/>
      <c r="WKK1" s="171"/>
      <c r="WKL1" s="171"/>
      <c r="WKM1" s="171"/>
      <c r="WKN1" s="171"/>
      <c r="WKO1" s="171"/>
      <c r="WKP1" s="171"/>
      <c r="WKQ1" s="171"/>
      <c r="WKR1" s="171"/>
      <c r="WKS1" s="171"/>
      <c r="WKT1" s="171"/>
      <c r="WKU1" s="171"/>
      <c r="WKV1" s="171"/>
      <c r="WKW1" s="171"/>
      <c r="WKX1" s="171"/>
      <c r="WKY1" s="171"/>
      <c r="WKZ1" s="171"/>
      <c r="WLA1" s="171"/>
      <c r="WLB1" s="171"/>
      <c r="WLC1" s="171"/>
      <c r="WLD1" s="171"/>
      <c r="WLE1" s="171"/>
      <c r="WLF1" s="171"/>
      <c r="WLG1" s="171"/>
      <c r="WLH1" s="171"/>
      <c r="WLI1" s="171"/>
      <c r="WLJ1" s="171"/>
      <c r="WLK1" s="171"/>
      <c r="WLL1" s="171"/>
      <c r="WLM1" s="171"/>
      <c r="WLN1" s="171"/>
      <c r="WLO1" s="171"/>
      <c r="WLP1" s="171"/>
      <c r="WLQ1" s="171"/>
      <c r="WLR1" s="171"/>
      <c r="WLS1" s="171"/>
      <c r="WLT1" s="171"/>
      <c r="WLU1" s="171"/>
      <c r="WLV1" s="171"/>
      <c r="WLW1" s="171"/>
      <c r="WLX1" s="171"/>
      <c r="WLY1" s="171"/>
      <c r="WLZ1" s="171"/>
      <c r="WMA1" s="171"/>
      <c r="WMB1" s="171"/>
      <c r="WMC1" s="171"/>
      <c r="WMD1" s="171"/>
      <c r="WME1" s="171"/>
      <c r="WMF1" s="171"/>
      <c r="WMG1" s="171"/>
      <c r="WMH1" s="171"/>
      <c r="WMI1" s="171"/>
      <c r="WMJ1" s="171"/>
      <c r="WMK1" s="171"/>
      <c r="WML1" s="171"/>
      <c r="WMM1" s="171"/>
      <c r="WMN1" s="171"/>
      <c r="WMO1" s="171"/>
      <c r="WMP1" s="171"/>
      <c r="WMQ1" s="171"/>
      <c r="WMR1" s="171"/>
      <c r="WMS1" s="171"/>
      <c r="WMT1" s="171"/>
      <c r="WMU1" s="171"/>
      <c r="WMV1" s="171"/>
      <c r="WMW1" s="171"/>
      <c r="WMX1" s="171"/>
      <c r="WMY1" s="171"/>
      <c r="WMZ1" s="171"/>
      <c r="WNA1" s="171"/>
      <c r="WNB1" s="171"/>
      <c r="WNC1" s="171"/>
      <c r="WND1" s="171"/>
      <c r="WNE1" s="171"/>
      <c r="WNF1" s="171"/>
      <c r="WNG1" s="171"/>
      <c r="WNH1" s="171"/>
      <c r="WNI1" s="171"/>
      <c r="WNJ1" s="171"/>
      <c r="WNK1" s="171"/>
      <c r="WNL1" s="171"/>
      <c r="WNM1" s="171"/>
      <c r="WNN1" s="171"/>
      <c r="WNO1" s="171"/>
      <c r="WNP1" s="171"/>
      <c r="WNQ1" s="171"/>
      <c r="WNR1" s="171"/>
      <c r="WNS1" s="171"/>
      <c r="WNT1" s="171"/>
      <c r="WNU1" s="171"/>
      <c r="WNV1" s="171"/>
      <c r="WNW1" s="171"/>
      <c r="WNX1" s="171"/>
      <c r="WNY1" s="171"/>
      <c r="WNZ1" s="171"/>
      <c r="WOA1" s="171"/>
      <c r="WOB1" s="171"/>
      <c r="WOC1" s="171"/>
      <c r="WOD1" s="171"/>
      <c r="WOE1" s="171"/>
      <c r="WOF1" s="171"/>
      <c r="WOG1" s="171"/>
      <c r="WOH1" s="171"/>
      <c r="WOI1" s="171"/>
      <c r="WOJ1" s="171"/>
      <c r="WOK1" s="171"/>
      <c r="WOL1" s="171"/>
      <c r="WOM1" s="171"/>
      <c r="WON1" s="171"/>
      <c r="WOO1" s="171"/>
      <c r="WOP1" s="171"/>
      <c r="WOQ1" s="171"/>
      <c r="WOR1" s="171"/>
      <c r="WOS1" s="171"/>
      <c r="WOT1" s="171"/>
      <c r="WOU1" s="171"/>
      <c r="WOV1" s="171"/>
      <c r="WOW1" s="171"/>
      <c r="WOX1" s="171"/>
      <c r="WOY1" s="171"/>
      <c r="WOZ1" s="171"/>
      <c r="WPA1" s="171"/>
      <c r="WPB1" s="171"/>
      <c r="WPC1" s="171"/>
      <c r="WPD1" s="171"/>
      <c r="WPE1" s="171"/>
      <c r="WPF1" s="171"/>
      <c r="WPG1" s="171"/>
      <c r="WPH1" s="171"/>
      <c r="WPI1" s="171"/>
      <c r="WPJ1" s="171"/>
      <c r="WPK1" s="171"/>
      <c r="WPL1" s="171"/>
      <c r="WPM1" s="171"/>
      <c r="WPN1" s="171"/>
      <c r="WPO1" s="171"/>
      <c r="WPP1" s="171"/>
      <c r="WPQ1" s="171"/>
      <c r="WPR1" s="171"/>
      <c r="WPS1" s="171"/>
      <c r="WPT1" s="171"/>
      <c r="WPU1" s="171"/>
      <c r="WPV1" s="171"/>
      <c r="WPW1" s="171"/>
      <c r="WPX1" s="171"/>
      <c r="WPY1" s="171"/>
      <c r="WPZ1" s="171"/>
      <c r="WQA1" s="171"/>
      <c r="WQB1" s="171"/>
      <c r="WQC1" s="171"/>
      <c r="WQD1" s="171"/>
      <c r="WQE1" s="171"/>
      <c r="WQF1" s="171"/>
      <c r="WQG1" s="171"/>
      <c r="WQH1" s="171"/>
      <c r="WQI1" s="171"/>
      <c r="WQJ1" s="171"/>
      <c r="WQK1" s="171"/>
      <c r="WQL1" s="171"/>
      <c r="WQM1" s="171"/>
      <c r="WQN1" s="171"/>
      <c r="WQO1" s="171"/>
      <c r="WQP1" s="171"/>
      <c r="WQQ1" s="171"/>
      <c r="WQR1" s="171"/>
      <c r="WQS1" s="171"/>
      <c r="WQT1" s="171"/>
      <c r="WQU1" s="171"/>
      <c r="WQV1" s="171"/>
      <c r="WQW1" s="171"/>
      <c r="WQX1" s="171"/>
      <c r="WQY1" s="171"/>
      <c r="WQZ1" s="171"/>
      <c r="WRA1" s="171"/>
      <c r="WRB1" s="171"/>
      <c r="WRC1" s="171"/>
      <c r="WRD1" s="171"/>
      <c r="WRE1" s="171"/>
      <c r="WRF1" s="171"/>
      <c r="WRG1" s="171"/>
      <c r="WRH1" s="171"/>
      <c r="WRI1" s="171"/>
      <c r="WRJ1" s="171"/>
      <c r="WRK1" s="171"/>
      <c r="WRL1" s="171"/>
      <c r="WRM1" s="171"/>
      <c r="WRN1" s="171"/>
      <c r="WRO1" s="171"/>
      <c r="WRP1" s="171"/>
      <c r="WRQ1" s="171"/>
      <c r="WRR1" s="171"/>
      <c r="WRS1" s="171"/>
      <c r="WRT1" s="171"/>
      <c r="WRU1" s="171"/>
      <c r="WRV1" s="171"/>
      <c r="WRW1" s="171"/>
      <c r="WRX1" s="171"/>
      <c r="WRY1" s="171"/>
      <c r="WRZ1" s="171"/>
      <c r="WSA1" s="171"/>
      <c r="WSB1" s="171"/>
      <c r="WSC1" s="171"/>
      <c r="WSD1" s="171"/>
      <c r="WSE1" s="171"/>
      <c r="WSF1" s="171"/>
      <c r="WSG1" s="171"/>
      <c r="WSH1" s="171"/>
      <c r="WSI1" s="171"/>
      <c r="WSJ1" s="171"/>
      <c r="WSK1" s="171"/>
      <c r="WSL1" s="171"/>
      <c r="WSM1" s="171"/>
      <c r="WSN1" s="171"/>
      <c r="WSO1" s="171"/>
      <c r="WSP1" s="171"/>
      <c r="WSQ1" s="171"/>
      <c r="WSR1" s="171"/>
      <c r="WSS1" s="171"/>
      <c r="WST1" s="171"/>
      <c r="WSU1" s="171"/>
      <c r="WSV1" s="171"/>
      <c r="WSW1" s="171"/>
      <c r="WSX1" s="171"/>
      <c r="WSY1" s="171"/>
      <c r="WSZ1" s="171"/>
      <c r="WTA1" s="171"/>
      <c r="WTB1" s="171"/>
      <c r="WTC1" s="171"/>
      <c r="WTD1" s="171"/>
      <c r="WTE1" s="171"/>
      <c r="WTF1" s="171"/>
      <c r="WTG1" s="171"/>
      <c r="WTH1" s="171"/>
      <c r="WTI1" s="171"/>
      <c r="WTJ1" s="171"/>
      <c r="WTK1" s="171"/>
      <c r="WTL1" s="171"/>
      <c r="WTM1" s="171"/>
      <c r="WTN1" s="171"/>
      <c r="WTO1" s="171"/>
      <c r="WTP1" s="171"/>
      <c r="WTQ1" s="171"/>
      <c r="WTR1" s="171"/>
      <c r="WTS1" s="171"/>
      <c r="WTT1" s="171"/>
      <c r="WTU1" s="171"/>
      <c r="WTV1" s="171"/>
      <c r="WTW1" s="171"/>
      <c r="WTX1" s="171"/>
      <c r="WTY1" s="171"/>
      <c r="WTZ1" s="171"/>
      <c r="WUA1" s="171"/>
      <c r="WUB1" s="171"/>
      <c r="WUC1" s="171"/>
      <c r="WUD1" s="171"/>
      <c r="WUE1" s="171"/>
      <c r="WUF1" s="171"/>
      <c r="WUG1" s="171"/>
      <c r="WUH1" s="171"/>
      <c r="WUI1" s="171"/>
      <c r="WUJ1" s="171"/>
      <c r="WUK1" s="171"/>
      <c r="WUL1" s="171"/>
      <c r="WUM1" s="171"/>
      <c r="WUN1" s="171"/>
      <c r="WUO1" s="171"/>
      <c r="WUP1" s="171"/>
      <c r="WUQ1" s="171"/>
      <c r="WUR1" s="171"/>
      <c r="WUS1" s="171"/>
      <c r="WUT1" s="171"/>
      <c r="WUU1" s="171"/>
      <c r="WUV1" s="171"/>
      <c r="WUW1" s="171"/>
      <c r="WUX1" s="171"/>
      <c r="WUY1" s="171"/>
      <c r="WUZ1" s="171"/>
      <c r="WVA1" s="171"/>
      <c r="WVB1" s="171"/>
      <c r="WVC1" s="171"/>
      <c r="WVD1" s="171"/>
      <c r="WVE1" s="171"/>
      <c r="WVF1" s="171"/>
      <c r="WVG1" s="171"/>
      <c r="WVH1" s="171"/>
      <c r="WVI1" s="171"/>
      <c r="WVJ1" s="171"/>
      <c r="WVK1" s="171"/>
      <c r="WVL1" s="171"/>
      <c r="WVM1" s="171"/>
      <c r="WVN1" s="171"/>
      <c r="WVO1" s="171"/>
      <c r="WVP1" s="171"/>
      <c r="WVQ1" s="171"/>
      <c r="WVR1" s="171"/>
      <c r="WVS1" s="171"/>
      <c r="WVT1" s="171"/>
      <c r="WVU1" s="171"/>
      <c r="WVV1" s="171"/>
      <c r="WVW1" s="171"/>
      <c r="WVX1" s="171"/>
      <c r="WVY1" s="171"/>
      <c r="WVZ1" s="171"/>
      <c r="WWA1" s="171"/>
      <c r="WWB1" s="171"/>
      <c r="WWC1" s="171"/>
      <c r="WWD1" s="171"/>
      <c r="WWE1" s="171"/>
      <c r="WWF1" s="171"/>
      <c r="WWG1" s="171"/>
      <c r="WWH1" s="171"/>
      <c r="WWI1" s="171"/>
      <c r="WWJ1" s="171"/>
      <c r="WWK1" s="171"/>
      <c r="WWL1" s="171"/>
      <c r="WWM1" s="171"/>
      <c r="WWN1" s="171"/>
      <c r="WWO1" s="171"/>
      <c r="WWP1" s="171"/>
      <c r="WWQ1" s="171"/>
      <c r="WWR1" s="171"/>
      <c r="WWS1" s="171"/>
      <c r="WWT1" s="171"/>
      <c r="WWU1" s="171"/>
      <c r="WWV1" s="171"/>
      <c r="WWW1" s="171"/>
      <c r="WWX1" s="171"/>
      <c r="WWY1" s="171"/>
      <c r="WWZ1" s="171"/>
      <c r="WXA1" s="171"/>
      <c r="WXB1" s="171"/>
      <c r="WXC1" s="171"/>
      <c r="WXD1" s="171"/>
      <c r="WXE1" s="171"/>
      <c r="WXF1" s="171"/>
      <c r="WXG1" s="171"/>
      <c r="WXH1" s="171"/>
      <c r="WXI1" s="171"/>
      <c r="WXJ1" s="171"/>
      <c r="WXK1" s="171"/>
      <c r="WXL1" s="171"/>
      <c r="WXM1" s="171"/>
      <c r="WXN1" s="171"/>
      <c r="WXO1" s="171"/>
      <c r="WXP1" s="171"/>
      <c r="WXQ1" s="171"/>
      <c r="WXR1" s="171"/>
      <c r="WXS1" s="171"/>
      <c r="WXT1" s="171"/>
      <c r="WXU1" s="171"/>
      <c r="WXV1" s="171"/>
      <c r="WXW1" s="171"/>
      <c r="WXX1" s="171"/>
      <c r="WXY1" s="171"/>
      <c r="WXZ1" s="171"/>
      <c r="WYA1" s="171"/>
      <c r="WYB1" s="171"/>
      <c r="WYC1" s="171"/>
      <c r="WYD1" s="171"/>
      <c r="WYE1" s="171"/>
      <c r="WYF1" s="171"/>
      <c r="WYG1" s="171"/>
      <c r="WYH1" s="171"/>
      <c r="WYI1" s="171"/>
      <c r="WYJ1" s="171"/>
      <c r="WYK1" s="171"/>
      <c r="WYL1" s="171"/>
      <c r="WYM1" s="171"/>
      <c r="WYN1" s="171"/>
      <c r="WYO1" s="171"/>
      <c r="WYP1" s="171"/>
      <c r="WYQ1" s="171"/>
      <c r="WYR1" s="171"/>
      <c r="WYS1" s="171"/>
      <c r="WYT1" s="171"/>
      <c r="WYU1" s="171"/>
      <c r="WYV1" s="171"/>
      <c r="WYW1" s="171"/>
      <c r="WYX1" s="171"/>
      <c r="WYY1" s="171"/>
      <c r="WYZ1" s="171"/>
      <c r="WZA1" s="171"/>
      <c r="WZB1" s="171"/>
      <c r="WZC1" s="171"/>
      <c r="WZD1" s="171"/>
      <c r="WZE1" s="171"/>
      <c r="WZF1" s="171"/>
      <c r="WZG1" s="171"/>
      <c r="WZH1" s="171"/>
      <c r="WZI1" s="171"/>
      <c r="WZJ1" s="171"/>
      <c r="WZK1" s="171"/>
      <c r="WZL1" s="171"/>
      <c r="WZM1" s="171"/>
      <c r="WZN1" s="171"/>
      <c r="WZO1" s="171"/>
      <c r="WZP1" s="171"/>
      <c r="WZQ1" s="171"/>
      <c r="WZR1" s="171"/>
      <c r="WZS1" s="171"/>
      <c r="WZT1" s="171"/>
      <c r="WZU1" s="171"/>
      <c r="WZV1" s="171"/>
      <c r="WZW1" s="171"/>
      <c r="WZX1" s="171"/>
      <c r="WZY1" s="171"/>
      <c r="WZZ1" s="171"/>
      <c r="XAA1" s="171"/>
      <c r="XAB1" s="171"/>
      <c r="XAC1" s="171"/>
      <c r="XAD1" s="171"/>
      <c r="XAE1" s="171"/>
      <c r="XAF1" s="171"/>
      <c r="XAG1" s="171"/>
      <c r="XAH1" s="171"/>
      <c r="XAI1" s="171"/>
      <c r="XAJ1" s="171"/>
      <c r="XAK1" s="171"/>
      <c r="XAL1" s="171"/>
      <c r="XAM1" s="171"/>
      <c r="XAN1" s="171"/>
      <c r="XAO1" s="171"/>
      <c r="XAP1" s="171"/>
      <c r="XAQ1" s="171"/>
      <c r="XAR1" s="171"/>
      <c r="XAS1" s="171"/>
      <c r="XAT1" s="171"/>
      <c r="XAU1" s="171"/>
      <c r="XAV1" s="171"/>
      <c r="XAW1" s="171"/>
      <c r="XAX1" s="171"/>
      <c r="XAY1" s="171"/>
      <c r="XAZ1" s="171"/>
      <c r="XBA1" s="171"/>
      <c r="XBB1" s="171"/>
      <c r="XBC1" s="171"/>
      <c r="XBD1" s="171"/>
      <c r="XBE1" s="171"/>
      <c r="XBF1" s="171"/>
      <c r="XBG1" s="171"/>
      <c r="XBH1" s="171"/>
      <c r="XBI1" s="171"/>
      <c r="XBJ1" s="171"/>
      <c r="XBK1" s="171"/>
      <c r="XBL1" s="171"/>
      <c r="XBM1" s="171"/>
      <c r="XBN1" s="171"/>
      <c r="XBO1" s="171"/>
      <c r="XBP1" s="171"/>
      <c r="XBQ1" s="171"/>
      <c r="XBR1" s="171"/>
      <c r="XBS1" s="171"/>
      <c r="XBT1" s="171"/>
      <c r="XBU1" s="171"/>
      <c r="XBV1" s="171"/>
      <c r="XBW1" s="171"/>
      <c r="XBX1" s="171"/>
      <c r="XBY1" s="171"/>
      <c r="XBZ1" s="171"/>
      <c r="XCA1" s="171"/>
      <c r="XCB1" s="171"/>
      <c r="XCC1" s="171"/>
      <c r="XCD1" s="171"/>
      <c r="XCE1" s="171"/>
      <c r="XCF1" s="171"/>
      <c r="XCG1" s="171"/>
      <c r="XCH1" s="171"/>
      <c r="XCI1" s="171"/>
      <c r="XCJ1" s="171"/>
      <c r="XCK1" s="171"/>
      <c r="XCL1" s="171"/>
      <c r="XCM1" s="171"/>
      <c r="XCN1" s="171"/>
      <c r="XCO1" s="171"/>
      <c r="XCP1" s="171"/>
      <c r="XCQ1" s="171"/>
      <c r="XCR1" s="171"/>
      <c r="XCS1" s="171"/>
      <c r="XCT1" s="171"/>
      <c r="XCU1" s="171"/>
      <c r="XCV1" s="171"/>
      <c r="XCW1" s="171"/>
      <c r="XCX1" s="171"/>
      <c r="XCY1" s="171"/>
      <c r="XCZ1" s="171"/>
      <c r="XDA1" s="171"/>
      <c r="XDB1" s="171"/>
      <c r="XDC1" s="171"/>
      <c r="XDD1" s="171"/>
      <c r="XDE1" s="171"/>
      <c r="XDF1" s="171"/>
      <c r="XDG1" s="171"/>
      <c r="XDH1" s="171"/>
      <c r="XDI1" s="171"/>
      <c r="XDJ1" s="171"/>
      <c r="XDK1" s="171"/>
      <c r="XDL1" s="171"/>
      <c r="XDM1" s="171"/>
      <c r="XDN1" s="171"/>
      <c r="XDO1" s="171"/>
      <c r="XDP1" s="171"/>
      <c r="XDQ1" s="171"/>
      <c r="XDR1" s="171"/>
      <c r="XDS1" s="171"/>
      <c r="XDT1" s="171"/>
      <c r="XDU1" s="171"/>
      <c r="XDV1" s="171"/>
      <c r="XDW1" s="171"/>
      <c r="XDX1" s="171"/>
      <c r="XDY1" s="171"/>
      <c r="XDZ1" s="171"/>
      <c r="XEA1" s="171"/>
      <c r="XEB1" s="171"/>
      <c r="XEC1" s="171"/>
      <c r="XED1" s="171"/>
      <c r="XEE1" s="171"/>
      <c r="XEF1" s="171"/>
      <c r="XEG1" s="171"/>
      <c r="XEH1" s="171"/>
      <c r="XEI1" s="171"/>
      <c r="XEJ1" s="171"/>
      <c r="XEK1" s="171"/>
      <c r="XEL1" s="171"/>
      <c r="XEM1" s="171"/>
      <c r="XEN1" s="171"/>
      <c r="XEO1" s="171"/>
      <c r="XEP1" s="171"/>
      <c r="XEQ1" s="171"/>
      <c r="XER1" s="171"/>
      <c r="XES1" s="171"/>
      <c r="XET1" s="171"/>
      <c r="XEU1" s="171"/>
      <c r="XEV1" s="171"/>
      <c r="XEW1" s="171"/>
      <c r="XEX1" s="171"/>
      <c r="XEY1" s="171"/>
      <c r="XEZ1" s="171"/>
      <c r="XFA1" s="171"/>
      <c r="XFB1" s="171"/>
      <c r="XFC1" s="171"/>
      <c r="XFD1" s="171"/>
    </row>
    <row r="2" spans="1:16384" s="1" customFormat="1" ht="20" customHeight="1">
      <c r="A2" s="171" t="str">
        <f>'Rate Case Constants'!C10</f>
        <v>CASE NO. 2014-00371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1"/>
      <c r="HN2" s="171"/>
      <c r="HO2" s="171"/>
      <c r="HP2" s="171"/>
      <c r="HQ2" s="171"/>
      <c r="HR2" s="171"/>
      <c r="HS2" s="171"/>
      <c r="HT2" s="171"/>
      <c r="HU2" s="171"/>
      <c r="HV2" s="171"/>
      <c r="HW2" s="171"/>
      <c r="HX2" s="171"/>
      <c r="HY2" s="171"/>
      <c r="HZ2" s="171"/>
      <c r="IA2" s="171"/>
      <c r="IB2" s="171"/>
      <c r="IC2" s="171"/>
      <c r="ID2" s="171"/>
      <c r="IE2" s="171"/>
      <c r="IF2" s="171"/>
      <c r="IG2" s="171"/>
      <c r="IH2" s="171"/>
      <c r="II2" s="171"/>
      <c r="IJ2" s="171"/>
      <c r="IK2" s="171"/>
      <c r="IL2" s="171"/>
      <c r="IM2" s="171"/>
      <c r="IN2" s="171"/>
      <c r="IO2" s="171"/>
      <c r="IP2" s="171"/>
      <c r="IQ2" s="171"/>
      <c r="IR2" s="171"/>
      <c r="IS2" s="171"/>
      <c r="IT2" s="171"/>
      <c r="IU2" s="171"/>
      <c r="IV2" s="171"/>
      <c r="IW2" s="171"/>
      <c r="IX2" s="171"/>
      <c r="IY2" s="171"/>
      <c r="IZ2" s="171"/>
      <c r="JA2" s="171"/>
      <c r="JB2" s="171"/>
      <c r="JC2" s="171"/>
      <c r="JD2" s="171"/>
      <c r="JE2" s="171"/>
      <c r="JF2" s="171"/>
      <c r="JG2" s="171"/>
      <c r="JH2" s="171"/>
      <c r="JI2" s="171"/>
      <c r="JJ2" s="171"/>
      <c r="JK2" s="171"/>
      <c r="JL2" s="171"/>
      <c r="JM2" s="171"/>
      <c r="JN2" s="171"/>
      <c r="JO2" s="171"/>
      <c r="JP2" s="171"/>
      <c r="JQ2" s="171"/>
      <c r="JR2" s="171"/>
      <c r="JS2" s="171"/>
      <c r="JT2" s="171"/>
      <c r="JU2" s="171"/>
      <c r="JV2" s="171"/>
      <c r="JW2" s="171"/>
      <c r="JX2" s="171"/>
      <c r="JY2" s="171"/>
      <c r="JZ2" s="171"/>
      <c r="KA2" s="171"/>
      <c r="KB2" s="171"/>
      <c r="KC2" s="171"/>
      <c r="KD2" s="171"/>
      <c r="KE2" s="171"/>
      <c r="KF2" s="171"/>
      <c r="KG2" s="171"/>
      <c r="KH2" s="171"/>
      <c r="KI2" s="171"/>
      <c r="KJ2" s="171"/>
      <c r="KK2" s="171"/>
      <c r="KL2" s="171"/>
      <c r="KM2" s="171"/>
      <c r="KN2" s="171"/>
      <c r="KO2" s="171"/>
      <c r="KP2" s="171"/>
      <c r="KQ2" s="171"/>
      <c r="KR2" s="171"/>
      <c r="KS2" s="171"/>
      <c r="KT2" s="171"/>
      <c r="KU2" s="171"/>
      <c r="KV2" s="171"/>
      <c r="KW2" s="171"/>
      <c r="KX2" s="171"/>
      <c r="KY2" s="171"/>
      <c r="KZ2" s="171"/>
      <c r="LA2" s="171"/>
      <c r="LB2" s="171"/>
      <c r="LC2" s="171"/>
      <c r="LD2" s="171"/>
      <c r="LE2" s="171"/>
      <c r="LF2" s="171"/>
      <c r="LG2" s="171"/>
      <c r="LH2" s="171"/>
      <c r="LI2" s="171"/>
      <c r="LJ2" s="171"/>
      <c r="LK2" s="171"/>
      <c r="LL2" s="171"/>
      <c r="LM2" s="171"/>
      <c r="LN2" s="171"/>
      <c r="LO2" s="171"/>
      <c r="LP2" s="171"/>
      <c r="LQ2" s="171"/>
      <c r="LR2" s="171"/>
      <c r="LS2" s="171"/>
      <c r="LT2" s="171"/>
      <c r="LU2" s="171"/>
      <c r="LV2" s="171"/>
      <c r="LW2" s="171"/>
      <c r="LX2" s="171"/>
      <c r="LY2" s="171"/>
      <c r="LZ2" s="171"/>
      <c r="MA2" s="171"/>
      <c r="MB2" s="171"/>
      <c r="MC2" s="171"/>
      <c r="MD2" s="171"/>
      <c r="ME2" s="171"/>
      <c r="MF2" s="171"/>
      <c r="MG2" s="171"/>
      <c r="MH2" s="171"/>
      <c r="MI2" s="171"/>
      <c r="MJ2" s="171"/>
      <c r="MK2" s="171"/>
      <c r="ML2" s="171"/>
      <c r="MM2" s="171"/>
      <c r="MN2" s="171"/>
      <c r="MO2" s="171"/>
      <c r="MP2" s="171"/>
      <c r="MQ2" s="171"/>
      <c r="MR2" s="171"/>
      <c r="MS2" s="171"/>
      <c r="MT2" s="171"/>
      <c r="MU2" s="171"/>
      <c r="MV2" s="171"/>
      <c r="MW2" s="171"/>
      <c r="MX2" s="171"/>
      <c r="MY2" s="171"/>
      <c r="MZ2" s="171"/>
      <c r="NA2" s="171"/>
      <c r="NB2" s="171"/>
      <c r="NC2" s="171"/>
      <c r="ND2" s="171"/>
      <c r="NE2" s="171"/>
      <c r="NF2" s="171"/>
      <c r="NG2" s="171"/>
      <c r="NH2" s="171"/>
      <c r="NI2" s="171"/>
      <c r="NJ2" s="171"/>
      <c r="NK2" s="171"/>
      <c r="NL2" s="171"/>
      <c r="NM2" s="171"/>
      <c r="NN2" s="171"/>
      <c r="NO2" s="171"/>
      <c r="NP2" s="171"/>
      <c r="NQ2" s="171"/>
      <c r="NR2" s="171"/>
      <c r="NS2" s="171"/>
      <c r="NT2" s="171"/>
      <c r="NU2" s="171"/>
      <c r="NV2" s="171"/>
      <c r="NW2" s="171"/>
      <c r="NX2" s="171"/>
      <c r="NY2" s="171"/>
      <c r="NZ2" s="171"/>
      <c r="OA2" s="171"/>
      <c r="OB2" s="171"/>
      <c r="OC2" s="171"/>
      <c r="OD2" s="171"/>
      <c r="OE2" s="171"/>
      <c r="OF2" s="171"/>
      <c r="OG2" s="171"/>
      <c r="OH2" s="171"/>
      <c r="OI2" s="171"/>
      <c r="OJ2" s="171"/>
      <c r="OK2" s="171"/>
      <c r="OL2" s="171"/>
      <c r="OM2" s="171"/>
      <c r="ON2" s="171"/>
      <c r="OO2" s="171"/>
      <c r="OP2" s="171"/>
      <c r="OQ2" s="171"/>
      <c r="OR2" s="171"/>
      <c r="OS2" s="171"/>
      <c r="OT2" s="171"/>
      <c r="OU2" s="171"/>
      <c r="OV2" s="171"/>
      <c r="OW2" s="171"/>
      <c r="OX2" s="171"/>
      <c r="OY2" s="171"/>
      <c r="OZ2" s="171"/>
      <c r="PA2" s="171"/>
      <c r="PB2" s="171"/>
      <c r="PC2" s="171"/>
      <c r="PD2" s="171"/>
      <c r="PE2" s="171"/>
      <c r="PF2" s="171"/>
      <c r="PG2" s="171"/>
      <c r="PH2" s="171"/>
      <c r="PI2" s="171"/>
      <c r="PJ2" s="171"/>
      <c r="PK2" s="171"/>
      <c r="PL2" s="171"/>
      <c r="PM2" s="171"/>
      <c r="PN2" s="171"/>
      <c r="PO2" s="171"/>
      <c r="PP2" s="171"/>
      <c r="PQ2" s="171"/>
      <c r="PR2" s="171"/>
      <c r="PS2" s="171"/>
      <c r="PT2" s="171"/>
      <c r="PU2" s="171"/>
      <c r="PV2" s="171"/>
      <c r="PW2" s="171"/>
      <c r="PX2" s="171"/>
      <c r="PY2" s="171"/>
      <c r="PZ2" s="171"/>
      <c r="QA2" s="171"/>
      <c r="QB2" s="171"/>
      <c r="QC2" s="171"/>
      <c r="QD2" s="171"/>
      <c r="QE2" s="171"/>
      <c r="QF2" s="171"/>
      <c r="QG2" s="171"/>
      <c r="QH2" s="171"/>
      <c r="QI2" s="171"/>
      <c r="QJ2" s="171"/>
      <c r="QK2" s="171"/>
      <c r="QL2" s="171"/>
      <c r="QM2" s="171"/>
      <c r="QN2" s="171"/>
      <c r="QO2" s="171"/>
      <c r="QP2" s="171"/>
      <c r="QQ2" s="171"/>
      <c r="QR2" s="171"/>
      <c r="QS2" s="171"/>
      <c r="QT2" s="171"/>
      <c r="QU2" s="171"/>
      <c r="QV2" s="171"/>
      <c r="QW2" s="171"/>
      <c r="QX2" s="171"/>
      <c r="QY2" s="171"/>
      <c r="QZ2" s="171"/>
      <c r="RA2" s="171"/>
      <c r="RB2" s="171"/>
      <c r="RC2" s="171"/>
      <c r="RD2" s="171"/>
      <c r="RE2" s="171"/>
      <c r="RF2" s="171"/>
      <c r="RG2" s="171"/>
      <c r="RH2" s="171"/>
      <c r="RI2" s="171"/>
      <c r="RJ2" s="171"/>
      <c r="RK2" s="171"/>
      <c r="RL2" s="171"/>
      <c r="RM2" s="171"/>
      <c r="RN2" s="171"/>
      <c r="RO2" s="171"/>
      <c r="RP2" s="171"/>
      <c r="RQ2" s="171"/>
      <c r="RR2" s="171"/>
      <c r="RS2" s="171"/>
      <c r="RT2" s="171"/>
      <c r="RU2" s="171"/>
      <c r="RV2" s="171"/>
      <c r="RW2" s="171"/>
      <c r="RX2" s="171"/>
      <c r="RY2" s="171"/>
      <c r="RZ2" s="171"/>
      <c r="SA2" s="171"/>
      <c r="SB2" s="171"/>
      <c r="SC2" s="171"/>
      <c r="SD2" s="171"/>
      <c r="SE2" s="171"/>
      <c r="SF2" s="171"/>
      <c r="SG2" s="171"/>
      <c r="SH2" s="171"/>
      <c r="SI2" s="171"/>
      <c r="SJ2" s="171"/>
      <c r="SK2" s="171"/>
      <c r="SL2" s="171"/>
      <c r="SM2" s="171"/>
      <c r="SN2" s="171"/>
      <c r="SO2" s="171"/>
      <c r="SP2" s="171"/>
      <c r="SQ2" s="171"/>
      <c r="SR2" s="171"/>
      <c r="SS2" s="171"/>
      <c r="ST2" s="171"/>
      <c r="SU2" s="171"/>
      <c r="SV2" s="171"/>
      <c r="SW2" s="171"/>
      <c r="SX2" s="171"/>
      <c r="SY2" s="171"/>
      <c r="SZ2" s="171"/>
      <c r="TA2" s="171"/>
      <c r="TB2" s="171"/>
      <c r="TC2" s="171"/>
      <c r="TD2" s="171"/>
      <c r="TE2" s="171"/>
      <c r="TF2" s="171"/>
      <c r="TG2" s="171"/>
      <c r="TH2" s="171"/>
      <c r="TI2" s="171"/>
      <c r="TJ2" s="171"/>
      <c r="TK2" s="171"/>
      <c r="TL2" s="171"/>
      <c r="TM2" s="171"/>
      <c r="TN2" s="171"/>
      <c r="TO2" s="171"/>
      <c r="TP2" s="171"/>
      <c r="TQ2" s="171"/>
      <c r="TR2" s="171"/>
      <c r="TS2" s="171"/>
      <c r="TT2" s="171"/>
      <c r="TU2" s="171"/>
      <c r="TV2" s="171"/>
      <c r="TW2" s="171"/>
      <c r="TX2" s="171"/>
      <c r="TY2" s="171"/>
      <c r="TZ2" s="171"/>
      <c r="UA2" s="171"/>
      <c r="UB2" s="171"/>
      <c r="UC2" s="171"/>
      <c r="UD2" s="171"/>
      <c r="UE2" s="171"/>
      <c r="UF2" s="171"/>
      <c r="UG2" s="171"/>
      <c r="UH2" s="171"/>
      <c r="UI2" s="171"/>
      <c r="UJ2" s="171"/>
      <c r="UK2" s="171"/>
      <c r="UL2" s="171"/>
      <c r="UM2" s="171"/>
      <c r="UN2" s="171"/>
      <c r="UO2" s="171"/>
      <c r="UP2" s="171"/>
      <c r="UQ2" s="171"/>
      <c r="UR2" s="171"/>
      <c r="US2" s="171"/>
      <c r="UT2" s="171"/>
      <c r="UU2" s="171"/>
      <c r="UV2" s="171"/>
      <c r="UW2" s="171"/>
      <c r="UX2" s="171"/>
      <c r="UY2" s="171"/>
      <c r="UZ2" s="171"/>
      <c r="VA2" s="171"/>
      <c r="VB2" s="171"/>
      <c r="VC2" s="171"/>
      <c r="VD2" s="171"/>
      <c r="VE2" s="171"/>
      <c r="VF2" s="171"/>
      <c r="VG2" s="171"/>
      <c r="VH2" s="171"/>
      <c r="VI2" s="171"/>
      <c r="VJ2" s="171"/>
      <c r="VK2" s="171"/>
      <c r="VL2" s="171"/>
      <c r="VM2" s="171"/>
      <c r="VN2" s="171"/>
      <c r="VO2" s="171"/>
      <c r="VP2" s="171"/>
      <c r="VQ2" s="171"/>
      <c r="VR2" s="171"/>
      <c r="VS2" s="171"/>
      <c r="VT2" s="171"/>
      <c r="VU2" s="171"/>
      <c r="VV2" s="171"/>
      <c r="VW2" s="171"/>
      <c r="VX2" s="171"/>
      <c r="VY2" s="171"/>
      <c r="VZ2" s="171"/>
      <c r="WA2" s="171"/>
      <c r="WB2" s="171"/>
      <c r="WC2" s="171"/>
      <c r="WD2" s="171"/>
      <c r="WE2" s="171"/>
      <c r="WF2" s="171"/>
      <c r="WG2" s="171"/>
      <c r="WH2" s="171"/>
      <c r="WI2" s="171"/>
      <c r="WJ2" s="171"/>
      <c r="WK2" s="171"/>
      <c r="WL2" s="171"/>
      <c r="WM2" s="171"/>
      <c r="WN2" s="171"/>
      <c r="WO2" s="171"/>
      <c r="WP2" s="171"/>
      <c r="WQ2" s="171"/>
      <c r="WR2" s="171"/>
      <c r="WS2" s="171"/>
      <c r="WT2" s="171"/>
      <c r="WU2" s="171"/>
      <c r="WV2" s="171"/>
      <c r="WW2" s="171"/>
      <c r="WX2" s="171"/>
      <c r="WY2" s="171"/>
      <c r="WZ2" s="171"/>
      <c r="XA2" s="171"/>
      <c r="XB2" s="171"/>
      <c r="XC2" s="171"/>
      <c r="XD2" s="171"/>
      <c r="XE2" s="171"/>
      <c r="XF2" s="171"/>
      <c r="XG2" s="171"/>
      <c r="XH2" s="171"/>
      <c r="XI2" s="171"/>
      <c r="XJ2" s="171"/>
      <c r="XK2" s="171"/>
      <c r="XL2" s="171"/>
      <c r="XM2" s="171"/>
      <c r="XN2" s="171"/>
      <c r="XO2" s="171"/>
      <c r="XP2" s="171"/>
      <c r="XQ2" s="171"/>
      <c r="XR2" s="171"/>
      <c r="XS2" s="171"/>
      <c r="XT2" s="171"/>
      <c r="XU2" s="171"/>
      <c r="XV2" s="171"/>
      <c r="XW2" s="171"/>
      <c r="XX2" s="171"/>
      <c r="XY2" s="171"/>
      <c r="XZ2" s="171"/>
      <c r="YA2" s="171"/>
      <c r="YB2" s="171"/>
      <c r="YC2" s="171"/>
      <c r="YD2" s="171"/>
      <c r="YE2" s="171"/>
      <c r="YF2" s="171"/>
      <c r="YG2" s="171"/>
      <c r="YH2" s="171"/>
      <c r="YI2" s="171"/>
      <c r="YJ2" s="171"/>
      <c r="YK2" s="171"/>
      <c r="YL2" s="171"/>
      <c r="YM2" s="171"/>
      <c r="YN2" s="171"/>
      <c r="YO2" s="171"/>
      <c r="YP2" s="171"/>
      <c r="YQ2" s="171"/>
      <c r="YR2" s="171"/>
      <c r="YS2" s="171"/>
      <c r="YT2" s="171"/>
      <c r="YU2" s="171"/>
      <c r="YV2" s="171"/>
      <c r="YW2" s="171"/>
      <c r="YX2" s="171"/>
      <c r="YY2" s="171"/>
      <c r="YZ2" s="171"/>
      <c r="ZA2" s="171"/>
      <c r="ZB2" s="171"/>
      <c r="ZC2" s="171"/>
      <c r="ZD2" s="171"/>
      <c r="ZE2" s="171"/>
      <c r="ZF2" s="171"/>
      <c r="ZG2" s="171"/>
      <c r="ZH2" s="171"/>
      <c r="ZI2" s="171"/>
      <c r="ZJ2" s="171"/>
      <c r="ZK2" s="171"/>
      <c r="ZL2" s="171"/>
      <c r="ZM2" s="171"/>
      <c r="ZN2" s="171"/>
      <c r="ZO2" s="171"/>
      <c r="ZP2" s="171"/>
      <c r="ZQ2" s="171"/>
      <c r="ZR2" s="171"/>
      <c r="ZS2" s="171"/>
      <c r="ZT2" s="171"/>
      <c r="ZU2" s="171"/>
      <c r="ZV2" s="171"/>
      <c r="ZW2" s="171"/>
      <c r="ZX2" s="171"/>
      <c r="ZY2" s="171"/>
      <c r="ZZ2" s="171"/>
      <c r="AAA2" s="171"/>
      <c r="AAB2" s="171"/>
      <c r="AAC2" s="171"/>
      <c r="AAD2" s="171"/>
      <c r="AAE2" s="171"/>
      <c r="AAF2" s="171"/>
      <c r="AAG2" s="171"/>
      <c r="AAH2" s="171"/>
      <c r="AAI2" s="171"/>
      <c r="AAJ2" s="171"/>
      <c r="AAK2" s="171"/>
      <c r="AAL2" s="171"/>
      <c r="AAM2" s="171"/>
      <c r="AAN2" s="171"/>
      <c r="AAO2" s="171"/>
      <c r="AAP2" s="171"/>
      <c r="AAQ2" s="171"/>
      <c r="AAR2" s="171"/>
      <c r="AAS2" s="171"/>
      <c r="AAT2" s="171"/>
      <c r="AAU2" s="171"/>
      <c r="AAV2" s="171"/>
      <c r="AAW2" s="171"/>
      <c r="AAX2" s="171"/>
      <c r="AAY2" s="171"/>
      <c r="AAZ2" s="171"/>
      <c r="ABA2" s="171"/>
      <c r="ABB2" s="171"/>
      <c r="ABC2" s="171"/>
      <c r="ABD2" s="171"/>
      <c r="ABE2" s="171"/>
      <c r="ABF2" s="171"/>
      <c r="ABG2" s="171"/>
      <c r="ABH2" s="171"/>
      <c r="ABI2" s="171"/>
      <c r="ABJ2" s="171"/>
      <c r="ABK2" s="171"/>
      <c r="ABL2" s="171"/>
      <c r="ABM2" s="171"/>
      <c r="ABN2" s="171"/>
      <c r="ABO2" s="171"/>
      <c r="ABP2" s="171"/>
      <c r="ABQ2" s="171"/>
      <c r="ABR2" s="171"/>
      <c r="ABS2" s="171"/>
      <c r="ABT2" s="171"/>
      <c r="ABU2" s="171"/>
      <c r="ABV2" s="171"/>
      <c r="ABW2" s="171"/>
      <c r="ABX2" s="171"/>
      <c r="ABY2" s="171"/>
      <c r="ABZ2" s="171"/>
      <c r="ACA2" s="171"/>
      <c r="ACB2" s="171"/>
      <c r="ACC2" s="171"/>
      <c r="ACD2" s="171"/>
      <c r="ACE2" s="171"/>
      <c r="ACF2" s="171"/>
      <c r="ACG2" s="171"/>
      <c r="ACH2" s="171"/>
      <c r="ACI2" s="171"/>
      <c r="ACJ2" s="171"/>
      <c r="ACK2" s="171"/>
      <c r="ACL2" s="171"/>
      <c r="ACM2" s="171"/>
      <c r="ACN2" s="171"/>
      <c r="ACO2" s="171"/>
      <c r="ACP2" s="171"/>
      <c r="ACQ2" s="171"/>
      <c r="ACR2" s="171"/>
      <c r="ACS2" s="171"/>
      <c r="ACT2" s="171"/>
      <c r="ACU2" s="171"/>
      <c r="ACV2" s="171"/>
      <c r="ACW2" s="171"/>
      <c r="ACX2" s="171"/>
      <c r="ACY2" s="171"/>
      <c r="ACZ2" s="171"/>
      <c r="ADA2" s="171"/>
      <c r="ADB2" s="171"/>
      <c r="ADC2" s="171"/>
      <c r="ADD2" s="171"/>
      <c r="ADE2" s="171"/>
      <c r="ADF2" s="171"/>
      <c r="ADG2" s="171"/>
      <c r="ADH2" s="171"/>
      <c r="ADI2" s="171"/>
      <c r="ADJ2" s="171"/>
      <c r="ADK2" s="171"/>
      <c r="ADL2" s="171"/>
      <c r="ADM2" s="171"/>
      <c r="ADN2" s="171"/>
      <c r="ADO2" s="171"/>
      <c r="ADP2" s="171"/>
      <c r="ADQ2" s="171"/>
      <c r="ADR2" s="171"/>
      <c r="ADS2" s="171"/>
      <c r="ADT2" s="171"/>
      <c r="ADU2" s="171"/>
      <c r="ADV2" s="171"/>
      <c r="ADW2" s="171"/>
      <c r="ADX2" s="171"/>
      <c r="ADY2" s="171"/>
      <c r="ADZ2" s="171"/>
      <c r="AEA2" s="171"/>
      <c r="AEB2" s="171"/>
      <c r="AEC2" s="171"/>
      <c r="AED2" s="171"/>
      <c r="AEE2" s="171"/>
      <c r="AEF2" s="171"/>
      <c r="AEG2" s="171"/>
      <c r="AEH2" s="171"/>
      <c r="AEI2" s="171"/>
      <c r="AEJ2" s="171"/>
      <c r="AEK2" s="171"/>
      <c r="AEL2" s="171"/>
      <c r="AEM2" s="171"/>
      <c r="AEN2" s="171"/>
      <c r="AEO2" s="171"/>
      <c r="AEP2" s="171"/>
      <c r="AEQ2" s="171"/>
      <c r="AER2" s="171"/>
      <c r="AES2" s="171"/>
      <c r="AET2" s="171"/>
      <c r="AEU2" s="171"/>
      <c r="AEV2" s="171"/>
      <c r="AEW2" s="171"/>
      <c r="AEX2" s="171"/>
      <c r="AEY2" s="171"/>
      <c r="AEZ2" s="171"/>
      <c r="AFA2" s="171"/>
      <c r="AFB2" s="171"/>
      <c r="AFC2" s="171"/>
      <c r="AFD2" s="171"/>
      <c r="AFE2" s="171"/>
      <c r="AFF2" s="171"/>
      <c r="AFG2" s="171"/>
      <c r="AFH2" s="171"/>
      <c r="AFI2" s="171"/>
      <c r="AFJ2" s="171"/>
      <c r="AFK2" s="171"/>
      <c r="AFL2" s="171"/>
      <c r="AFM2" s="171"/>
      <c r="AFN2" s="171"/>
      <c r="AFO2" s="171"/>
      <c r="AFP2" s="171"/>
      <c r="AFQ2" s="171"/>
      <c r="AFR2" s="171"/>
      <c r="AFS2" s="171"/>
      <c r="AFT2" s="171"/>
      <c r="AFU2" s="171"/>
      <c r="AFV2" s="171"/>
      <c r="AFW2" s="171"/>
      <c r="AFX2" s="171"/>
      <c r="AFY2" s="171"/>
      <c r="AFZ2" s="171"/>
      <c r="AGA2" s="171"/>
      <c r="AGB2" s="171"/>
      <c r="AGC2" s="171"/>
      <c r="AGD2" s="171"/>
      <c r="AGE2" s="171"/>
      <c r="AGF2" s="171"/>
      <c r="AGG2" s="171"/>
      <c r="AGH2" s="171"/>
      <c r="AGI2" s="171"/>
      <c r="AGJ2" s="171"/>
      <c r="AGK2" s="171"/>
      <c r="AGL2" s="171"/>
      <c r="AGM2" s="171"/>
      <c r="AGN2" s="171"/>
      <c r="AGO2" s="171"/>
      <c r="AGP2" s="171"/>
      <c r="AGQ2" s="171"/>
      <c r="AGR2" s="171"/>
      <c r="AGS2" s="171"/>
      <c r="AGT2" s="171"/>
      <c r="AGU2" s="171"/>
      <c r="AGV2" s="171"/>
      <c r="AGW2" s="171"/>
      <c r="AGX2" s="171"/>
      <c r="AGY2" s="171"/>
      <c r="AGZ2" s="171"/>
      <c r="AHA2" s="171"/>
      <c r="AHB2" s="171"/>
      <c r="AHC2" s="171"/>
      <c r="AHD2" s="171"/>
      <c r="AHE2" s="171"/>
      <c r="AHF2" s="171"/>
      <c r="AHG2" s="171"/>
      <c r="AHH2" s="171"/>
      <c r="AHI2" s="171"/>
      <c r="AHJ2" s="171"/>
      <c r="AHK2" s="171"/>
      <c r="AHL2" s="171"/>
      <c r="AHM2" s="171"/>
      <c r="AHN2" s="171"/>
      <c r="AHO2" s="171"/>
      <c r="AHP2" s="171"/>
      <c r="AHQ2" s="171"/>
      <c r="AHR2" s="171"/>
      <c r="AHS2" s="171"/>
      <c r="AHT2" s="171"/>
      <c r="AHU2" s="171"/>
      <c r="AHV2" s="171"/>
      <c r="AHW2" s="171"/>
      <c r="AHX2" s="171"/>
      <c r="AHY2" s="171"/>
      <c r="AHZ2" s="171"/>
      <c r="AIA2" s="171"/>
      <c r="AIB2" s="171"/>
      <c r="AIC2" s="171"/>
      <c r="AID2" s="171"/>
      <c r="AIE2" s="171"/>
      <c r="AIF2" s="171"/>
      <c r="AIG2" s="171"/>
      <c r="AIH2" s="171"/>
      <c r="AII2" s="171"/>
      <c r="AIJ2" s="171"/>
      <c r="AIK2" s="171"/>
      <c r="AIL2" s="171"/>
      <c r="AIM2" s="171"/>
      <c r="AIN2" s="171"/>
      <c r="AIO2" s="171"/>
      <c r="AIP2" s="171"/>
      <c r="AIQ2" s="171"/>
      <c r="AIR2" s="171"/>
      <c r="AIS2" s="171"/>
      <c r="AIT2" s="171"/>
      <c r="AIU2" s="171"/>
      <c r="AIV2" s="171"/>
      <c r="AIW2" s="171"/>
      <c r="AIX2" s="171"/>
      <c r="AIY2" s="171"/>
      <c r="AIZ2" s="171"/>
      <c r="AJA2" s="171"/>
      <c r="AJB2" s="171"/>
      <c r="AJC2" s="171"/>
      <c r="AJD2" s="171"/>
      <c r="AJE2" s="171"/>
      <c r="AJF2" s="171"/>
      <c r="AJG2" s="171"/>
      <c r="AJH2" s="171"/>
      <c r="AJI2" s="171"/>
      <c r="AJJ2" s="171"/>
      <c r="AJK2" s="171"/>
      <c r="AJL2" s="171"/>
      <c r="AJM2" s="171"/>
      <c r="AJN2" s="171"/>
      <c r="AJO2" s="171"/>
      <c r="AJP2" s="171"/>
      <c r="AJQ2" s="171"/>
      <c r="AJR2" s="171"/>
      <c r="AJS2" s="171"/>
      <c r="AJT2" s="171"/>
      <c r="AJU2" s="171"/>
      <c r="AJV2" s="171"/>
      <c r="AJW2" s="171"/>
      <c r="AJX2" s="171"/>
      <c r="AJY2" s="171"/>
      <c r="AJZ2" s="171"/>
      <c r="AKA2" s="171"/>
      <c r="AKB2" s="171"/>
      <c r="AKC2" s="171"/>
      <c r="AKD2" s="171"/>
      <c r="AKE2" s="171"/>
      <c r="AKF2" s="171"/>
      <c r="AKG2" s="171"/>
      <c r="AKH2" s="171"/>
      <c r="AKI2" s="171"/>
      <c r="AKJ2" s="171"/>
      <c r="AKK2" s="171"/>
      <c r="AKL2" s="171"/>
      <c r="AKM2" s="171"/>
      <c r="AKN2" s="171"/>
      <c r="AKO2" s="171"/>
      <c r="AKP2" s="171"/>
      <c r="AKQ2" s="171"/>
      <c r="AKR2" s="171"/>
      <c r="AKS2" s="171"/>
      <c r="AKT2" s="171"/>
      <c r="AKU2" s="171"/>
      <c r="AKV2" s="171"/>
      <c r="AKW2" s="171"/>
      <c r="AKX2" s="171"/>
      <c r="AKY2" s="171"/>
      <c r="AKZ2" s="171"/>
      <c r="ALA2" s="171"/>
      <c r="ALB2" s="171"/>
      <c r="ALC2" s="171"/>
      <c r="ALD2" s="171"/>
      <c r="ALE2" s="171"/>
      <c r="ALF2" s="171"/>
      <c r="ALG2" s="171"/>
      <c r="ALH2" s="171"/>
      <c r="ALI2" s="171"/>
      <c r="ALJ2" s="171"/>
      <c r="ALK2" s="171"/>
      <c r="ALL2" s="171"/>
      <c r="ALM2" s="171"/>
      <c r="ALN2" s="171"/>
      <c r="ALO2" s="171"/>
      <c r="ALP2" s="171"/>
      <c r="ALQ2" s="171"/>
      <c r="ALR2" s="171"/>
      <c r="ALS2" s="171"/>
      <c r="ALT2" s="171"/>
      <c r="ALU2" s="171"/>
      <c r="ALV2" s="171"/>
      <c r="ALW2" s="171"/>
      <c r="ALX2" s="171"/>
      <c r="ALY2" s="171"/>
      <c r="ALZ2" s="171"/>
      <c r="AMA2" s="171"/>
      <c r="AMB2" s="171"/>
      <c r="AMC2" s="171"/>
      <c r="AMD2" s="171"/>
      <c r="AME2" s="171"/>
      <c r="AMF2" s="171"/>
      <c r="AMG2" s="171"/>
      <c r="AMH2" s="171"/>
      <c r="AMI2" s="171"/>
      <c r="AMJ2" s="171"/>
      <c r="AMK2" s="171"/>
      <c r="AML2" s="171"/>
      <c r="AMM2" s="171"/>
      <c r="AMN2" s="171"/>
      <c r="AMO2" s="171"/>
      <c r="AMP2" s="171"/>
      <c r="AMQ2" s="171"/>
      <c r="AMR2" s="171"/>
      <c r="AMS2" s="171"/>
      <c r="AMT2" s="171"/>
      <c r="AMU2" s="171"/>
      <c r="AMV2" s="171"/>
      <c r="AMW2" s="171"/>
      <c r="AMX2" s="171"/>
      <c r="AMY2" s="171"/>
      <c r="AMZ2" s="171"/>
      <c r="ANA2" s="171"/>
      <c r="ANB2" s="171"/>
      <c r="ANC2" s="171"/>
      <c r="AND2" s="171"/>
      <c r="ANE2" s="171"/>
      <c r="ANF2" s="171"/>
      <c r="ANG2" s="171"/>
      <c r="ANH2" s="171"/>
      <c r="ANI2" s="171"/>
      <c r="ANJ2" s="171"/>
      <c r="ANK2" s="171"/>
      <c r="ANL2" s="171"/>
      <c r="ANM2" s="171"/>
      <c r="ANN2" s="171"/>
      <c r="ANO2" s="171"/>
      <c r="ANP2" s="171"/>
      <c r="ANQ2" s="171"/>
      <c r="ANR2" s="171"/>
      <c r="ANS2" s="171"/>
      <c r="ANT2" s="171"/>
      <c r="ANU2" s="171"/>
      <c r="ANV2" s="171"/>
      <c r="ANW2" s="171"/>
      <c r="ANX2" s="171"/>
      <c r="ANY2" s="171"/>
      <c r="ANZ2" s="171"/>
      <c r="AOA2" s="171"/>
      <c r="AOB2" s="171"/>
      <c r="AOC2" s="171"/>
      <c r="AOD2" s="171"/>
      <c r="AOE2" s="171"/>
      <c r="AOF2" s="171"/>
      <c r="AOG2" s="171"/>
      <c r="AOH2" s="171"/>
      <c r="AOI2" s="171"/>
      <c r="AOJ2" s="171"/>
      <c r="AOK2" s="171"/>
      <c r="AOL2" s="171"/>
      <c r="AOM2" s="171"/>
      <c r="AON2" s="171"/>
      <c r="AOO2" s="171"/>
      <c r="AOP2" s="171"/>
      <c r="AOQ2" s="171"/>
      <c r="AOR2" s="171"/>
      <c r="AOS2" s="171"/>
      <c r="AOT2" s="171"/>
      <c r="AOU2" s="171"/>
      <c r="AOV2" s="171"/>
      <c r="AOW2" s="171"/>
      <c r="AOX2" s="171"/>
      <c r="AOY2" s="171"/>
      <c r="AOZ2" s="171"/>
      <c r="APA2" s="171"/>
      <c r="APB2" s="171"/>
      <c r="APC2" s="171"/>
      <c r="APD2" s="171"/>
      <c r="APE2" s="171"/>
      <c r="APF2" s="171"/>
      <c r="APG2" s="171"/>
      <c r="APH2" s="171"/>
      <c r="API2" s="171"/>
      <c r="APJ2" s="171"/>
      <c r="APK2" s="171"/>
      <c r="APL2" s="171"/>
      <c r="APM2" s="171"/>
      <c r="APN2" s="171"/>
      <c r="APO2" s="171"/>
      <c r="APP2" s="171"/>
      <c r="APQ2" s="171"/>
      <c r="APR2" s="171"/>
      <c r="APS2" s="171"/>
      <c r="APT2" s="171"/>
      <c r="APU2" s="171"/>
      <c r="APV2" s="171"/>
      <c r="APW2" s="171"/>
      <c r="APX2" s="171"/>
      <c r="APY2" s="171"/>
      <c r="APZ2" s="171"/>
      <c r="AQA2" s="171"/>
      <c r="AQB2" s="171"/>
      <c r="AQC2" s="171"/>
      <c r="AQD2" s="171"/>
      <c r="AQE2" s="171"/>
      <c r="AQF2" s="171"/>
      <c r="AQG2" s="171"/>
      <c r="AQH2" s="171"/>
      <c r="AQI2" s="171"/>
      <c r="AQJ2" s="171"/>
      <c r="AQK2" s="171"/>
      <c r="AQL2" s="171"/>
      <c r="AQM2" s="171"/>
      <c r="AQN2" s="171"/>
      <c r="AQO2" s="171"/>
      <c r="AQP2" s="171"/>
      <c r="AQQ2" s="171"/>
      <c r="AQR2" s="171"/>
      <c r="AQS2" s="171"/>
      <c r="AQT2" s="171"/>
      <c r="AQU2" s="171"/>
      <c r="AQV2" s="171"/>
      <c r="AQW2" s="171"/>
      <c r="AQX2" s="171"/>
      <c r="AQY2" s="171"/>
      <c r="AQZ2" s="171"/>
      <c r="ARA2" s="171"/>
      <c r="ARB2" s="171"/>
      <c r="ARC2" s="171"/>
      <c r="ARD2" s="171"/>
      <c r="ARE2" s="171"/>
      <c r="ARF2" s="171"/>
      <c r="ARG2" s="171"/>
      <c r="ARH2" s="171"/>
      <c r="ARI2" s="171"/>
      <c r="ARJ2" s="171"/>
      <c r="ARK2" s="171"/>
      <c r="ARL2" s="171"/>
      <c r="ARM2" s="171"/>
      <c r="ARN2" s="171"/>
      <c r="ARO2" s="171"/>
      <c r="ARP2" s="171"/>
      <c r="ARQ2" s="171"/>
      <c r="ARR2" s="171"/>
      <c r="ARS2" s="171"/>
      <c r="ART2" s="171"/>
      <c r="ARU2" s="171"/>
      <c r="ARV2" s="171"/>
      <c r="ARW2" s="171"/>
      <c r="ARX2" s="171"/>
      <c r="ARY2" s="171"/>
      <c r="ARZ2" s="171"/>
      <c r="ASA2" s="171"/>
      <c r="ASB2" s="171"/>
      <c r="ASC2" s="171"/>
      <c r="ASD2" s="171"/>
      <c r="ASE2" s="171"/>
      <c r="ASF2" s="171"/>
      <c r="ASG2" s="171"/>
      <c r="ASH2" s="171"/>
      <c r="ASI2" s="171"/>
      <c r="ASJ2" s="171"/>
      <c r="ASK2" s="171"/>
      <c r="ASL2" s="171"/>
      <c r="ASM2" s="171"/>
      <c r="ASN2" s="171"/>
      <c r="ASO2" s="171"/>
      <c r="ASP2" s="171"/>
      <c r="ASQ2" s="171"/>
      <c r="ASR2" s="171"/>
      <c r="ASS2" s="171"/>
      <c r="AST2" s="171"/>
      <c r="ASU2" s="171"/>
      <c r="ASV2" s="171"/>
      <c r="ASW2" s="171"/>
      <c r="ASX2" s="171"/>
      <c r="ASY2" s="171"/>
      <c r="ASZ2" s="171"/>
      <c r="ATA2" s="171"/>
      <c r="ATB2" s="171"/>
      <c r="ATC2" s="171"/>
      <c r="ATD2" s="171"/>
      <c r="ATE2" s="171"/>
      <c r="ATF2" s="171"/>
      <c r="ATG2" s="171"/>
      <c r="ATH2" s="171"/>
      <c r="ATI2" s="171"/>
      <c r="ATJ2" s="171"/>
      <c r="ATK2" s="171"/>
      <c r="ATL2" s="171"/>
      <c r="ATM2" s="171"/>
      <c r="ATN2" s="171"/>
      <c r="ATO2" s="171"/>
      <c r="ATP2" s="171"/>
      <c r="ATQ2" s="171"/>
      <c r="ATR2" s="171"/>
      <c r="ATS2" s="171"/>
      <c r="ATT2" s="171"/>
      <c r="ATU2" s="171"/>
      <c r="ATV2" s="171"/>
      <c r="ATW2" s="171"/>
      <c r="ATX2" s="171"/>
      <c r="ATY2" s="171"/>
      <c r="ATZ2" s="171"/>
      <c r="AUA2" s="171"/>
      <c r="AUB2" s="171"/>
      <c r="AUC2" s="171"/>
      <c r="AUD2" s="171"/>
      <c r="AUE2" s="171"/>
      <c r="AUF2" s="171"/>
      <c r="AUG2" s="171"/>
      <c r="AUH2" s="171"/>
      <c r="AUI2" s="171"/>
      <c r="AUJ2" s="171"/>
      <c r="AUK2" s="171"/>
      <c r="AUL2" s="171"/>
      <c r="AUM2" s="171"/>
      <c r="AUN2" s="171"/>
      <c r="AUO2" s="171"/>
      <c r="AUP2" s="171"/>
      <c r="AUQ2" s="171"/>
      <c r="AUR2" s="171"/>
      <c r="AUS2" s="171"/>
      <c r="AUT2" s="171"/>
      <c r="AUU2" s="171"/>
      <c r="AUV2" s="171"/>
      <c r="AUW2" s="171"/>
      <c r="AUX2" s="171"/>
      <c r="AUY2" s="171"/>
      <c r="AUZ2" s="171"/>
      <c r="AVA2" s="171"/>
      <c r="AVB2" s="171"/>
      <c r="AVC2" s="171"/>
      <c r="AVD2" s="171"/>
      <c r="AVE2" s="171"/>
      <c r="AVF2" s="171"/>
      <c r="AVG2" s="171"/>
      <c r="AVH2" s="171"/>
      <c r="AVI2" s="171"/>
      <c r="AVJ2" s="171"/>
      <c r="AVK2" s="171"/>
      <c r="AVL2" s="171"/>
      <c r="AVM2" s="171"/>
      <c r="AVN2" s="171"/>
      <c r="AVO2" s="171"/>
      <c r="AVP2" s="171"/>
      <c r="AVQ2" s="171"/>
      <c r="AVR2" s="171"/>
      <c r="AVS2" s="171"/>
      <c r="AVT2" s="171"/>
      <c r="AVU2" s="171"/>
      <c r="AVV2" s="171"/>
      <c r="AVW2" s="171"/>
      <c r="AVX2" s="171"/>
      <c r="AVY2" s="171"/>
      <c r="AVZ2" s="171"/>
      <c r="AWA2" s="171"/>
      <c r="AWB2" s="171"/>
      <c r="AWC2" s="171"/>
      <c r="AWD2" s="171"/>
      <c r="AWE2" s="171"/>
      <c r="AWF2" s="171"/>
      <c r="AWG2" s="171"/>
      <c r="AWH2" s="171"/>
      <c r="AWI2" s="171"/>
      <c r="AWJ2" s="171"/>
      <c r="AWK2" s="171"/>
      <c r="AWL2" s="171"/>
      <c r="AWM2" s="171"/>
      <c r="AWN2" s="171"/>
      <c r="AWO2" s="171"/>
      <c r="AWP2" s="171"/>
      <c r="AWQ2" s="171"/>
      <c r="AWR2" s="171"/>
      <c r="AWS2" s="171"/>
      <c r="AWT2" s="171"/>
      <c r="AWU2" s="171"/>
      <c r="AWV2" s="171"/>
      <c r="AWW2" s="171"/>
      <c r="AWX2" s="171"/>
      <c r="AWY2" s="171"/>
      <c r="AWZ2" s="171"/>
      <c r="AXA2" s="171"/>
      <c r="AXB2" s="171"/>
      <c r="AXC2" s="171"/>
      <c r="AXD2" s="171"/>
      <c r="AXE2" s="171"/>
      <c r="AXF2" s="171"/>
      <c r="AXG2" s="171"/>
      <c r="AXH2" s="171"/>
      <c r="AXI2" s="171"/>
      <c r="AXJ2" s="171"/>
      <c r="AXK2" s="171"/>
      <c r="AXL2" s="171"/>
      <c r="AXM2" s="171"/>
      <c r="AXN2" s="171"/>
      <c r="AXO2" s="171"/>
      <c r="AXP2" s="171"/>
      <c r="AXQ2" s="171"/>
      <c r="AXR2" s="171"/>
      <c r="AXS2" s="171"/>
      <c r="AXT2" s="171"/>
      <c r="AXU2" s="171"/>
      <c r="AXV2" s="171"/>
      <c r="AXW2" s="171"/>
      <c r="AXX2" s="171"/>
      <c r="AXY2" s="171"/>
      <c r="AXZ2" s="171"/>
      <c r="AYA2" s="171"/>
      <c r="AYB2" s="171"/>
      <c r="AYC2" s="171"/>
      <c r="AYD2" s="171"/>
      <c r="AYE2" s="171"/>
      <c r="AYF2" s="171"/>
      <c r="AYG2" s="171"/>
      <c r="AYH2" s="171"/>
      <c r="AYI2" s="171"/>
      <c r="AYJ2" s="171"/>
      <c r="AYK2" s="171"/>
      <c r="AYL2" s="171"/>
      <c r="AYM2" s="171"/>
      <c r="AYN2" s="171"/>
      <c r="AYO2" s="171"/>
      <c r="AYP2" s="171"/>
      <c r="AYQ2" s="171"/>
      <c r="AYR2" s="171"/>
      <c r="AYS2" s="171"/>
      <c r="AYT2" s="171"/>
      <c r="AYU2" s="171"/>
      <c r="AYV2" s="171"/>
      <c r="AYW2" s="171"/>
      <c r="AYX2" s="171"/>
      <c r="AYY2" s="171"/>
      <c r="AYZ2" s="171"/>
      <c r="AZA2" s="171"/>
      <c r="AZB2" s="171"/>
      <c r="AZC2" s="171"/>
      <c r="AZD2" s="171"/>
      <c r="AZE2" s="171"/>
      <c r="AZF2" s="171"/>
      <c r="AZG2" s="171"/>
      <c r="AZH2" s="171"/>
      <c r="AZI2" s="171"/>
      <c r="AZJ2" s="171"/>
      <c r="AZK2" s="171"/>
      <c r="AZL2" s="171"/>
      <c r="AZM2" s="171"/>
      <c r="AZN2" s="171"/>
      <c r="AZO2" s="171"/>
      <c r="AZP2" s="171"/>
      <c r="AZQ2" s="171"/>
      <c r="AZR2" s="171"/>
      <c r="AZS2" s="171"/>
      <c r="AZT2" s="171"/>
      <c r="AZU2" s="171"/>
      <c r="AZV2" s="171"/>
      <c r="AZW2" s="171"/>
      <c r="AZX2" s="171"/>
      <c r="AZY2" s="171"/>
      <c r="AZZ2" s="171"/>
      <c r="BAA2" s="171"/>
      <c r="BAB2" s="171"/>
      <c r="BAC2" s="171"/>
      <c r="BAD2" s="171"/>
      <c r="BAE2" s="171"/>
      <c r="BAF2" s="171"/>
      <c r="BAG2" s="171"/>
      <c r="BAH2" s="171"/>
      <c r="BAI2" s="171"/>
      <c r="BAJ2" s="171"/>
      <c r="BAK2" s="171"/>
      <c r="BAL2" s="171"/>
      <c r="BAM2" s="171"/>
      <c r="BAN2" s="171"/>
      <c r="BAO2" s="171"/>
      <c r="BAP2" s="171"/>
      <c r="BAQ2" s="171"/>
      <c r="BAR2" s="171"/>
      <c r="BAS2" s="171"/>
      <c r="BAT2" s="171"/>
      <c r="BAU2" s="171"/>
      <c r="BAV2" s="171"/>
      <c r="BAW2" s="171"/>
      <c r="BAX2" s="171"/>
      <c r="BAY2" s="171"/>
      <c r="BAZ2" s="171"/>
      <c r="BBA2" s="171"/>
      <c r="BBB2" s="171"/>
      <c r="BBC2" s="171"/>
      <c r="BBD2" s="171"/>
      <c r="BBE2" s="171"/>
      <c r="BBF2" s="171"/>
      <c r="BBG2" s="171"/>
      <c r="BBH2" s="171"/>
      <c r="BBI2" s="171"/>
      <c r="BBJ2" s="171"/>
      <c r="BBK2" s="171"/>
      <c r="BBL2" s="171"/>
      <c r="BBM2" s="171"/>
      <c r="BBN2" s="171"/>
      <c r="BBO2" s="171"/>
      <c r="BBP2" s="171"/>
      <c r="BBQ2" s="171"/>
      <c r="BBR2" s="171"/>
      <c r="BBS2" s="171"/>
      <c r="BBT2" s="171"/>
      <c r="BBU2" s="171"/>
      <c r="BBV2" s="171"/>
      <c r="BBW2" s="171"/>
      <c r="BBX2" s="171"/>
      <c r="BBY2" s="171"/>
      <c r="BBZ2" s="171"/>
      <c r="BCA2" s="171"/>
      <c r="BCB2" s="171"/>
      <c r="BCC2" s="171"/>
      <c r="BCD2" s="171"/>
      <c r="BCE2" s="171"/>
      <c r="BCF2" s="171"/>
      <c r="BCG2" s="171"/>
      <c r="BCH2" s="171"/>
      <c r="BCI2" s="171"/>
      <c r="BCJ2" s="171"/>
      <c r="BCK2" s="171"/>
      <c r="BCL2" s="171"/>
      <c r="BCM2" s="171"/>
      <c r="BCN2" s="171"/>
      <c r="BCO2" s="171"/>
      <c r="BCP2" s="171"/>
      <c r="BCQ2" s="171"/>
      <c r="BCR2" s="171"/>
      <c r="BCS2" s="171"/>
      <c r="BCT2" s="171"/>
      <c r="BCU2" s="171"/>
      <c r="BCV2" s="171"/>
      <c r="BCW2" s="171"/>
      <c r="BCX2" s="171"/>
      <c r="BCY2" s="171"/>
      <c r="BCZ2" s="171"/>
      <c r="BDA2" s="171"/>
      <c r="BDB2" s="171"/>
      <c r="BDC2" s="171"/>
      <c r="BDD2" s="171"/>
      <c r="BDE2" s="171"/>
      <c r="BDF2" s="171"/>
      <c r="BDG2" s="171"/>
      <c r="BDH2" s="171"/>
      <c r="BDI2" s="171"/>
      <c r="BDJ2" s="171"/>
      <c r="BDK2" s="171"/>
      <c r="BDL2" s="171"/>
      <c r="BDM2" s="171"/>
      <c r="BDN2" s="171"/>
      <c r="BDO2" s="171"/>
      <c r="BDP2" s="171"/>
      <c r="BDQ2" s="171"/>
      <c r="BDR2" s="171"/>
      <c r="BDS2" s="171"/>
      <c r="BDT2" s="171"/>
      <c r="BDU2" s="171"/>
      <c r="BDV2" s="171"/>
      <c r="BDW2" s="171"/>
      <c r="BDX2" s="171"/>
      <c r="BDY2" s="171"/>
      <c r="BDZ2" s="171"/>
      <c r="BEA2" s="171"/>
      <c r="BEB2" s="171"/>
      <c r="BEC2" s="171"/>
      <c r="BED2" s="171"/>
      <c r="BEE2" s="171"/>
      <c r="BEF2" s="171"/>
      <c r="BEG2" s="171"/>
      <c r="BEH2" s="171"/>
      <c r="BEI2" s="171"/>
      <c r="BEJ2" s="171"/>
      <c r="BEK2" s="171"/>
      <c r="BEL2" s="171"/>
      <c r="BEM2" s="171"/>
      <c r="BEN2" s="171"/>
      <c r="BEO2" s="171"/>
      <c r="BEP2" s="171"/>
      <c r="BEQ2" s="171"/>
      <c r="BER2" s="171"/>
      <c r="BES2" s="171"/>
      <c r="BET2" s="171"/>
      <c r="BEU2" s="171"/>
      <c r="BEV2" s="171"/>
      <c r="BEW2" s="171"/>
      <c r="BEX2" s="171"/>
      <c r="BEY2" s="171"/>
      <c r="BEZ2" s="171"/>
      <c r="BFA2" s="171"/>
      <c r="BFB2" s="171"/>
      <c r="BFC2" s="171"/>
      <c r="BFD2" s="171"/>
      <c r="BFE2" s="171"/>
      <c r="BFF2" s="171"/>
      <c r="BFG2" s="171"/>
      <c r="BFH2" s="171"/>
      <c r="BFI2" s="171"/>
      <c r="BFJ2" s="171"/>
      <c r="BFK2" s="171"/>
      <c r="BFL2" s="171"/>
      <c r="BFM2" s="171"/>
      <c r="BFN2" s="171"/>
      <c r="BFO2" s="171"/>
      <c r="BFP2" s="171"/>
      <c r="BFQ2" s="171"/>
      <c r="BFR2" s="171"/>
      <c r="BFS2" s="171"/>
      <c r="BFT2" s="171"/>
      <c r="BFU2" s="171"/>
      <c r="BFV2" s="171"/>
      <c r="BFW2" s="171"/>
      <c r="BFX2" s="171"/>
      <c r="BFY2" s="171"/>
      <c r="BFZ2" s="171"/>
      <c r="BGA2" s="171"/>
      <c r="BGB2" s="171"/>
      <c r="BGC2" s="171"/>
      <c r="BGD2" s="171"/>
      <c r="BGE2" s="171"/>
      <c r="BGF2" s="171"/>
      <c r="BGG2" s="171"/>
      <c r="BGH2" s="171"/>
      <c r="BGI2" s="171"/>
      <c r="BGJ2" s="171"/>
      <c r="BGK2" s="171"/>
      <c r="BGL2" s="171"/>
      <c r="BGM2" s="171"/>
      <c r="BGN2" s="171"/>
      <c r="BGO2" s="171"/>
      <c r="BGP2" s="171"/>
      <c r="BGQ2" s="171"/>
      <c r="BGR2" s="171"/>
      <c r="BGS2" s="171"/>
      <c r="BGT2" s="171"/>
      <c r="BGU2" s="171"/>
      <c r="BGV2" s="171"/>
      <c r="BGW2" s="171"/>
      <c r="BGX2" s="171"/>
      <c r="BGY2" s="171"/>
      <c r="BGZ2" s="171"/>
      <c r="BHA2" s="171"/>
      <c r="BHB2" s="171"/>
      <c r="BHC2" s="171"/>
      <c r="BHD2" s="171"/>
      <c r="BHE2" s="171"/>
      <c r="BHF2" s="171"/>
      <c r="BHG2" s="171"/>
      <c r="BHH2" s="171"/>
      <c r="BHI2" s="171"/>
      <c r="BHJ2" s="171"/>
      <c r="BHK2" s="171"/>
      <c r="BHL2" s="171"/>
      <c r="BHM2" s="171"/>
      <c r="BHN2" s="171"/>
      <c r="BHO2" s="171"/>
      <c r="BHP2" s="171"/>
      <c r="BHQ2" s="171"/>
      <c r="BHR2" s="171"/>
      <c r="BHS2" s="171"/>
      <c r="BHT2" s="171"/>
      <c r="BHU2" s="171"/>
      <c r="BHV2" s="171"/>
      <c r="BHW2" s="171"/>
      <c r="BHX2" s="171"/>
      <c r="BHY2" s="171"/>
      <c r="BHZ2" s="171"/>
      <c r="BIA2" s="171"/>
      <c r="BIB2" s="171"/>
      <c r="BIC2" s="171"/>
      <c r="BID2" s="171"/>
      <c r="BIE2" s="171"/>
      <c r="BIF2" s="171"/>
      <c r="BIG2" s="171"/>
      <c r="BIH2" s="171"/>
      <c r="BII2" s="171"/>
      <c r="BIJ2" s="171"/>
      <c r="BIK2" s="171"/>
      <c r="BIL2" s="171"/>
      <c r="BIM2" s="171"/>
      <c r="BIN2" s="171"/>
      <c r="BIO2" s="171"/>
      <c r="BIP2" s="171"/>
      <c r="BIQ2" s="171"/>
      <c r="BIR2" s="171"/>
      <c r="BIS2" s="171"/>
      <c r="BIT2" s="171"/>
      <c r="BIU2" s="171"/>
      <c r="BIV2" s="171"/>
      <c r="BIW2" s="171"/>
      <c r="BIX2" s="171"/>
      <c r="BIY2" s="171"/>
      <c r="BIZ2" s="171"/>
      <c r="BJA2" s="171"/>
      <c r="BJB2" s="171"/>
      <c r="BJC2" s="171"/>
      <c r="BJD2" s="171"/>
      <c r="BJE2" s="171"/>
      <c r="BJF2" s="171"/>
      <c r="BJG2" s="171"/>
      <c r="BJH2" s="171"/>
      <c r="BJI2" s="171"/>
      <c r="BJJ2" s="171"/>
      <c r="BJK2" s="171"/>
      <c r="BJL2" s="171"/>
      <c r="BJM2" s="171"/>
      <c r="BJN2" s="171"/>
      <c r="BJO2" s="171"/>
      <c r="BJP2" s="171"/>
      <c r="BJQ2" s="171"/>
      <c r="BJR2" s="171"/>
      <c r="BJS2" s="171"/>
      <c r="BJT2" s="171"/>
      <c r="BJU2" s="171"/>
      <c r="BJV2" s="171"/>
      <c r="BJW2" s="171"/>
      <c r="BJX2" s="171"/>
      <c r="BJY2" s="171"/>
      <c r="BJZ2" s="171"/>
      <c r="BKA2" s="171"/>
      <c r="BKB2" s="171"/>
      <c r="BKC2" s="171"/>
      <c r="BKD2" s="171"/>
      <c r="BKE2" s="171"/>
      <c r="BKF2" s="171"/>
      <c r="BKG2" s="171"/>
      <c r="BKH2" s="171"/>
      <c r="BKI2" s="171"/>
      <c r="BKJ2" s="171"/>
      <c r="BKK2" s="171"/>
      <c r="BKL2" s="171"/>
      <c r="BKM2" s="171"/>
      <c r="BKN2" s="171"/>
      <c r="BKO2" s="171"/>
      <c r="BKP2" s="171"/>
      <c r="BKQ2" s="171"/>
      <c r="BKR2" s="171"/>
      <c r="BKS2" s="171"/>
      <c r="BKT2" s="171"/>
      <c r="BKU2" s="171"/>
      <c r="BKV2" s="171"/>
      <c r="BKW2" s="171"/>
      <c r="BKX2" s="171"/>
      <c r="BKY2" s="171"/>
      <c r="BKZ2" s="171"/>
      <c r="BLA2" s="171"/>
      <c r="BLB2" s="171"/>
      <c r="BLC2" s="171"/>
      <c r="BLD2" s="171"/>
      <c r="BLE2" s="171"/>
      <c r="BLF2" s="171"/>
      <c r="BLG2" s="171"/>
      <c r="BLH2" s="171"/>
      <c r="BLI2" s="171"/>
      <c r="BLJ2" s="171"/>
      <c r="BLK2" s="171"/>
      <c r="BLL2" s="171"/>
      <c r="BLM2" s="171"/>
      <c r="BLN2" s="171"/>
      <c r="BLO2" s="171"/>
      <c r="BLP2" s="171"/>
      <c r="BLQ2" s="171"/>
      <c r="BLR2" s="171"/>
      <c r="BLS2" s="171"/>
      <c r="BLT2" s="171"/>
      <c r="BLU2" s="171"/>
      <c r="BLV2" s="171"/>
      <c r="BLW2" s="171"/>
      <c r="BLX2" s="171"/>
      <c r="BLY2" s="171"/>
      <c r="BLZ2" s="171"/>
      <c r="BMA2" s="171"/>
      <c r="BMB2" s="171"/>
      <c r="BMC2" s="171"/>
      <c r="BMD2" s="171"/>
      <c r="BME2" s="171"/>
      <c r="BMF2" s="171"/>
      <c r="BMG2" s="171"/>
      <c r="BMH2" s="171"/>
      <c r="BMI2" s="171"/>
      <c r="BMJ2" s="171"/>
      <c r="BMK2" s="171"/>
      <c r="BML2" s="171"/>
      <c r="BMM2" s="171"/>
      <c r="BMN2" s="171"/>
      <c r="BMO2" s="171"/>
      <c r="BMP2" s="171"/>
      <c r="BMQ2" s="171"/>
      <c r="BMR2" s="171"/>
      <c r="BMS2" s="171"/>
      <c r="BMT2" s="171"/>
      <c r="BMU2" s="171"/>
      <c r="BMV2" s="171"/>
      <c r="BMW2" s="171"/>
      <c r="BMX2" s="171"/>
      <c r="BMY2" s="171"/>
      <c r="BMZ2" s="171"/>
      <c r="BNA2" s="171"/>
      <c r="BNB2" s="171"/>
      <c r="BNC2" s="171"/>
      <c r="BND2" s="171"/>
      <c r="BNE2" s="171"/>
      <c r="BNF2" s="171"/>
      <c r="BNG2" s="171"/>
      <c r="BNH2" s="171"/>
      <c r="BNI2" s="171"/>
      <c r="BNJ2" s="171"/>
      <c r="BNK2" s="171"/>
      <c r="BNL2" s="171"/>
      <c r="BNM2" s="171"/>
      <c r="BNN2" s="171"/>
      <c r="BNO2" s="171"/>
      <c r="BNP2" s="171"/>
      <c r="BNQ2" s="171"/>
      <c r="BNR2" s="171"/>
      <c r="BNS2" s="171"/>
      <c r="BNT2" s="171"/>
      <c r="BNU2" s="171"/>
      <c r="BNV2" s="171"/>
      <c r="BNW2" s="171"/>
      <c r="BNX2" s="171"/>
      <c r="BNY2" s="171"/>
      <c r="BNZ2" s="171"/>
      <c r="BOA2" s="171"/>
      <c r="BOB2" s="171"/>
      <c r="BOC2" s="171"/>
      <c r="BOD2" s="171"/>
      <c r="BOE2" s="171"/>
      <c r="BOF2" s="171"/>
      <c r="BOG2" s="171"/>
      <c r="BOH2" s="171"/>
      <c r="BOI2" s="171"/>
      <c r="BOJ2" s="171"/>
      <c r="BOK2" s="171"/>
      <c r="BOL2" s="171"/>
      <c r="BOM2" s="171"/>
      <c r="BON2" s="171"/>
      <c r="BOO2" s="171"/>
      <c r="BOP2" s="171"/>
      <c r="BOQ2" s="171"/>
      <c r="BOR2" s="171"/>
      <c r="BOS2" s="171"/>
      <c r="BOT2" s="171"/>
      <c r="BOU2" s="171"/>
      <c r="BOV2" s="171"/>
      <c r="BOW2" s="171"/>
      <c r="BOX2" s="171"/>
      <c r="BOY2" s="171"/>
      <c r="BOZ2" s="171"/>
      <c r="BPA2" s="171"/>
      <c r="BPB2" s="171"/>
      <c r="BPC2" s="171"/>
      <c r="BPD2" s="171"/>
      <c r="BPE2" s="171"/>
      <c r="BPF2" s="171"/>
      <c r="BPG2" s="171"/>
      <c r="BPH2" s="171"/>
      <c r="BPI2" s="171"/>
      <c r="BPJ2" s="171"/>
      <c r="BPK2" s="171"/>
      <c r="BPL2" s="171"/>
      <c r="BPM2" s="171"/>
      <c r="BPN2" s="171"/>
      <c r="BPO2" s="171"/>
      <c r="BPP2" s="171"/>
      <c r="BPQ2" s="171"/>
      <c r="BPR2" s="171"/>
      <c r="BPS2" s="171"/>
      <c r="BPT2" s="171"/>
      <c r="BPU2" s="171"/>
      <c r="BPV2" s="171"/>
      <c r="BPW2" s="171"/>
      <c r="BPX2" s="171"/>
      <c r="BPY2" s="171"/>
      <c r="BPZ2" s="171"/>
      <c r="BQA2" s="171"/>
      <c r="BQB2" s="171"/>
      <c r="BQC2" s="171"/>
      <c r="BQD2" s="171"/>
      <c r="BQE2" s="171"/>
      <c r="BQF2" s="171"/>
      <c r="BQG2" s="171"/>
      <c r="BQH2" s="171"/>
      <c r="BQI2" s="171"/>
      <c r="BQJ2" s="171"/>
      <c r="BQK2" s="171"/>
      <c r="BQL2" s="171"/>
      <c r="BQM2" s="171"/>
      <c r="BQN2" s="171"/>
      <c r="BQO2" s="171"/>
      <c r="BQP2" s="171"/>
      <c r="BQQ2" s="171"/>
      <c r="BQR2" s="171"/>
      <c r="BQS2" s="171"/>
      <c r="BQT2" s="171"/>
      <c r="BQU2" s="171"/>
      <c r="BQV2" s="171"/>
      <c r="BQW2" s="171"/>
      <c r="BQX2" s="171"/>
      <c r="BQY2" s="171"/>
      <c r="BQZ2" s="171"/>
      <c r="BRA2" s="171"/>
      <c r="BRB2" s="171"/>
      <c r="BRC2" s="171"/>
      <c r="BRD2" s="171"/>
      <c r="BRE2" s="171"/>
      <c r="BRF2" s="171"/>
      <c r="BRG2" s="171"/>
      <c r="BRH2" s="171"/>
      <c r="BRI2" s="171"/>
      <c r="BRJ2" s="171"/>
      <c r="BRK2" s="171"/>
      <c r="BRL2" s="171"/>
      <c r="BRM2" s="171"/>
      <c r="BRN2" s="171"/>
      <c r="BRO2" s="171"/>
      <c r="BRP2" s="171"/>
      <c r="BRQ2" s="171"/>
      <c r="BRR2" s="171"/>
      <c r="BRS2" s="171"/>
      <c r="BRT2" s="171"/>
      <c r="BRU2" s="171"/>
      <c r="BRV2" s="171"/>
      <c r="BRW2" s="171"/>
      <c r="BRX2" s="171"/>
      <c r="BRY2" s="171"/>
      <c r="BRZ2" s="171"/>
      <c r="BSA2" s="171"/>
      <c r="BSB2" s="171"/>
      <c r="BSC2" s="171"/>
      <c r="BSD2" s="171"/>
      <c r="BSE2" s="171"/>
      <c r="BSF2" s="171"/>
      <c r="BSG2" s="171"/>
      <c r="BSH2" s="171"/>
      <c r="BSI2" s="171"/>
      <c r="BSJ2" s="171"/>
      <c r="BSK2" s="171"/>
      <c r="BSL2" s="171"/>
      <c r="BSM2" s="171"/>
      <c r="BSN2" s="171"/>
      <c r="BSO2" s="171"/>
      <c r="BSP2" s="171"/>
      <c r="BSQ2" s="171"/>
      <c r="BSR2" s="171"/>
      <c r="BSS2" s="171"/>
      <c r="BST2" s="171"/>
      <c r="BSU2" s="171"/>
      <c r="BSV2" s="171"/>
      <c r="BSW2" s="171"/>
      <c r="BSX2" s="171"/>
      <c r="BSY2" s="171"/>
      <c r="BSZ2" s="171"/>
      <c r="BTA2" s="171"/>
      <c r="BTB2" s="171"/>
      <c r="BTC2" s="171"/>
      <c r="BTD2" s="171"/>
      <c r="BTE2" s="171"/>
      <c r="BTF2" s="171"/>
      <c r="BTG2" s="171"/>
      <c r="BTH2" s="171"/>
      <c r="BTI2" s="171"/>
      <c r="BTJ2" s="171"/>
      <c r="BTK2" s="171"/>
      <c r="BTL2" s="171"/>
      <c r="BTM2" s="171"/>
      <c r="BTN2" s="171"/>
      <c r="BTO2" s="171"/>
      <c r="BTP2" s="171"/>
      <c r="BTQ2" s="171"/>
      <c r="BTR2" s="171"/>
      <c r="BTS2" s="171"/>
      <c r="BTT2" s="171"/>
      <c r="BTU2" s="171"/>
      <c r="BTV2" s="171"/>
      <c r="BTW2" s="171"/>
      <c r="BTX2" s="171"/>
      <c r="BTY2" s="171"/>
      <c r="BTZ2" s="171"/>
      <c r="BUA2" s="171"/>
      <c r="BUB2" s="171"/>
      <c r="BUC2" s="171"/>
      <c r="BUD2" s="171"/>
      <c r="BUE2" s="171"/>
      <c r="BUF2" s="171"/>
      <c r="BUG2" s="171"/>
      <c r="BUH2" s="171"/>
      <c r="BUI2" s="171"/>
      <c r="BUJ2" s="171"/>
      <c r="BUK2" s="171"/>
      <c r="BUL2" s="171"/>
      <c r="BUM2" s="171"/>
      <c r="BUN2" s="171"/>
      <c r="BUO2" s="171"/>
      <c r="BUP2" s="171"/>
      <c r="BUQ2" s="171"/>
      <c r="BUR2" s="171"/>
      <c r="BUS2" s="171"/>
      <c r="BUT2" s="171"/>
      <c r="BUU2" s="171"/>
      <c r="BUV2" s="171"/>
      <c r="BUW2" s="171"/>
      <c r="BUX2" s="171"/>
      <c r="BUY2" s="171"/>
      <c r="BUZ2" s="171"/>
      <c r="BVA2" s="171"/>
      <c r="BVB2" s="171"/>
      <c r="BVC2" s="171"/>
      <c r="BVD2" s="171"/>
      <c r="BVE2" s="171"/>
      <c r="BVF2" s="171"/>
      <c r="BVG2" s="171"/>
      <c r="BVH2" s="171"/>
      <c r="BVI2" s="171"/>
      <c r="BVJ2" s="171"/>
      <c r="BVK2" s="171"/>
      <c r="BVL2" s="171"/>
      <c r="BVM2" s="171"/>
      <c r="BVN2" s="171"/>
      <c r="BVO2" s="171"/>
      <c r="BVP2" s="171"/>
      <c r="BVQ2" s="171"/>
      <c r="BVR2" s="171"/>
      <c r="BVS2" s="171"/>
      <c r="BVT2" s="171"/>
      <c r="BVU2" s="171"/>
      <c r="BVV2" s="171"/>
      <c r="BVW2" s="171"/>
      <c r="BVX2" s="171"/>
      <c r="BVY2" s="171"/>
      <c r="BVZ2" s="171"/>
      <c r="BWA2" s="171"/>
      <c r="BWB2" s="171"/>
      <c r="BWC2" s="171"/>
      <c r="BWD2" s="171"/>
      <c r="BWE2" s="171"/>
      <c r="BWF2" s="171"/>
      <c r="BWG2" s="171"/>
      <c r="BWH2" s="171"/>
      <c r="BWI2" s="171"/>
      <c r="BWJ2" s="171"/>
      <c r="BWK2" s="171"/>
      <c r="BWL2" s="171"/>
      <c r="BWM2" s="171"/>
      <c r="BWN2" s="171"/>
      <c r="BWO2" s="171"/>
      <c r="BWP2" s="171"/>
      <c r="BWQ2" s="171"/>
      <c r="BWR2" s="171"/>
      <c r="BWS2" s="171"/>
      <c r="BWT2" s="171"/>
      <c r="BWU2" s="171"/>
      <c r="BWV2" s="171"/>
      <c r="BWW2" s="171"/>
      <c r="BWX2" s="171"/>
      <c r="BWY2" s="171"/>
      <c r="BWZ2" s="171"/>
      <c r="BXA2" s="171"/>
      <c r="BXB2" s="171"/>
      <c r="BXC2" s="171"/>
      <c r="BXD2" s="171"/>
      <c r="BXE2" s="171"/>
      <c r="BXF2" s="171"/>
      <c r="BXG2" s="171"/>
      <c r="BXH2" s="171"/>
      <c r="BXI2" s="171"/>
      <c r="BXJ2" s="171"/>
      <c r="BXK2" s="171"/>
      <c r="BXL2" s="171"/>
      <c r="BXM2" s="171"/>
      <c r="BXN2" s="171"/>
      <c r="BXO2" s="171"/>
      <c r="BXP2" s="171"/>
      <c r="BXQ2" s="171"/>
      <c r="BXR2" s="171"/>
      <c r="BXS2" s="171"/>
      <c r="BXT2" s="171"/>
      <c r="BXU2" s="171"/>
      <c r="BXV2" s="171"/>
      <c r="BXW2" s="171"/>
      <c r="BXX2" s="171"/>
      <c r="BXY2" s="171"/>
      <c r="BXZ2" s="171"/>
      <c r="BYA2" s="171"/>
      <c r="BYB2" s="171"/>
      <c r="BYC2" s="171"/>
      <c r="BYD2" s="171"/>
      <c r="BYE2" s="171"/>
      <c r="BYF2" s="171"/>
      <c r="BYG2" s="171"/>
      <c r="BYH2" s="171"/>
      <c r="BYI2" s="171"/>
      <c r="BYJ2" s="171"/>
      <c r="BYK2" s="171"/>
      <c r="BYL2" s="171"/>
      <c r="BYM2" s="171"/>
      <c r="BYN2" s="171"/>
      <c r="BYO2" s="171"/>
      <c r="BYP2" s="171"/>
      <c r="BYQ2" s="171"/>
      <c r="BYR2" s="171"/>
      <c r="BYS2" s="171"/>
      <c r="BYT2" s="171"/>
      <c r="BYU2" s="171"/>
      <c r="BYV2" s="171"/>
      <c r="BYW2" s="171"/>
      <c r="BYX2" s="171"/>
      <c r="BYY2" s="171"/>
      <c r="BYZ2" s="171"/>
      <c r="BZA2" s="171"/>
      <c r="BZB2" s="171"/>
      <c r="BZC2" s="171"/>
      <c r="BZD2" s="171"/>
      <c r="BZE2" s="171"/>
      <c r="BZF2" s="171"/>
      <c r="BZG2" s="171"/>
      <c r="BZH2" s="171"/>
      <c r="BZI2" s="171"/>
      <c r="BZJ2" s="171"/>
      <c r="BZK2" s="171"/>
      <c r="BZL2" s="171"/>
      <c r="BZM2" s="171"/>
      <c r="BZN2" s="171"/>
      <c r="BZO2" s="171"/>
      <c r="BZP2" s="171"/>
      <c r="BZQ2" s="171"/>
      <c r="BZR2" s="171"/>
      <c r="BZS2" s="171"/>
      <c r="BZT2" s="171"/>
      <c r="BZU2" s="171"/>
      <c r="BZV2" s="171"/>
      <c r="BZW2" s="171"/>
      <c r="BZX2" s="171"/>
      <c r="BZY2" s="171"/>
      <c r="BZZ2" s="171"/>
      <c r="CAA2" s="171"/>
      <c r="CAB2" s="171"/>
      <c r="CAC2" s="171"/>
      <c r="CAD2" s="171"/>
      <c r="CAE2" s="171"/>
      <c r="CAF2" s="171"/>
      <c r="CAG2" s="171"/>
      <c r="CAH2" s="171"/>
      <c r="CAI2" s="171"/>
      <c r="CAJ2" s="171"/>
      <c r="CAK2" s="171"/>
      <c r="CAL2" s="171"/>
      <c r="CAM2" s="171"/>
      <c r="CAN2" s="171"/>
      <c r="CAO2" s="171"/>
      <c r="CAP2" s="171"/>
      <c r="CAQ2" s="171"/>
      <c r="CAR2" s="171"/>
      <c r="CAS2" s="171"/>
      <c r="CAT2" s="171"/>
      <c r="CAU2" s="171"/>
      <c r="CAV2" s="171"/>
      <c r="CAW2" s="171"/>
      <c r="CAX2" s="171"/>
      <c r="CAY2" s="171"/>
      <c r="CAZ2" s="171"/>
      <c r="CBA2" s="171"/>
      <c r="CBB2" s="171"/>
      <c r="CBC2" s="171"/>
      <c r="CBD2" s="171"/>
      <c r="CBE2" s="171"/>
      <c r="CBF2" s="171"/>
      <c r="CBG2" s="171"/>
      <c r="CBH2" s="171"/>
      <c r="CBI2" s="171"/>
      <c r="CBJ2" s="171"/>
      <c r="CBK2" s="171"/>
      <c r="CBL2" s="171"/>
      <c r="CBM2" s="171"/>
      <c r="CBN2" s="171"/>
      <c r="CBO2" s="171"/>
      <c r="CBP2" s="171"/>
      <c r="CBQ2" s="171"/>
      <c r="CBR2" s="171"/>
      <c r="CBS2" s="171"/>
      <c r="CBT2" s="171"/>
      <c r="CBU2" s="171"/>
      <c r="CBV2" s="171"/>
      <c r="CBW2" s="171"/>
      <c r="CBX2" s="171"/>
      <c r="CBY2" s="171"/>
      <c r="CBZ2" s="171"/>
      <c r="CCA2" s="171"/>
      <c r="CCB2" s="171"/>
      <c r="CCC2" s="171"/>
      <c r="CCD2" s="171"/>
      <c r="CCE2" s="171"/>
      <c r="CCF2" s="171"/>
      <c r="CCG2" s="171"/>
      <c r="CCH2" s="171"/>
      <c r="CCI2" s="171"/>
      <c r="CCJ2" s="171"/>
      <c r="CCK2" s="171"/>
      <c r="CCL2" s="171"/>
      <c r="CCM2" s="171"/>
      <c r="CCN2" s="171"/>
      <c r="CCO2" s="171"/>
      <c r="CCP2" s="171"/>
      <c r="CCQ2" s="171"/>
      <c r="CCR2" s="171"/>
      <c r="CCS2" s="171"/>
      <c r="CCT2" s="171"/>
      <c r="CCU2" s="171"/>
      <c r="CCV2" s="171"/>
      <c r="CCW2" s="171"/>
      <c r="CCX2" s="171"/>
      <c r="CCY2" s="171"/>
      <c r="CCZ2" s="171"/>
      <c r="CDA2" s="171"/>
      <c r="CDB2" s="171"/>
      <c r="CDC2" s="171"/>
      <c r="CDD2" s="171"/>
      <c r="CDE2" s="171"/>
      <c r="CDF2" s="171"/>
      <c r="CDG2" s="171"/>
      <c r="CDH2" s="171"/>
      <c r="CDI2" s="171"/>
      <c r="CDJ2" s="171"/>
      <c r="CDK2" s="171"/>
      <c r="CDL2" s="171"/>
      <c r="CDM2" s="171"/>
      <c r="CDN2" s="171"/>
      <c r="CDO2" s="171"/>
      <c r="CDP2" s="171"/>
      <c r="CDQ2" s="171"/>
      <c r="CDR2" s="171"/>
      <c r="CDS2" s="171"/>
      <c r="CDT2" s="171"/>
      <c r="CDU2" s="171"/>
      <c r="CDV2" s="171"/>
      <c r="CDW2" s="171"/>
      <c r="CDX2" s="171"/>
      <c r="CDY2" s="171"/>
      <c r="CDZ2" s="171"/>
      <c r="CEA2" s="171"/>
      <c r="CEB2" s="171"/>
      <c r="CEC2" s="171"/>
      <c r="CED2" s="171"/>
      <c r="CEE2" s="171"/>
      <c r="CEF2" s="171"/>
      <c r="CEG2" s="171"/>
      <c r="CEH2" s="171"/>
      <c r="CEI2" s="171"/>
      <c r="CEJ2" s="171"/>
      <c r="CEK2" s="171"/>
      <c r="CEL2" s="171"/>
      <c r="CEM2" s="171"/>
      <c r="CEN2" s="171"/>
      <c r="CEO2" s="171"/>
      <c r="CEP2" s="171"/>
      <c r="CEQ2" s="171"/>
      <c r="CER2" s="171"/>
      <c r="CES2" s="171"/>
      <c r="CET2" s="171"/>
      <c r="CEU2" s="171"/>
      <c r="CEV2" s="171"/>
      <c r="CEW2" s="171"/>
      <c r="CEX2" s="171"/>
      <c r="CEY2" s="171"/>
      <c r="CEZ2" s="171"/>
      <c r="CFA2" s="171"/>
      <c r="CFB2" s="171"/>
      <c r="CFC2" s="171"/>
      <c r="CFD2" s="171"/>
      <c r="CFE2" s="171"/>
      <c r="CFF2" s="171"/>
      <c r="CFG2" s="171"/>
      <c r="CFH2" s="171"/>
      <c r="CFI2" s="171"/>
      <c r="CFJ2" s="171"/>
      <c r="CFK2" s="171"/>
      <c r="CFL2" s="171"/>
      <c r="CFM2" s="171"/>
      <c r="CFN2" s="171"/>
      <c r="CFO2" s="171"/>
      <c r="CFP2" s="171"/>
      <c r="CFQ2" s="171"/>
      <c r="CFR2" s="171"/>
      <c r="CFS2" s="171"/>
      <c r="CFT2" s="171"/>
      <c r="CFU2" s="171"/>
      <c r="CFV2" s="171"/>
      <c r="CFW2" s="171"/>
      <c r="CFX2" s="171"/>
      <c r="CFY2" s="171"/>
      <c r="CFZ2" s="171"/>
      <c r="CGA2" s="171"/>
      <c r="CGB2" s="171"/>
      <c r="CGC2" s="171"/>
      <c r="CGD2" s="171"/>
      <c r="CGE2" s="171"/>
      <c r="CGF2" s="171"/>
      <c r="CGG2" s="171"/>
      <c r="CGH2" s="171"/>
      <c r="CGI2" s="171"/>
      <c r="CGJ2" s="171"/>
      <c r="CGK2" s="171"/>
      <c r="CGL2" s="171"/>
      <c r="CGM2" s="171"/>
      <c r="CGN2" s="171"/>
      <c r="CGO2" s="171"/>
      <c r="CGP2" s="171"/>
      <c r="CGQ2" s="171"/>
      <c r="CGR2" s="171"/>
      <c r="CGS2" s="171"/>
      <c r="CGT2" s="171"/>
      <c r="CGU2" s="171"/>
      <c r="CGV2" s="171"/>
      <c r="CGW2" s="171"/>
      <c r="CGX2" s="171"/>
      <c r="CGY2" s="171"/>
      <c r="CGZ2" s="171"/>
      <c r="CHA2" s="171"/>
      <c r="CHB2" s="171"/>
      <c r="CHC2" s="171"/>
      <c r="CHD2" s="171"/>
      <c r="CHE2" s="171"/>
      <c r="CHF2" s="171"/>
      <c r="CHG2" s="171"/>
      <c r="CHH2" s="171"/>
      <c r="CHI2" s="171"/>
      <c r="CHJ2" s="171"/>
      <c r="CHK2" s="171"/>
      <c r="CHL2" s="171"/>
      <c r="CHM2" s="171"/>
      <c r="CHN2" s="171"/>
      <c r="CHO2" s="171"/>
      <c r="CHP2" s="171"/>
      <c r="CHQ2" s="171"/>
      <c r="CHR2" s="171"/>
      <c r="CHS2" s="171"/>
      <c r="CHT2" s="171"/>
      <c r="CHU2" s="171"/>
      <c r="CHV2" s="171"/>
      <c r="CHW2" s="171"/>
      <c r="CHX2" s="171"/>
      <c r="CHY2" s="171"/>
      <c r="CHZ2" s="171"/>
      <c r="CIA2" s="171"/>
      <c r="CIB2" s="171"/>
      <c r="CIC2" s="171"/>
      <c r="CID2" s="171"/>
      <c r="CIE2" s="171"/>
      <c r="CIF2" s="171"/>
      <c r="CIG2" s="171"/>
      <c r="CIH2" s="171"/>
      <c r="CII2" s="171"/>
      <c r="CIJ2" s="171"/>
      <c r="CIK2" s="171"/>
      <c r="CIL2" s="171"/>
      <c r="CIM2" s="171"/>
      <c r="CIN2" s="171"/>
      <c r="CIO2" s="171"/>
      <c r="CIP2" s="171"/>
      <c r="CIQ2" s="171"/>
      <c r="CIR2" s="171"/>
      <c r="CIS2" s="171"/>
      <c r="CIT2" s="171"/>
      <c r="CIU2" s="171"/>
      <c r="CIV2" s="171"/>
      <c r="CIW2" s="171"/>
      <c r="CIX2" s="171"/>
      <c r="CIY2" s="171"/>
      <c r="CIZ2" s="171"/>
      <c r="CJA2" s="171"/>
      <c r="CJB2" s="171"/>
      <c r="CJC2" s="171"/>
      <c r="CJD2" s="171"/>
      <c r="CJE2" s="171"/>
      <c r="CJF2" s="171"/>
      <c r="CJG2" s="171"/>
      <c r="CJH2" s="171"/>
      <c r="CJI2" s="171"/>
      <c r="CJJ2" s="171"/>
      <c r="CJK2" s="171"/>
      <c r="CJL2" s="171"/>
      <c r="CJM2" s="171"/>
      <c r="CJN2" s="171"/>
      <c r="CJO2" s="171"/>
      <c r="CJP2" s="171"/>
      <c r="CJQ2" s="171"/>
      <c r="CJR2" s="171"/>
      <c r="CJS2" s="171"/>
      <c r="CJT2" s="171"/>
      <c r="CJU2" s="171"/>
      <c r="CJV2" s="171"/>
      <c r="CJW2" s="171"/>
      <c r="CJX2" s="171"/>
      <c r="CJY2" s="171"/>
      <c r="CJZ2" s="171"/>
      <c r="CKA2" s="171"/>
      <c r="CKB2" s="171"/>
      <c r="CKC2" s="171"/>
      <c r="CKD2" s="171"/>
      <c r="CKE2" s="171"/>
      <c r="CKF2" s="171"/>
      <c r="CKG2" s="171"/>
      <c r="CKH2" s="171"/>
      <c r="CKI2" s="171"/>
      <c r="CKJ2" s="171"/>
      <c r="CKK2" s="171"/>
      <c r="CKL2" s="171"/>
      <c r="CKM2" s="171"/>
      <c r="CKN2" s="171"/>
      <c r="CKO2" s="171"/>
      <c r="CKP2" s="171"/>
      <c r="CKQ2" s="171"/>
      <c r="CKR2" s="171"/>
      <c r="CKS2" s="171"/>
      <c r="CKT2" s="171"/>
      <c r="CKU2" s="171"/>
      <c r="CKV2" s="171"/>
      <c r="CKW2" s="171"/>
      <c r="CKX2" s="171"/>
      <c r="CKY2" s="171"/>
      <c r="CKZ2" s="171"/>
      <c r="CLA2" s="171"/>
      <c r="CLB2" s="171"/>
      <c r="CLC2" s="171"/>
      <c r="CLD2" s="171"/>
      <c r="CLE2" s="171"/>
      <c r="CLF2" s="171"/>
      <c r="CLG2" s="171"/>
      <c r="CLH2" s="171"/>
      <c r="CLI2" s="171"/>
      <c r="CLJ2" s="171"/>
      <c r="CLK2" s="171"/>
      <c r="CLL2" s="171"/>
      <c r="CLM2" s="171"/>
      <c r="CLN2" s="171"/>
      <c r="CLO2" s="171"/>
      <c r="CLP2" s="171"/>
      <c r="CLQ2" s="171"/>
      <c r="CLR2" s="171"/>
      <c r="CLS2" s="171"/>
      <c r="CLT2" s="171"/>
      <c r="CLU2" s="171"/>
      <c r="CLV2" s="171"/>
      <c r="CLW2" s="171"/>
      <c r="CLX2" s="171"/>
      <c r="CLY2" s="171"/>
      <c r="CLZ2" s="171"/>
      <c r="CMA2" s="171"/>
      <c r="CMB2" s="171"/>
      <c r="CMC2" s="171"/>
      <c r="CMD2" s="171"/>
      <c r="CME2" s="171"/>
      <c r="CMF2" s="171"/>
      <c r="CMG2" s="171"/>
      <c r="CMH2" s="171"/>
      <c r="CMI2" s="171"/>
      <c r="CMJ2" s="171"/>
      <c r="CMK2" s="171"/>
      <c r="CML2" s="171"/>
      <c r="CMM2" s="171"/>
      <c r="CMN2" s="171"/>
      <c r="CMO2" s="171"/>
      <c r="CMP2" s="171"/>
      <c r="CMQ2" s="171"/>
      <c r="CMR2" s="171"/>
      <c r="CMS2" s="171"/>
      <c r="CMT2" s="171"/>
      <c r="CMU2" s="171"/>
      <c r="CMV2" s="171"/>
      <c r="CMW2" s="171"/>
      <c r="CMX2" s="171"/>
      <c r="CMY2" s="171"/>
      <c r="CMZ2" s="171"/>
      <c r="CNA2" s="171"/>
      <c r="CNB2" s="171"/>
      <c r="CNC2" s="171"/>
      <c r="CND2" s="171"/>
      <c r="CNE2" s="171"/>
      <c r="CNF2" s="171"/>
      <c r="CNG2" s="171"/>
      <c r="CNH2" s="171"/>
      <c r="CNI2" s="171"/>
      <c r="CNJ2" s="171"/>
      <c r="CNK2" s="171"/>
      <c r="CNL2" s="171"/>
      <c r="CNM2" s="171"/>
      <c r="CNN2" s="171"/>
      <c r="CNO2" s="171"/>
      <c r="CNP2" s="171"/>
      <c r="CNQ2" s="171"/>
      <c r="CNR2" s="171"/>
      <c r="CNS2" s="171"/>
      <c r="CNT2" s="171"/>
      <c r="CNU2" s="171"/>
      <c r="CNV2" s="171"/>
      <c r="CNW2" s="171"/>
      <c r="CNX2" s="171"/>
      <c r="CNY2" s="171"/>
      <c r="CNZ2" s="171"/>
      <c r="COA2" s="171"/>
      <c r="COB2" s="171"/>
      <c r="COC2" s="171"/>
      <c r="COD2" s="171"/>
      <c r="COE2" s="171"/>
      <c r="COF2" s="171"/>
      <c r="COG2" s="171"/>
      <c r="COH2" s="171"/>
      <c r="COI2" s="171"/>
      <c r="COJ2" s="171"/>
      <c r="COK2" s="171"/>
      <c r="COL2" s="171"/>
      <c r="COM2" s="171"/>
      <c r="CON2" s="171"/>
      <c r="COO2" s="171"/>
      <c r="COP2" s="171"/>
      <c r="COQ2" s="171"/>
      <c r="COR2" s="171"/>
      <c r="COS2" s="171"/>
      <c r="COT2" s="171"/>
      <c r="COU2" s="171"/>
      <c r="COV2" s="171"/>
      <c r="COW2" s="171"/>
      <c r="COX2" s="171"/>
      <c r="COY2" s="171"/>
      <c r="COZ2" s="171"/>
      <c r="CPA2" s="171"/>
      <c r="CPB2" s="171"/>
      <c r="CPC2" s="171"/>
      <c r="CPD2" s="171"/>
      <c r="CPE2" s="171"/>
      <c r="CPF2" s="171"/>
      <c r="CPG2" s="171"/>
      <c r="CPH2" s="171"/>
      <c r="CPI2" s="171"/>
      <c r="CPJ2" s="171"/>
      <c r="CPK2" s="171"/>
      <c r="CPL2" s="171"/>
      <c r="CPM2" s="171"/>
      <c r="CPN2" s="171"/>
      <c r="CPO2" s="171"/>
      <c r="CPP2" s="171"/>
      <c r="CPQ2" s="171"/>
      <c r="CPR2" s="171"/>
      <c r="CPS2" s="171"/>
      <c r="CPT2" s="171"/>
      <c r="CPU2" s="171"/>
      <c r="CPV2" s="171"/>
      <c r="CPW2" s="171"/>
      <c r="CPX2" s="171"/>
      <c r="CPY2" s="171"/>
      <c r="CPZ2" s="171"/>
      <c r="CQA2" s="171"/>
      <c r="CQB2" s="171"/>
      <c r="CQC2" s="171"/>
      <c r="CQD2" s="171"/>
      <c r="CQE2" s="171"/>
      <c r="CQF2" s="171"/>
      <c r="CQG2" s="171"/>
      <c r="CQH2" s="171"/>
      <c r="CQI2" s="171"/>
      <c r="CQJ2" s="171"/>
      <c r="CQK2" s="171"/>
      <c r="CQL2" s="171"/>
      <c r="CQM2" s="171"/>
      <c r="CQN2" s="171"/>
      <c r="CQO2" s="171"/>
      <c r="CQP2" s="171"/>
      <c r="CQQ2" s="171"/>
      <c r="CQR2" s="171"/>
      <c r="CQS2" s="171"/>
      <c r="CQT2" s="171"/>
      <c r="CQU2" s="171"/>
      <c r="CQV2" s="171"/>
      <c r="CQW2" s="171"/>
      <c r="CQX2" s="171"/>
      <c r="CQY2" s="171"/>
      <c r="CQZ2" s="171"/>
      <c r="CRA2" s="171"/>
      <c r="CRB2" s="171"/>
      <c r="CRC2" s="171"/>
      <c r="CRD2" s="171"/>
      <c r="CRE2" s="171"/>
      <c r="CRF2" s="171"/>
      <c r="CRG2" s="171"/>
      <c r="CRH2" s="171"/>
      <c r="CRI2" s="171"/>
      <c r="CRJ2" s="171"/>
      <c r="CRK2" s="171"/>
      <c r="CRL2" s="171"/>
      <c r="CRM2" s="171"/>
      <c r="CRN2" s="171"/>
      <c r="CRO2" s="171"/>
      <c r="CRP2" s="171"/>
      <c r="CRQ2" s="171"/>
      <c r="CRR2" s="171"/>
      <c r="CRS2" s="171"/>
      <c r="CRT2" s="171"/>
      <c r="CRU2" s="171"/>
      <c r="CRV2" s="171"/>
      <c r="CRW2" s="171"/>
      <c r="CRX2" s="171"/>
      <c r="CRY2" s="171"/>
      <c r="CRZ2" s="171"/>
      <c r="CSA2" s="171"/>
      <c r="CSB2" s="171"/>
      <c r="CSC2" s="171"/>
      <c r="CSD2" s="171"/>
      <c r="CSE2" s="171"/>
      <c r="CSF2" s="171"/>
      <c r="CSG2" s="171"/>
      <c r="CSH2" s="171"/>
      <c r="CSI2" s="171"/>
      <c r="CSJ2" s="171"/>
      <c r="CSK2" s="171"/>
      <c r="CSL2" s="171"/>
      <c r="CSM2" s="171"/>
      <c r="CSN2" s="171"/>
      <c r="CSO2" s="171"/>
      <c r="CSP2" s="171"/>
      <c r="CSQ2" s="171"/>
      <c r="CSR2" s="171"/>
      <c r="CSS2" s="171"/>
      <c r="CST2" s="171"/>
      <c r="CSU2" s="171"/>
      <c r="CSV2" s="171"/>
      <c r="CSW2" s="171"/>
      <c r="CSX2" s="171"/>
      <c r="CSY2" s="171"/>
      <c r="CSZ2" s="171"/>
      <c r="CTA2" s="171"/>
      <c r="CTB2" s="171"/>
      <c r="CTC2" s="171"/>
      <c r="CTD2" s="171"/>
      <c r="CTE2" s="171"/>
      <c r="CTF2" s="171"/>
      <c r="CTG2" s="171"/>
      <c r="CTH2" s="171"/>
      <c r="CTI2" s="171"/>
      <c r="CTJ2" s="171"/>
      <c r="CTK2" s="171"/>
      <c r="CTL2" s="171"/>
      <c r="CTM2" s="171"/>
      <c r="CTN2" s="171"/>
      <c r="CTO2" s="171"/>
      <c r="CTP2" s="171"/>
      <c r="CTQ2" s="171"/>
      <c r="CTR2" s="171"/>
      <c r="CTS2" s="171"/>
      <c r="CTT2" s="171"/>
      <c r="CTU2" s="171"/>
      <c r="CTV2" s="171"/>
      <c r="CTW2" s="171"/>
      <c r="CTX2" s="171"/>
      <c r="CTY2" s="171"/>
      <c r="CTZ2" s="171"/>
      <c r="CUA2" s="171"/>
      <c r="CUB2" s="171"/>
      <c r="CUC2" s="171"/>
      <c r="CUD2" s="171"/>
      <c r="CUE2" s="171"/>
      <c r="CUF2" s="171"/>
      <c r="CUG2" s="171"/>
      <c r="CUH2" s="171"/>
      <c r="CUI2" s="171"/>
      <c r="CUJ2" s="171"/>
      <c r="CUK2" s="171"/>
      <c r="CUL2" s="171"/>
      <c r="CUM2" s="171"/>
      <c r="CUN2" s="171"/>
      <c r="CUO2" s="171"/>
      <c r="CUP2" s="171"/>
      <c r="CUQ2" s="171"/>
      <c r="CUR2" s="171"/>
      <c r="CUS2" s="171"/>
      <c r="CUT2" s="171"/>
      <c r="CUU2" s="171"/>
      <c r="CUV2" s="171"/>
      <c r="CUW2" s="171"/>
      <c r="CUX2" s="171"/>
      <c r="CUY2" s="171"/>
      <c r="CUZ2" s="171"/>
      <c r="CVA2" s="171"/>
      <c r="CVB2" s="171"/>
      <c r="CVC2" s="171"/>
      <c r="CVD2" s="171"/>
      <c r="CVE2" s="171"/>
      <c r="CVF2" s="171"/>
      <c r="CVG2" s="171"/>
      <c r="CVH2" s="171"/>
      <c r="CVI2" s="171"/>
      <c r="CVJ2" s="171"/>
      <c r="CVK2" s="171"/>
      <c r="CVL2" s="171"/>
      <c r="CVM2" s="171"/>
      <c r="CVN2" s="171"/>
      <c r="CVO2" s="171"/>
      <c r="CVP2" s="171"/>
      <c r="CVQ2" s="171"/>
      <c r="CVR2" s="171"/>
      <c r="CVS2" s="171"/>
      <c r="CVT2" s="171"/>
      <c r="CVU2" s="171"/>
      <c r="CVV2" s="171"/>
      <c r="CVW2" s="171"/>
      <c r="CVX2" s="171"/>
      <c r="CVY2" s="171"/>
      <c r="CVZ2" s="171"/>
      <c r="CWA2" s="171"/>
      <c r="CWB2" s="171"/>
      <c r="CWC2" s="171"/>
      <c r="CWD2" s="171"/>
      <c r="CWE2" s="171"/>
      <c r="CWF2" s="171"/>
      <c r="CWG2" s="171"/>
      <c r="CWH2" s="171"/>
      <c r="CWI2" s="171"/>
      <c r="CWJ2" s="171"/>
      <c r="CWK2" s="171"/>
      <c r="CWL2" s="171"/>
      <c r="CWM2" s="171"/>
      <c r="CWN2" s="171"/>
      <c r="CWO2" s="171"/>
      <c r="CWP2" s="171"/>
      <c r="CWQ2" s="171"/>
      <c r="CWR2" s="171"/>
      <c r="CWS2" s="171"/>
      <c r="CWT2" s="171"/>
      <c r="CWU2" s="171"/>
      <c r="CWV2" s="171"/>
      <c r="CWW2" s="171"/>
      <c r="CWX2" s="171"/>
      <c r="CWY2" s="171"/>
      <c r="CWZ2" s="171"/>
      <c r="CXA2" s="171"/>
      <c r="CXB2" s="171"/>
      <c r="CXC2" s="171"/>
      <c r="CXD2" s="171"/>
      <c r="CXE2" s="171"/>
      <c r="CXF2" s="171"/>
      <c r="CXG2" s="171"/>
      <c r="CXH2" s="171"/>
      <c r="CXI2" s="171"/>
      <c r="CXJ2" s="171"/>
      <c r="CXK2" s="171"/>
      <c r="CXL2" s="171"/>
      <c r="CXM2" s="171"/>
      <c r="CXN2" s="171"/>
      <c r="CXO2" s="171"/>
      <c r="CXP2" s="171"/>
      <c r="CXQ2" s="171"/>
      <c r="CXR2" s="171"/>
      <c r="CXS2" s="171"/>
      <c r="CXT2" s="171"/>
      <c r="CXU2" s="171"/>
      <c r="CXV2" s="171"/>
      <c r="CXW2" s="171"/>
      <c r="CXX2" s="171"/>
      <c r="CXY2" s="171"/>
      <c r="CXZ2" s="171"/>
      <c r="CYA2" s="171"/>
      <c r="CYB2" s="171"/>
      <c r="CYC2" s="171"/>
      <c r="CYD2" s="171"/>
      <c r="CYE2" s="171"/>
      <c r="CYF2" s="171"/>
      <c r="CYG2" s="171"/>
      <c r="CYH2" s="171"/>
      <c r="CYI2" s="171"/>
      <c r="CYJ2" s="171"/>
      <c r="CYK2" s="171"/>
      <c r="CYL2" s="171"/>
      <c r="CYM2" s="171"/>
      <c r="CYN2" s="171"/>
      <c r="CYO2" s="171"/>
      <c r="CYP2" s="171"/>
      <c r="CYQ2" s="171"/>
      <c r="CYR2" s="171"/>
      <c r="CYS2" s="171"/>
      <c r="CYT2" s="171"/>
      <c r="CYU2" s="171"/>
      <c r="CYV2" s="171"/>
      <c r="CYW2" s="171"/>
      <c r="CYX2" s="171"/>
      <c r="CYY2" s="171"/>
      <c r="CYZ2" s="171"/>
      <c r="CZA2" s="171"/>
      <c r="CZB2" s="171"/>
      <c r="CZC2" s="171"/>
      <c r="CZD2" s="171"/>
      <c r="CZE2" s="171"/>
      <c r="CZF2" s="171"/>
      <c r="CZG2" s="171"/>
      <c r="CZH2" s="171"/>
      <c r="CZI2" s="171"/>
      <c r="CZJ2" s="171"/>
      <c r="CZK2" s="171"/>
      <c r="CZL2" s="171"/>
      <c r="CZM2" s="171"/>
      <c r="CZN2" s="171"/>
      <c r="CZO2" s="171"/>
      <c r="CZP2" s="171"/>
      <c r="CZQ2" s="171"/>
      <c r="CZR2" s="171"/>
      <c r="CZS2" s="171"/>
      <c r="CZT2" s="171"/>
      <c r="CZU2" s="171"/>
      <c r="CZV2" s="171"/>
      <c r="CZW2" s="171"/>
      <c r="CZX2" s="171"/>
      <c r="CZY2" s="171"/>
      <c r="CZZ2" s="171"/>
      <c r="DAA2" s="171"/>
      <c r="DAB2" s="171"/>
      <c r="DAC2" s="171"/>
      <c r="DAD2" s="171"/>
      <c r="DAE2" s="171"/>
      <c r="DAF2" s="171"/>
      <c r="DAG2" s="171"/>
      <c r="DAH2" s="171"/>
      <c r="DAI2" s="171"/>
      <c r="DAJ2" s="171"/>
      <c r="DAK2" s="171"/>
      <c r="DAL2" s="171"/>
      <c r="DAM2" s="171"/>
      <c r="DAN2" s="171"/>
      <c r="DAO2" s="171"/>
      <c r="DAP2" s="171"/>
      <c r="DAQ2" s="171"/>
      <c r="DAR2" s="171"/>
      <c r="DAS2" s="171"/>
      <c r="DAT2" s="171"/>
      <c r="DAU2" s="171"/>
      <c r="DAV2" s="171"/>
      <c r="DAW2" s="171"/>
      <c r="DAX2" s="171"/>
      <c r="DAY2" s="171"/>
      <c r="DAZ2" s="171"/>
      <c r="DBA2" s="171"/>
      <c r="DBB2" s="171"/>
      <c r="DBC2" s="171"/>
      <c r="DBD2" s="171"/>
      <c r="DBE2" s="171"/>
      <c r="DBF2" s="171"/>
      <c r="DBG2" s="171"/>
      <c r="DBH2" s="171"/>
      <c r="DBI2" s="171"/>
      <c r="DBJ2" s="171"/>
      <c r="DBK2" s="171"/>
      <c r="DBL2" s="171"/>
      <c r="DBM2" s="171"/>
      <c r="DBN2" s="171"/>
      <c r="DBO2" s="171"/>
      <c r="DBP2" s="171"/>
      <c r="DBQ2" s="171"/>
      <c r="DBR2" s="171"/>
      <c r="DBS2" s="171"/>
      <c r="DBT2" s="171"/>
      <c r="DBU2" s="171"/>
      <c r="DBV2" s="171"/>
      <c r="DBW2" s="171"/>
      <c r="DBX2" s="171"/>
      <c r="DBY2" s="171"/>
      <c r="DBZ2" s="171"/>
      <c r="DCA2" s="171"/>
      <c r="DCB2" s="171"/>
      <c r="DCC2" s="171"/>
      <c r="DCD2" s="171"/>
      <c r="DCE2" s="171"/>
      <c r="DCF2" s="171"/>
      <c r="DCG2" s="171"/>
      <c r="DCH2" s="171"/>
      <c r="DCI2" s="171"/>
      <c r="DCJ2" s="171"/>
      <c r="DCK2" s="171"/>
      <c r="DCL2" s="171"/>
      <c r="DCM2" s="171"/>
      <c r="DCN2" s="171"/>
      <c r="DCO2" s="171"/>
      <c r="DCP2" s="171"/>
      <c r="DCQ2" s="171"/>
      <c r="DCR2" s="171"/>
      <c r="DCS2" s="171"/>
      <c r="DCT2" s="171"/>
      <c r="DCU2" s="171"/>
      <c r="DCV2" s="171"/>
      <c r="DCW2" s="171"/>
      <c r="DCX2" s="171"/>
      <c r="DCY2" s="171"/>
      <c r="DCZ2" s="171"/>
      <c r="DDA2" s="171"/>
      <c r="DDB2" s="171"/>
      <c r="DDC2" s="171"/>
      <c r="DDD2" s="171"/>
      <c r="DDE2" s="171"/>
      <c r="DDF2" s="171"/>
      <c r="DDG2" s="171"/>
      <c r="DDH2" s="171"/>
      <c r="DDI2" s="171"/>
      <c r="DDJ2" s="171"/>
      <c r="DDK2" s="171"/>
      <c r="DDL2" s="171"/>
      <c r="DDM2" s="171"/>
      <c r="DDN2" s="171"/>
      <c r="DDO2" s="171"/>
      <c r="DDP2" s="171"/>
      <c r="DDQ2" s="171"/>
      <c r="DDR2" s="171"/>
      <c r="DDS2" s="171"/>
      <c r="DDT2" s="171"/>
      <c r="DDU2" s="171"/>
      <c r="DDV2" s="171"/>
      <c r="DDW2" s="171"/>
      <c r="DDX2" s="171"/>
      <c r="DDY2" s="171"/>
      <c r="DDZ2" s="171"/>
      <c r="DEA2" s="171"/>
      <c r="DEB2" s="171"/>
      <c r="DEC2" s="171"/>
      <c r="DED2" s="171"/>
      <c r="DEE2" s="171"/>
      <c r="DEF2" s="171"/>
      <c r="DEG2" s="171"/>
      <c r="DEH2" s="171"/>
      <c r="DEI2" s="171"/>
      <c r="DEJ2" s="171"/>
      <c r="DEK2" s="171"/>
      <c r="DEL2" s="171"/>
      <c r="DEM2" s="171"/>
      <c r="DEN2" s="171"/>
      <c r="DEO2" s="171"/>
      <c r="DEP2" s="171"/>
      <c r="DEQ2" s="171"/>
      <c r="DER2" s="171"/>
      <c r="DES2" s="171"/>
      <c r="DET2" s="171"/>
      <c r="DEU2" s="171"/>
      <c r="DEV2" s="171"/>
      <c r="DEW2" s="171"/>
      <c r="DEX2" s="171"/>
      <c r="DEY2" s="171"/>
      <c r="DEZ2" s="171"/>
      <c r="DFA2" s="171"/>
      <c r="DFB2" s="171"/>
      <c r="DFC2" s="171"/>
      <c r="DFD2" s="171"/>
      <c r="DFE2" s="171"/>
      <c r="DFF2" s="171"/>
      <c r="DFG2" s="171"/>
      <c r="DFH2" s="171"/>
      <c r="DFI2" s="171"/>
      <c r="DFJ2" s="171"/>
      <c r="DFK2" s="171"/>
      <c r="DFL2" s="171"/>
      <c r="DFM2" s="171"/>
      <c r="DFN2" s="171"/>
      <c r="DFO2" s="171"/>
      <c r="DFP2" s="171"/>
      <c r="DFQ2" s="171"/>
      <c r="DFR2" s="171"/>
      <c r="DFS2" s="171"/>
      <c r="DFT2" s="171"/>
      <c r="DFU2" s="171"/>
      <c r="DFV2" s="171"/>
      <c r="DFW2" s="171"/>
      <c r="DFX2" s="171"/>
      <c r="DFY2" s="171"/>
      <c r="DFZ2" s="171"/>
      <c r="DGA2" s="171"/>
      <c r="DGB2" s="171"/>
      <c r="DGC2" s="171"/>
      <c r="DGD2" s="171"/>
      <c r="DGE2" s="171"/>
      <c r="DGF2" s="171"/>
      <c r="DGG2" s="171"/>
      <c r="DGH2" s="171"/>
      <c r="DGI2" s="171"/>
      <c r="DGJ2" s="171"/>
      <c r="DGK2" s="171"/>
      <c r="DGL2" s="171"/>
      <c r="DGM2" s="171"/>
      <c r="DGN2" s="171"/>
      <c r="DGO2" s="171"/>
      <c r="DGP2" s="171"/>
      <c r="DGQ2" s="171"/>
      <c r="DGR2" s="171"/>
      <c r="DGS2" s="171"/>
      <c r="DGT2" s="171"/>
      <c r="DGU2" s="171"/>
      <c r="DGV2" s="171"/>
      <c r="DGW2" s="171"/>
      <c r="DGX2" s="171"/>
      <c r="DGY2" s="171"/>
      <c r="DGZ2" s="171"/>
      <c r="DHA2" s="171"/>
      <c r="DHB2" s="171"/>
      <c r="DHC2" s="171"/>
      <c r="DHD2" s="171"/>
      <c r="DHE2" s="171"/>
      <c r="DHF2" s="171"/>
      <c r="DHG2" s="171"/>
      <c r="DHH2" s="171"/>
      <c r="DHI2" s="171"/>
      <c r="DHJ2" s="171"/>
      <c r="DHK2" s="171"/>
      <c r="DHL2" s="171"/>
      <c r="DHM2" s="171"/>
      <c r="DHN2" s="171"/>
      <c r="DHO2" s="171"/>
      <c r="DHP2" s="171"/>
      <c r="DHQ2" s="171"/>
      <c r="DHR2" s="171"/>
      <c r="DHS2" s="171"/>
      <c r="DHT2" s="171"/>
      <c r="DHU2" s="171"/>
      <c r="DHV2" s="171"/>
      <c r="DHW2" s="171"/>
      <c r="DHX2" s="171"/>
      <c r="DHY2" s="171"/>
      <c r="DHZ2" s="171"/>
      <c r="DIA2" s="171"/>
      <c r="DIB2" s="171"/>
      <c r="DIC2" s="171"/>
      <c r="DID2" s="171"/>
      <c r="DIE2" s="171"/>
      <c r="DIF2" s="171"/>
      <c r="DIG2" s="171"/>
      <c r="DIH2" s="171"/>
      <c r="DII2" s="171"/>
      <c r="DIJ2" s="171"/>
      <c r="DIK2" s="171"/>
      <c r="DIL2" s="171"/>
      <c r="DIM2" s="171"/>
      <c r="DIN2" s="171"/>
      <c r="DIO2" s="171"/>
      <c r="DIP2" s="171"/>
      <c r="DIQ2" s="171"/>
      <c r="DIR2" s="171"/>
      <c r="DIS2" s="171"/>
      <c r="DIT2" s="171"/>
      <c r="DIU2" s="171"/>
      <c r="DIV2" s="171"/>
      <c r="DIW2" s="171"/>
      <c r="DIX2" s="171"/>
      <c r="DIY2" s="171"/>
      <c r="DIZ2" s="171"/>
      <c r="DJA2" s="171"/>
      <c r="DJB2" s="171"/>
      <c r="DJC2" s="171"/>
      <c r="DJD2" s="171"/>
      <c r="DJE2" s="171"/>
      <c r="DJF2" s="171"/>
      <c r="DJG2" s="171"/>
      <c r="DJH2" s="171"/>
      <c r="DJI2" s="171"/>
      <c r="DJJ2" s="171"/>
      <c r="DJK2" s="171"/>
      <c r="DJL2" s="171"/>
      <c r="DJM2" s="171"/>
      <c r="DJN2" s="171"/>
      <c r="DJO2" s="171"/>
      <c r="DJP2" s="171"/>
      <c r="DJQ2" s="171"/>
      <c r="DJR2" s="171"/>
      <c r="DJS2" s="171"/>
      <c r="DJT2" s="171"/>
      <c r="DJU2" s="171"/>
      <c r="DJV2" s="171"/>
      <c r="DJW2" s="171"/>
      <c r="DJX2" s="171"/>
      <c r="DJY2" s="171"/>
      <c r="DJZ2" s="171"/>
      <c r="DKA2" s="171"/>
      <c r="DKB2" s="171"/>
      <c r="DKC2" s="171"/>
      <c r="DKD2" s="171"/>
      <c r="DKE2" s="171"/>
      <c r="DKF2" s="171"/>
      <c r="DKG2" s="171"/>
      <c r="DKH2" s="171"/>
      <c r="DKI2" s="171"/>
      <c r="DKJ2" s="171"/>
      <c r="DKK2" s="171"/>
      <c r="DKL2" s="171"/>
      <c r="DKM2" s="171"/>
      <c r="DKN2" s="171"/>
      <c r="DKO2" s="171"/>
      <c r="DKP2" s="171"/>
      <c r="DKQ2" s="171"/>
      <c r="DKR2" s="171"/>
      <c r="DKS2" s="171"/>
      <c r="DKT2" s="171"/>
      <c r="DKU2" s="171"/>
      <c r="DKV2" s="171"/>
      <c r="DKW2" s="171"/>
      <c r="DKX2" s="171"/>
      <c r="DKY2" s="171"/>
      <c r="DKZ2" s="171"/>
      <c r="DLA2" s="171"/>
      <c r="DLB2" s="171"/>
      <c r="DLC2" s="171"/>
      <c r="DLD2" s="171"/>
      <c r="DLE2" s="171"/>
      <c r="DLF2" s="171"/>
      <c r="DLG2" s="171"/>
      <c r="DLH2" s="171"/>
      <c r="DLI2" s="171"/>
      <c r="DLJ2" s="171"/>
      <c r="DLK2" s="171"/>
      <c r="DLL2" s="171"/>
      <c r="DLM2" s="171"/>
      <c r="DLN2" s="171"/>
      <c r="DLO2" s="171"/>
      <c r="DLP2" s="171"/>
      <c r="DLQ2" s="171"/>
      <c r="DLR2" s="171"/>
      <c r="DLS2" s="171"/>
      <c r="DLT2" s="171"/>
      <c r="DLU2" s="171"/>
      <c r="DLV2" s="171"/>
      <c r="DLW2" s="171"/>
      <c r="DLX2" s="171"/>
      <c r="DLY2" s="171"/>
      <c r="DLZ2" s="171"/>
      <c r="DMA2" s="171"/>
      <c r="DMB2" s="171"/>
      <c r="DMC2" s="171"/>
      <c r="DMD2" s="171"/>
      <c r="DME2" s="171"/>
      <c r="DMF2" s="171"/>
      <c r="DMG2" s="171"/>
      <c r="DMH2" s="171"/>
      <c r="DMI2" s="171"/>
      <c r="DMJ2" s="171"/>
      <c r="DMK2" s="171"/>
      <c r="DML2" s="171"/>
      <c r="DMM2" s="171"/>
      <c r="DMN2" s="171"/>
      <c r="DMO2" s="171"/>
      <c r="DMP2" s="171"/>
      <c r="DMQ2" s="171"/>
      <c r="DMR2" s="171"/>
      <c r="DMS2" s="171"/>
      <c r="DMT2" s="171"/>
      <c r="DMU2" s="171"/>
      <c r="DMV2" s="171"/>
      <c r="DMW2" s="171"/>
      <c r="DMX2" s="171"/>
      <c r="DMY2" s="171"/>
      <c r="DMZ2" s="171"/>
      <c r="DNA2" s="171"/>
      <c r="DNB2" s="171"/>
      <c r="DNC2" s="171"/>
      <c r="DND2" s="171"/>
      <c r="DNE2" s="171"/>
      <c r="DNF2" s="171"/>
      <c r="DNG2" s="171"/>
      <c r="DNH2" s="171"/>
      <c r="DNI2" s="171"/>
      <c r="DNJ2" s="171"/>
      <c r="DNK2" s="171"/>
      <c r="DNL2" s="171"/>
      <c r="DNM2" s="171"/>
      <c r="DNN2" s="171"/>
      <c r="DNO2" s="171"/>
      <c r="DNP2" s="171"/>
      <c r="DNQ2" s="171"/>
      <c r="DNR2" s="171"/>
      <c r="DNS2" s="171"/>
      <c r="DNT2" s="171"/>
      <c r="DNU2" s="171"/>
      <c r="DNV2" s="171"/>
      <c r="DNW2" s="171"/>
      <c r="DNX2" s="171"/>
      <c r="DNY2" s="171"/>
      <c r="DNZ2" s="171"/>
      <c r="DOA2" s="171"/>
      <c r="DOB2" s="171"/>
      <c r="DOC2" s="171"/>
      <c r="DOD2" s="171"/>
      <c r="DOE2" s="171"/>
      <c r="DOF2" s="171"/>
      <c r="DOG2" s="171"/>
      <c r="DOH2" s="171"/>
      <c r="DOI2" s="171"/>
      <c r="DOJ2" s="171"/>
      <c r="DOK2" s="171"/>
      <c r="DOL2" s="171"/>
      <c r="DOM2" s="171"/>
      <c r="DON2" s="171"/>
      <c r="DOO2" s="171"/>
      <c r="DOP2" s="171"/>
      <c r="DOQ2" s="171"/>
      <c r="DOR2" s="171"/>
      <c r="DOS2" s="171"/>
      <c r="DOT2" s="171"/>
      <c r="DOU2" s="171"/>
      <c r="DOV2" s="171"/>
      <c r="DOW2" s="171"/>
      <c r="DOX2" s="171"/>
      <c r="DOY2" s="171"/>
      <c r="DOZ2" s="171"/>
      <c r="DPA2" s="171"/>
      <c r="DPB2" s="171"/>
      <c r="DPC2" s="171"/>
      <c r="DPD2" s="171"/>
      <c r="DPE2" s="171"/>
      <c r="DPF2" s="171"/>
      <c r="DPG2" s="171"/>
      <c r="DPH2" s="171"/>
      <c r="DPI2" s="171"/>
      <c r="DPJ2" s="171"/>
      <c r="DPK2" s="171"/>
      <c r="DPL2" s="171"/>
      <c r="DPM2" s="171"/>
      <c r="DPN2" s="171"/>
      <c r="DPO2" s="171"/>
      <c r="DPP2" s="171"/>
      <c r="DPQ2" s="171"/>
      <c r="DPR2" s="171"/>
      <c r="DPS2" s="171"/>
      <c r="DPT2" s="171"/>
      <c r="DPU2" s="171"/>
      <c r="DPV2" s="171"/>
      <c r="DPW2" s="171"/>
      <c r="DPX2" s="171"/>
      <c r="DPY2" s="171"/>
      <c r="DPZ2" s="171"/>
      <c r="DQA2" s="171"/>
      <c r="DQB2" s="171"/>
      <c r="DQC2" s="171"/>
      <c r="DQD2" s="171"/>
      <c r="DQE2" s="171"/>
      <c r="DQF2" s="171"/>
      <c r="DQG2" s="171"/>
      <c r="DQH2" s="171"/>
      <c r="DQI2" s="171"/>
      <c r="DQJ2" s="171"/>
      <c r="DQK2" s="171"/>
      <c r="DQL2" s="171"/>
      <c r="DQM2" s="171"/>
      <c r="DQN2" s="171"/>
      <c r="DQO2" s="171"/>
      <c r="DQP2" s="171"/>
      <c r="DQQ2" s="171"/>
      <c r="DQR2" s="171"/>
      <c r="DQS2" s="171"/>
      <c r="DQT2" s="171"/>
      <c r="DQU2" s="171"/>
      <c r="DQV2" s="171"/>
      <c r="DQW2" s="171"/>
      <c r="DQX2" s="171"/>
      <c r="DQY2" s="171"/>
      <c r="DQZ2" s="171"/>
      <c r="DRA2" s="171"/>
      <c r="DRB2" s="171"/>
      <c r="DRC2" s="171"/>
      <c r="DRD2" s="171"/>
      <c r="DRE2" s="171"/>
      <c r="DRF2" s="171"/>
      <c r="DRG2" s="171"/>
      <c r="DRH2" s="171"/>
      <c r="DRI2" s="171"/>
      <c r="DRJ2" s="171"/>
      <c r="DRK2" s="171"/>
      <c r="DRL2" s="171"/>
      <c r="DRM2" s="171"/>
      <c r="DRN2" s="171"/>
      <c r="DRO2" s="171"/>
      <c r="DRP2" s="171"/>
      <c r="DRQ2" s="171"/>
      <c r="DRR2" s="171"/>
      <c r="DRS2" s="171"/>
      <c r="DRT2" s="171"/>
      <c r="DRU2" s="171"/>
      <c r="DRV2" s="171"/>
      <c r="DRW2" s="171"/>
      <c r="DRX2" s="171"/>
      <c r="DRY2" s="171"/>
      <c r="DRZ2" s="171"/>
      <c r="DSA2" s="171"/>
      <c r="DSB2" s="171"/>
      <c r="DSC2" s="171"/>
      <c r="DSD2" s="171"/>
      <c r="DSE2" s="171"/>
      <c r="DSF2" s="171"/>
      <c r="DSG2" s="171"/>
      <c r="DSH2" s="171"/>
      <c r="DSI2" s="171"/>
      <c r="DSJ2" s="171"/>
      <c r="DSK2" s="171"/>
      <c r="DSL2" s="171"/>
      <c r="DSM2" s="171"/>
      <c r="DSN2" s="171"/>
      <c r="DSO2" s="171"/>
      <c r="DSP2" s="171"/>
      <c r="DSQ2" s="171"/>
      <c r="DSR2" s="171"/>
      <c r="DSS2" s="171"/>
      <c r="DST2" s="171"/>
      <c r="DSU2" s="171"/>
      <c r="DSV2" s="171"/>
      <c r="DSW2" s="171"/>
      <c r="DSX2" s="171"/>
      <c r="DSY2" s="171"/>
      <c r="DSZ2" s="171"/>
      <c r="DTA2" s="171"/>
      <c r="DTB2" s="171"/>
      <c r="DTC2" s="171"/>
      <c r="DTD2" s="171"/>
      <c r="DTE2" s="171"/>
      <c r="DTF2" s="171"/>
      <c r="DTG2" s="171"/>
      <c r="DTH2" s="171"/>
      <c r="DTI2" s="171"/>
      <c r="DTJ2" s="171"/>
      <c r="DTK2" s="171"/>
      <c r="DTL2" s="171"/>
      <c r="DTM2" s="171"/>
      <c r="DTN2" s="171"/>
      <c r="DTO2" s="171"/>
      <c r="DTP2" s="171"/>
      <c r="DTQ2" s="171"/>
      <c r="DTR2" s="171"/>
      <c r="DTS2" s="171"/>
      <c r="DTT2" s="171"/>
      <c r="DTU2" s="171"/>
      <c r="DTV2" s="171"/>
      <c r="DTW2" s="171"/>
      <c r="DTX2" s="171"/>
      <c r="DTY2" s="171"/>
      <c r="DTZ2" s="171"/>
      <c r="DUA2" s="171"/>
      <c r="DUB2" s="171"/>
      <c r="DUC2" s="171"/>
      <c r="DUD2" s="171"/>
      <c r="DUE2" s="171"/>
      <c r="DUF2" s="171"/>
      <c r="DUG2" s="171"/>
      <c r="DUH2" s="171"/>
      <c r="DUI2" s="171"/>
      <c r="DUJ2" s="171"/>
      <c r="DUK2" s="171"/>
      <c r="DUL2" s="171"/>
      <c r="DUM2" s="171"/>
      <c r="DUN2" s="171"/>
      <c r="DUO2" s="171"/>
      <c r="DUP2" s="171"/>
      <c r="DUQ2" s="171"/>
      <c r="DUR2" s="171"/>
      <c r="DUS2" s="171"/>
      <c r="DUT2" s="171"/>
      <c r="DUU2" s="171"/>
      <c r="DUV2" s="171"/>
      <c r="DUW2" s="171"/>
      <c r="DUX2" s="171"/>
      <c r="DUY2" s="171"/>
      <c r="DUZ2" s="171"/>
      <c r="DVA2" s="171"/>
      <c r="DVB2" s="171"/>
      <c r="DVC2" s="171"/>
      <c r="DVD2" s="171"/>
      <c r="DVE2" s="171"/>
      <c r="DVF2" s="171"/>
      <c r="DVG2" s="171"/>
      <c r="DVH2" s="171"/>
      <c r="DVI2" s="171"/>
      <c r="DVJ2" s="171"/>
      <c r="DVK2" s="171"/>
      <c r="DVL2" s="171"/>
      <c r="DVM2" s="171"/>
      <c r="DVN2" s="171"/>
      <c r="DVO2" s="171"/>
      <c r="DVP2" s="171"/>
      <c r="DVQ2" s="171"/>
      <c r="DVR2" s="171"/>
      <c r="DVS2" s="171"/>
      <c r="DVT2" s="171"/>
      <c r="DVU2" s="171"/>
      <c r="DVV2" s="171"/>
      <c r="DVW2" s="171"/>
      <c r="DVX2" s="171"/>
      <c r="DVY2" s="171"/>
      <c r="DVZ2" s="171"/>
      <c r="DWA2" s="171"/>
      <c r="DWB2" s="171"/>
      <c r="DWC2" s="171"/>
      <c r="DWD2" s="171"/>
      <c r="DWE2" s="171"/>
      <c r="DWF2" s="171"/>
      <c r="DWG2" s="171"/>
      <c r="DWH2" s="171"/>
      <c r="DWI2" s="171"/>
      <c r="DWJ2" s="171"/>
      <c r="DWK2" s="171"/>
      <c r="DWL2" s="171"/>
      <c r="DWM2" s="171"/>
      <c r="DWN2" s="171"/>
      <c r="DWO2" s="171"/>
      <c r="DWP2" s="171"/>
      <c r="DWQ2" s="171"/>
      <c r="DWR2" s="171"/>
      <c r="DWS2" s="171"/>
      <c r="DWT2" s="171"/>
      <c r="DWU2" s="171"/>
      <c r="DWV2" s="171"/>
      <c r="DWW2" s="171"/>
      <c r="DWX2" s="171"/>
      <c r="DWY2" s="171"/>
      <c r="DWZ2" s="171"/>
      <c r="DXA2" s="171"/>
      <c r="DXB2" s="171"/>
      <c r="DXC2" s="171"/>
      <c r="DXD2" s="171"/>
      <c r="DXE2" s="171"/>
      <c r="DXF2" s="171"/>
      <c r="DXG2" s="171"/>
      <c r="DXH2" s="171"/>
      <c r="DXI2" s="171"/>
      <c r="DXJ2" s="171"/>
      <c r="DXK2" s="171"/>
      <c r="DXL2" s="171"/>
      <c r="DXM2" s="171"/>
      <c r="DXN2" s="171"/>
      <c r="DXO2" s="171"/>
      <c r="DXP2" s="171"/>
      <c r="DXQ2" s="171"/>
      <c r="DXR2" s="171"/>
      <c r="DXS2" s="171"/>
      <c r="DXT2" s="171"/>
      <c r="DXU2" s="171"/>
      <c r="DXV2" s="171"/>
      <c r="DXW2" s="171"/>
      <c r="DXX2" s="171"/>
      <c r="DXY2" s="171"/>
      <c r="DXZ2" s="171"/>
      <c r="DYA2" s="171"/>
      <c r="DYB2" s="171"/>
      <c r="DYC2" s="171"/>
      <c r="DYD2" s="171"/>
      <c r="DYE2" s="171"/>
      <c r="DYF2" s="171"/>
      <c r="DYG2" s="171"/>
      <c r="DYH2" s="171"/>
      <c r="DYI2" s="171"/>
      <c r="DYJ2" s="171"/>
      <c r="DYK2" s="171"/>
      <c r="DYL2" s="171"/>
      <c r="DYM2" s="171"/>
      <c r="DYN2" s="171"/>
      <c r="DYO2" s="171"/>
      <c r="DYP2" s="171"/>
      <c r="DYQ2" s="171"/>
      <c r="DYR2" s="171"/>
      <c r="DYS2" s="171"/>
      <c r="DYT2" s="171"/>
      <c r="DYU2" s="171"/>
      <c r="DYV2" s="171"/>
      <c r="DYW2" s="171"/>
      <c r="DYX2" s="171"/>
      <c r="DYY2" s="171"/>
      <c r="DYZ2" s="171"/>
      <c r="DZA2" s="171"/>
      <c r="DZB2" s="171"/>
      <c r="DZC2" s="171"/>
      <c r="DZD2" s="171"/>
      <c r="DZE2" s="171"/>
      <c r="DZF2" s="171"/>
      <c r="DZG2" s="171"/>
      <c r="DZH2" s="171"/>
      <c r="DZI2" s="171"/>
      <c r="DZJ2" s="171"/>
      <c r="DZK2" s="171"/>
      <c r="DZL2" s="171"/>
      <c r="DZM2" s="171"/>
      <c r="DZN2" s="171"/>
      <c r="DZO2" s="171"/>
      <c r="DZP2" s="171"/>
      <c r="DZQ2" s="171"/>
      <c r="DZR2" s="171"/>
      <c r="DZS2" s="171"/>
      <c r="DZT2" s="171"/>
      <c r="DZU2" s="171"/>
      <c r="DZV2" s="171"/>
      <c r="DZW2" s="171"/>
      <c r="DZX2" s="171"/>
      <c r="DZY2" s="171"/>
      <c r="DZZ2" s="171"/>
      <c r="EAA2" s="171"/>
      <c r="EAB2" s="171"/>
      <c r="EAC2" s="171"/>
      <c r="EAD2" s="171"/>
      <c r="EAE2" s="171"/>
      <c r="EAF2" s="171"/>
      <c r="EAG2" s="171"/>
      <c r="EAH2" s="171"/>
      <c r="EAI2" s="171"/>
      <c r="EAJ2" s="171"/>
      <c r="EAK2" s="171"/>
      <c r="EAL2" s="171"/>
      <c r="EAM2" s="171"/>
      <c r="EAN2" s="171"/>
      <c r="EAO2" s="171"/>
      <c r="EAP2" s="171"/>
      <c r="EAQ2" s="171"/>
      <c r="EAR2" s="171"/>
      <c r="EAS2" s="171"/>
      <c r="EAT2" s="171"/>
      <c r="EAU2" s="171"/>
      <c r="EAV2" s="171"/>
      <c r="EAW2" s="171"/>
      <c r="EAX2" s="171"/>
      <c r="EAY2" s="171"/>
      <c r="EAZ2" s="171"/>
      <c r="EBA2" s="171"/>
      <c r="EBB2" s="171"/>
      <c r="EBC2" s="171"/>
      <c r="EBD2" s="171"/>
      <c r="EBE2" s="171"/>
      <c r="EBF2" s="171"/>
      <c r="EBG2" s="171"/>
      <c r="EBH2" s="171"/>
      <c r="EBI2" s="171"/>
      <c r="EBJ2" s="171"/>
      <c r="EBK2" s="171"/>
      <c r="EBL2" s="171"/>
      <c r="EBM2" s="171"/>
      <c r="EBN2" s="171"/>
      <c r="EBO2" s="171"/>
      <c r="EBP2" s="171"/>
      <c r="EBQ2" s="171"/>
      <c r="EBR2" s="171"/>
      <c r="EBS2" s="171"/>
      <c r="EBT2" s="171"/>
      <c r="EBU2" s="171"/>
      <c r="EBV2" s="171"/>
      <c r="EBW2" s="171"/>
      <c r="EBX2" s="171"/>
      <c r="EBY2" s="171"/>
      <c r="EBZ2" s="171"/>
      <c r="ECA2" s="171"/>
      <c r="ECB2" s="171"/>
      <c r="ECC2" s="171"/>
      <c r="ECD2" s="171"/>
      <c r="ECE2" s="171"/>
      <c r="ECF2" s="171"/>
      <c r="ECG2" s="171"/>
      <c r="ECH2" s="171"/>
      <c r="ECI2" s="171"/>
      <c r="ECJ2" s="171"/>
      <c r="ECK2" s="171"/>
      <c r="ECL2" s="171"/>
      <c r="ECM2" s="171"/>
      <c r="ECN2" s="171"/>
      <c r="ECO2" s="171"/>
      <c r="ECP2" s="171"/>
      <c r="ECQ2" s="171"/>
      <c r="ECR2" s="171"/>
      <c r="ECS2" s="171"/>
      <c r="ECT2" s="171"/>
      <c r="ECU2" s="171"/>
      <c r="ECV2" s="171"/>
      <c r="ECW2" s="171"/>
      <c r="ECX2" s="171"/>
      <c r="ECY2" s="171"/>
      <c r="ECZ2" s="171"/>
      <c r="EDA2" s="171"/>
      <c r="EDB2" s="171"/>
      <c r="EDC2" s="171"/>
      <c r="EDD2" s="171"/>
      <c r="EDE2" s="171"/>
      <c r="EDF2" s="171"/>
      <c r="EDG2" s="171"/>
      <c r="EDH2" s="171"/>
      <c r="EDI2" s="171"/>
      <c r="EDJ2" s="171"/>
      <c r="EDK2" s="171"/>
      <c r="EDL2" s="171"/>
      <c r="EDM2" s="171"/>
      <c r="EDN2" s="171"/>
      <c r="EDO2" s="171"/>
      <c r="EDP2" s="171"/>
      <c r="EDQ2" s="171"/>
      <c r="EDR2" s="171"/>
      <c r="EDS2" s="171"/>
      <c r="EDT2" s="171"/>
      <c r="EDU2" s="171"/>
      <c r="EDV2" s="171"/>
      <c r="EDW2" s="171"/>
      <c r="EDX2" s="171"/>
      <c r="EDY2" s="171"/>
      <c r="EDZ2" s="171"/>
      <c r="EEA2" s="171"/>
      <c r="EEB2" s="171"/>
      <c r="EEC2" s="171"/>
      <c r="EED2" s="171"/>
      <c r="EEE2" s="171"/>
      <c r="EEF2" s="171"/>
      <c r="EEG2" s="171"/>
      <c r="EEH2" s="171"/>
      <c r="EEI2" s="171"/>
      <c r="EEJ2" s="171"/>
      <c r="EEK2" s="171"/>
      <c r="EEL2" s="171"/>
      <c r="EEM2" s="171"/>
      <c r="EEN2" s="171"/>
      <c r="EEO2" s="171"/>
      <c r="EEP2" s="171"/>
      <c r="EEQ2" s="171"/>
      <c r="EER2" s="171"/>
      <c r="EES2" s="171"/>
      <c r="EET2" s="171"/>
      <c r="EEU2" s="171"/>
      <c r="EEV2" s="171"/>
      <c r="EEW2" s="171"/>
      <c r="EEX2" s="171"/>
      <c r="EEY2" s="171"/>
      <c r="EEZ2" s="171"/>
      <c r="EFA2" s="171"/>
      <c r="EFB2" s="171"/>
      <c r="EFC2" s="171"/>
      <c r="EFD2" s="171"/>
      <c r="EFE2" s="171"/>
      <c r="EFF2" s="171"/>
      <c r="EFG2" s="171"/>
      <c r="EFH2" s="171"/>
      <c r="EFI2" s="171"/>
      <c r="EFJ2" s="171"/>
      <c r="EFK2" s="171"/>
      <c r="EFL2" s="171"/>
      <c r="EFM2" s="171"/>
      <c r="EFN2" s="171"/>
      <c r="EFO2" s="171"/>
      <c r="EFP2" s="171"/>
      <c r="EFQ2" s="171"/>
      <c r="EFR2" s="171"/>
      <c r="EFS2" s="171"/>
      <c r="EFT2" s="171"/>
      <c r="EFU2" s="171"/>
      <c r="EFV2" s="171"/>
      <c r="EFW2" s="171"/>
      <c r="EFX2" s="171"/>
      <c r="EFY2" s="171"/>
      <c r="EFZ2" s="171"/>
      <c r="EGA2" s="171"/>
      <c r="EGB2" s="171"/>
      <c r="EGC2" s="171"/>
      <c r="EGD2" s="171"/>
      <c r="EGE2" s="171"/>
      <c r="EGF2" s="171"/>
      <c r="EGG2" s="171"/>
      <c r="EGH2" s="171"/>
      <c r="EGI2" s="171"/>
      <c r="EGJ2" s="171"/>
      <c r="EGK2" s="171"/>
      <c r="EGL2" s="171"/>
      <c r="EGM2" s="171"/>
      <c r="EGN2" s="171"/>
      <c r="EGO2" s="171"/>
      <c r="EGP2" s="171"/>
      <c r="EGQ2" s="171"/>
      <c r="EGR2" s="171"/>
      <c r="EGS2" s="171"/>
      <c r="EGT2" s="171"/>
      <c r="EGU2" s="171"/>
      <c r="EGV2" s="171"/>
      <c r="EGW2" s="171"/>
      <c r="EGX2" s="171"/>
      <c r="EGY2" s="171"/>
      <c r="EGZ2" s="171"/>
      <c r="EHA2" s="171"/>
      <c r="EHB2" s="171"/>
      <c r="EHC2" s="171"/>
      <c r="EHD2" s="171"/>
      <c r="EHE2" s="171"/>
      <c r="EHF2" s="171"/>
      <c r="EHG2" s="171"/>
      <c r="EHH2" s="171"/>
      <c r="EHI2" s="171"/>
      <c r="EHJ2" s="171"/>
      <c r="EHK2" s="171"/>
      <c r="EHL2" s="171"/>
      <c r="EHM2" s="171"/>
      <c r="EHN2" s="171"/>
      <c r="EHO2" s="171"/>
      <c r="EHP2" s="171"/>
      <c r="EHQ2" s="171"/>
      <c r="EHR2" s="171"/>
      <c r="EHS2" s="171"/>
      <c r="EHT2" s="171"/>
      <c r="EHU2" s="171"/>
      <c r="EHV2" s="171"/>
      <c r="EHW2" s="171"/>
      <c r="EHX2" s="171"/>
      <c r="EHY2" s="171"/>
      <c r="EHZ2" s="171"/>
      <c r="EIA2" s="171"/>
      <c r="EIB2" s="171"/>
      <c r="EIC2" s="171"/>
      <c r="EID2" s="171"/>
      <c r="EIE2" s="171"/>
      <c r="EIF2" s="171"/>
      <c r="EIG2" s="171"/>
      <c r="EIH2" s="171"/>
      <c r="EII2" s="171"/>
      <c r="EIJ2" s="171"/>
      <c r="EIK2" s="171"/>
      <c r="EIL2" s="171"/>
      <c r="EIM2" s="171"/>
      <c r="EIN2" s="171"/>
      <c r="EIO2" s="171"/>
      <c r="EIP2" s="171"/>
      <c r="EIQ2" s="171"/>
      <c r="EIR2" s="171"/>
      <c r="EIS2" s="171"/>
      <c r="EIT2" s="171"/>
      <c r="EIU2" s="171"/>
      <c r="EIV2" s="171"/>
      <c r="EIW2" s="171"/>
      <c r="EIX2" s="171"/>
      <c r="EIY2" s="171"/>
      <c r="EIZ2" s="171"/>
      <c r="EJA2" s="171"/>
      <c r="EJB2" s="171"/>
      <c r="EJC2" s="171"/>
      <c r="EJD2" s="171"/>
      <c r="EJE2" s="171"/>
      <c r="EJF2" s="171"/>
      <c r="EJG2" s="171"/>
      <c r="EJH2" s="171"/>
      <c r="EJI2" s="171"/>
      <c r="EJJ2" s="171"/>
      <c r="EJK2" s="171"/>
      <c r="EJL2" s="171"/>
      <c r="EJM2" s="171"/>
      <c r="EJN2" s="171"/>
      <c r="EJO2" s="171"/>
      <c r="EJP2" s="171"/>
      <c r="EJQ2" s="171"/>
      <c r="EJR2" s="171"/>
      <c r="EJS2" s="171"/>
      <c r="EJT2" s="171"/>
      <c r="EJU2" s="171"/>
      <c r="EJV2" s="171"/>
      <c r="EJW2" s="171"/>
      <c r="EJX2" s="171"/>
      <c r="EJY2" s="171"/>
      <c r="EJZ2" s="171"/>
      <c r="EKA2" s="171"/>
      <c r="EKB2" s="171"/>
      <c r="EKC2" s="171"/>
      <c r="EKD2" s="171"/>
      <c r="EKE2" s="171"/>
      <c r="EKF2" s="171"/>
      <c r="EKG2" s="171"/>
      <c r="EKH2" s="171"/>
      <c r="EKI2" s="171"/>
      <c r="EKJ2" s="171"/>
      <c r="EKK2" s="171"/>
      <c r="EKL2" s="171"/>
      <c r="EKM2" s="171"/>
      <c r="EKN2" s="171"/>
      <c r="EKO2" s="171"/>
      <c r="EKP2" s="171"/>
      <c r="EKQ2" s="171"/>
      <c r="EKR2" s="171"/>
      <c r="EKS2" s="171"/>
      <c r="EKT2" s="171"/>
      <c r="EKU2" s="171"/>
      <c r="EKV2" s="171"/>
      <c r="EKW2" s="171"/>
      <c r="EKX2" s="171"/>
      <c r="EKY2" s="171"/>
      <c r="EKZ2" s="171"/>
      <c r="ELA2" s="171"/>
      <c r="ELB2" s="171"/>
      <c r="ELC2" s="171"/>
      <c r="ELD2" s="171"/>
      <c r="ELE2" s="171"/>
      <c r="ELF2" s="171"/>
      <c r="ELG2" s="171"/>
      <c r="ELH2" s="171"/>
      <c r="ELI2" s="171"/>
      <c r="ELJ2" s="171"/>
      <c r="ELK2" s="171"/>
      <c r="ELL2" s="171"/>
      <c r="ELM2" s="171"/>
      <c r="ELN2" s="171"/>
      <c r="ELO2" s="171"/>
      <c r="ELP2" s="171"/>
      <c r="ELQ2" s="171"/>
      <c r="ELR2" s="171"/>
      <c r="ELS2" s="171"/>
      <c r="ELT2" s="171"/>
      <c r="ELU2" s="171"/>
      <c r="ELV2" s="171"/>
      <c r="ELW2" s="171"/>
      <c r="ELX2" s="171"/>
      <c r="ELY2" s="171"/>
      <c r="ELZ2" s="171"/>
      <c r="EMA2" s="171"/>
      <c r="EMB2" s="171"/>
      <c r="EMC2" s="171"/>
      <c r="EMD2" s="171"/>
      <c r="EME2" s="171"/>
      <c r="EMF2" s="171"/>
      <c r="EMG2" s="171"/>
      <c r="EMH2" s="171"/>
      <c r="EMI2" s="171"/>
      <c r="EMJ2" s="171"/>
      <c r="EMK2" s="171"/>
      <c r="EML2" s="171"/>
      <c r="EMM2" s="171"/>
      <c r="EMN2" s="171"/>
      <c r="EMO2" s="171"/>
      <c r="EMP2" s="171"/>
      <c r="EMQ2" s="171"/>
      <c r="EMR2" s="171"/>
      <c r="EMS2" s="171"/>
      <c r="EMT2" s="171"/>
      <c r="EMU2" s="171"/>
      <c r="EMV2" s="171"/>
      <c r="EMW2" s="171"/>
      <c r="EMX2" s="171"/>
      <c r="EMY2" s="171"/>
      <c r="EMZ2" s="171"/>
      <c r="ENA2" s="171"/>
      <c r="ENB2" s="171"/>
      <c r="ENC2" s="171"/>
      <c r="END2" s="171"/>
      <c r="ENE2" s="171"/>
      <c r="ENF2" s="171"/>
      <c r="ENG2" s="171"/>
      <c r="ENH2" s="171"/>
      <c r="ENI2" s="171"/>
      <c r="ENJ2" s="171"/>
      <c r="ENK2" s="171"/>
      <c r="ENL2" s="171"/>
      <c r="ENM2" s="171"/>
      <c r="ENN2" s="171"/>
      <c r="ENO2" s="171"/>
      <c r="ENP2" s="171"/>
      <c r="ENQ2" s="171"/>
      <c r="ENR2" s="171"/>
      <c r="ENS2" s="171"/>
      <c r="ENT2" s="171"/>
      <c r="ENU2" s="171"/>
      <c r="ENV2" s="171"/>
      <c r="ENW2" s="171"/>
      <c r="ENX2" s="171"/>
      <c r="ENY2" s="171"/>
      <c r="ENZ2" s="171"/>
      <c r="EOA2" s="171"/>
      <c r="EOB2" s="171"/>
      <c r="EOC2" s="171"/>
      <c r="EOD2" s="171"/>
      <c r="EOE2" s="171"/>
      <c r="EOF2" s="171"/>
      <c r="EOG2" s="171"/>
      <c r="EOH2" s="171"/>
      <c r="EOI2" s="171"/>
      <c r="EOJ2" s="171"/>
      <c r="EOK2" s="171"/>
      <c r="EOL2" s="171"/>
      <c r="EOM2" s="171"/>
      <c r="EON2" s="171"/>
      <c r="EOO2" s="171"/>
      <c r="EOP2" s="171"/>
      <c r="EOQ2" s="171"/>
      <c r="EOR2" s="171"/>
      <c r="EOS2" s="171"/>
      <c r="EOT2" s="171"/>
      <c r="EOU2" s="171"/>
      <c r="EOV2" s="171"/>
      <c r="EOW2" s="171"/>
      <c r="EOX2" s="171"/>
      <c r="EOY2" s="171"/>
      <c r="EOZ2" s="171"/>
      <c r="EPA2" s="171"/>
      <c r="EPB2" s="171"/>
      <c r="EPC2" s="171"/>
      <c r="EPD2" s="171"/>
      <c r="EPE2" s="171"/>
      <c r="EPF2" s="171"/>
      <c r="EPG2" s="171"/>
      <c r="EPH2" s="171"/>
      <c r="EPI2" s="171"/>
      <c r="EPJ2" s="171"/>
      <c r="EPK2" s="171"/>
      <c r="EPL2" s="171"/>
      <c r="EPM2" s="171"/>
      <c r="EPN2" s="171"/>
      <c r="EPO2" s="171"/>
      <c r="EPP2" s="171"/>
      <c r="EPQ2" s="171"/>
      <c r="EPR2" s="171"/>
      <c r="EPS2" s="171"/>
      <c r="EPT2" s="171"/>
      <c r="EPU2" s="171"/>
      <c r="EPV2" s="171"/>
      <c r="EPW2" s="171"/>
      <c r="EPX2" s="171"/>
      <c r="EPY2" s="171"/>
      <c r="EPZ2" s="171"/>
      <c r="EQA2" s="171"/>
      <c r="EQB2" s="171"/>
      <c r="EQC2" s="171"/>
      <c r="EQD2" s="171"/>
      <c r="EQE2" s="171"/>
      <c r="EQF2" s="171"/>
      <c r="EQG2" s="171"/>
      <c r="EQH2" s="171"/>
      <c r="EQI2" s="171"/>
      <c r="EQJ2" s="171"/>
      <c r="EQK2" s="171"/>
      <c r="EQL2" s="171"/>
      <c r="EQM2" s="171"/>
      <c r="EQN2" s="171"/>
      <c r="EQO2" s="171"/>
      <c r="EQP2" s="171"/>
      <c r="EQQ2" s="171"/>
      <c r="EQR2" s="171"/>
      <c r="EQS2" s="171"/>
      <c r="EQT2" s="171"/>
      <c r="EQU2" s="171"/>
      <c r="EQV2" s="171"/>
      <c r="EQW2" s="171"/>
      <c r="EQX2" s="171"/>
      <c r="EQY2" s="171"/>
      <c r="EQZ2" s="171"/>
      <c r="ERA2" s="171"/>
      <c r="ERB2" s="171"/>
      <c r="ERC2" s="171"/>
      <c r="ERD2" s="171"/>
      <c r="ERE2" s="171"/>
      <c r="ERF2" s="171"/>
      <c r="ERG2" s="171"/>
      <c r="ERH2" s="171"/>
      <c r="ERI2" s="171"/>
      <c r="ERJ2" s="171"/>
      <c r="ERK2" s="171"/>
      <c r="ERL2" s="171"/>
      <c r="ERM2" s="171"/>
      <c r="ERN2" s="171"/>
      <c r="ERO2" s="171"/>
      <c r="ERP2" s="171"/>
      <c r="ERQ2" s="171"/>
      <c r="ERR2" s="171"/>
      <c r="ERS2" s="171"/>
      <c r="ERT2" s="171"/>
      <c r="ERU2" s="171"/>
      <c r="ERV2" s="171"/>
      <c r="ERW2" s="171"/>
      <c r="ERX2" s="171"/>
      <c r="ERY2" s="171"/>
      <c r="ERZ2" s="171"/>
      <c r="ESA2" s="171"/>
      <c r="ESB2" s="171"/>
      <c r="ESC2" s="171"/>
      <c r="ESD2" s="171"/>
      <c r="ESE2" s="171"/>
      <c r="ESF2" s="171"/>
      <c r="ESG2" s="171"/>
      <c r="ESH2" s="171"/>
      <c r="ESI2" s="171"/>
      <c r="ESJ2" s="171"/>
      <c r="ESK2" s="171"/>
      <c r="ESL2" s="171"/>
      <c r="ESM2" s="171"/>
      <c r="ESN2" s="171"/>
      <c r="ESO2" s="171"/>
      <c r="ESP2" s="171"/>
      <c r="ESQ2" s="171"/>
      <c r="ESR2" s="171"/>
      <c r="ESS2" s="171"/>
      <c r="EST2" s="171"/>
      <c r="ESU2" s="171"/>
      <c r="ESV2" s="171"/>
      <c r="ESW2" s="171"/>
      <c r="ESX2" s="171"/>
      <c r="ESY2" s="171"/>
      <c r="ESZ2" s="171"/>
      <c r="ETA2" s="171"/>
      <c r="ETB2" s="171"/>
      <c r="ETC2" s="171"/>
      <c r="ETD2" s="171"/>
      <c r="ETE2" s="171"/>
      <c r="ETF2" s="171"/>
      <c r="ETG2" s="171"/>
      <c r="ETH2" s="171"/>
      <c r="ETI2" s="171"/>
      <c r="ETJ2" s="171"/>
      <c r="ETK2" s="171"/>
      <c r="ETL2" s="171"/>
      <c r="ETM2" s="171"/>
      <c r="ETN2" s="171"/>
      <c r="ETO2" s="171"/>
      <c r="ETP2" s="171"/>
      <c r="ETQ2" s="171"/>
      <c r="ETR2" s="171"/>
      <c r="ETS2" s="171"/>
      <c r="ETT2" s="171"/>
      <c r="ETU2" s="171"/>
      <c r="ETV2" s="171"/>
      <c r="ETW2" s="171"/>
      <c r="ETX2" s="171"/>
      <c r="ETY2" s="171"/>
      <c r="ETZ2" s="171"/>
      <c r="EUA2" s="171"/>
      <c r="EUB2" s="171"/>
      <c r="EUC2" s="171"/>
      <c r="EUD2" s="171"/>
      <c r="EUE2" s="171"/>
      <c r="EUF2" s="171"/>
      <c r="EUG2" s="171"/>
      <c r="EUH2" s="171"/>
      <c r="EUI2" s="171"/>
      <c r="EUJ2" s="171"/>
      <c r="EUK2" s="171"/>
      <c r="EUL2" s="171"/>
      <c r="EUM2" s="171"/>
      <c r="EUN2" s="171"/>
      <c r="EUO2" s="171"/>
      <c r="EUP2" s="171"/>
      <c r="EUQ2" s="171"/>
      <c r="EUR2" s="171"/>
      <c r="EUS2" s="171"/>
      <c r="EUT2" s="171"/>
      <c r="EUU2" s="171"/>
      <c r="EUV2" s="171"/>
      <c r="EUW2" s="171"/>
      <c r="EUX2" s="171"/>
      <c r="EUY2" s="171"/>
      <c r="EUZ2" s="171"/>
      <c r="EVA2" s="171"/>
      <c r="EVB2" s="171"/>
      <c r="EVC2" s="171"/>
      <c r="EVD2" s="171"/>
      <c r="EVE2" s="171"/>
      <c r="EVF2" s="171"/>
      <c r="EVG2" s="171"/>
      <c r="EVH2" s="171"/>
      <c r="EVI2" s="171"/>
      <c r="EVJ2" s="171"/>
      <c r="EVK2" s="171"/>
      <c r="EVL2" s="171"/>
      <c r="EVM2" s="171"/>
      <c r="EVN2" s="171"/>
      <c r="EVO2" s="171"/>
      <c r="EVP2" s="171"/>
      <c r="EVQ2" s="171"/>
      <c r="EVR2" s="171"/>
      <c r="EVS2" s="171"/>
      <c r="EVT2" s="171"/>
      <c r="EVU2" s="171"/>
      <c r="EVV2" s="171"/>
      <c r="EVW2" s="171"/>
      <c r="EVX2" s="171"/>
      <c r="EVY2" s="171"/>
      <c r="EVZ2" s="171"/>
      <c r="EWA2" s="171"/>
      <c r="EWB2" s="171"/>
      <c r="EWC2" s="171"/>
      <c r="EWD2" s="171"/>
      <c r="EWE2" s="171"/>
      <c r="EWF2" s="171"/>
      <c r="EWG2" s="171"/>
      <c r="EWH2" s="171"/>
      <c r="EWI2" s="171"/>
      <c r="EWJ2" s="171"/>
      <c r="EWK2" s="171"/>
      <c r="EWL2" s="171"/>
      <c r="EWM2" s="171"/>
      <c r="EWN2" s="171"/>
      <c r="EWO2" s="171"/>
      <c r="EWP2" s="171"/>
      <c r="EWQ2" s="171"/>
      <c r="EWR2" s="171"/>
      <c r="EWS2" s="171"/>
      <c r="EWT2" s="171"/>
      <c r="EWU2" s="171"/>
      <c r="EWV2" s="171"/>
      <c r="EWW2" s="171"/>
      <c r="EWX2" s="171"/>
      <c r="EWY2" s="171"/>
      <c r="EWZ2" s="171"/>
      <c r="EXA2" s="171"/>
      <c r="EXB2" s="171"/>
      <c r="EXC2" s="171"/>
      <c r="EXD2" s="171"/>
      <c r="EXE2" s="171"/>
      <c r="EXF2" s="171"/>
      <c r="EXG2" s="171"/>
      <c r="EXH2" s="171"/>
      <c r="EXI2" s="171"/>
      <c r="EXJ2" s="171"/>
      <c r="EXK2" s="171"/>
      <c r="EXL2" s="171"/>
      <c r="EXM2" s="171"/>
      <c r="EXN2" s="171"/>
      <c r="EXO2" s="171"/>
      <c r="EXP2" s="171"/>
      <c r="EXQ2" s="171"/>
      <c r="EXR2" s="171"/>
      <c r="EXS2" s="171"/>
      <c r="EXT2" s="171"/>
      <c r="EXU2" s="171"/>
      <c r="EXV2" s="171"/>
      <c r="EXW2" s="171"/>
      <c r="EXX2" s="171"/>
      <c r="EXY2" s="171"/>
      <c r="EXZ2" s="171"/>
      <c r="EYA2" s="171"/>
      <c r="EYB2" s="171"/>
      <c r="EYC2" s="171"/>
      <c r="EYD2" s="171"/>
      <c r="EYE2" s="171"/>
      <c r="EYF2" s="171"/>
      <c r="EYG2" s="171"/>
      <c r="EYH2" s="171"/>
      <c r="EYI2" s="171"/>
      <c r="EYJ2" s="171"/>
      <c r="EYK2" s="171"/>
      <c r="EYL2" s="171"/>
      <c r="EYM2" s="171"/>
      <c r="EYN2" s="171"/>
      <c r="EYO2" s="171"/>
      <c r="EYP2" s="171"/>
      <c r="EYQ2" s="171"/>
      <c r="EYR2" s="171"/>
      <c r="EYS2" s="171"/>
      <c r="EYT2" s="171"/>
      <c r="EYU2" s="171"/>
      <c r="EYV2" s="171"/>
      <c r="EYW2" s="171"/>
      <c r="EYX2" s="171"/>
      <c r="EYY2" s="171"/>
      <c r="EYZ2" s="171"/>
      <c r="EZA2" s="171"/>
      <c r="EZB2" s="171"/>
      <c r="EZC2" s="171"/>
      <c r="EZD2" s="171"/>
      <c r="EZE2" s="171"/>
      <c r="EZF2" s="171"/>
      <c r="EZG2" s="171"/>
      <c r="EZH2" s="171"/>
      <c r="EZI2" s="171"/>
      <c r="EZJ2" s="171"/>
      <c r="EZK2" s="171"/>
      <c r="EZL2" s="171"/>
      <c r="EZM2" s="171"/>
      <c r="EZN2" s="171"/>
      <c r="EZO2" s="171"/>
      <c r="EZP2" s="171"/>
      <c r="EZQ2" s="171"/>
      <c r="EZR2" s="171"/>
      <c r="EZS2" s="171"/>
      <c r="EZT2" s="171"/>
      <c r="EZU2" s="171"/>
      <c r="EZV2" s="171"/>
      <c r="EZW2" s="171"/>
      <c r="EZX2" s="171"/>
      <c r="EZY2" s="171"/>
      <c r="EZZ2" s="171"/>
      <c r="FAA2" s="171"/>
      <c r="FAB2" s="171"/>
      <c r="FAC2" s="171"/>
      <c r="FAD2" s="171"/>
      <c r="FAE2" s="171"/>
      <c r="FAF2" s="171"/>
      <c r="FAG2" s="171"/>
      <c r="FAH2" s="171"/>
      <c r="FAI2" s="171"/>
      <c r="FAJ2" s="171"/>
      <c r="FAK2" s="171"/>
      <c r="FAL2" s="171"/>
      <c r="FAM2" s="171"/>
      <c r="FAN2" s="171"/>
      <c r="FAO2" s="171"/>
      <c r="FAP2" s="171"/>
      <c r="FAQ2" s="171"/>
      <c r="FAR2" s="171"/>
      <c r="FAS2" s="171"/>
      <c r="FAT2" s="171"/>
      <c r="FAU2" s="171"/>
      <c r="FAV2" s="171"/>
      <c r="FAW2" s="171"/>
      <c r="FAX2" s="171"/>
      <c r="FAY2" s="171"/>
      <c r="FAZ2" s="171"/>
      <c r="FBA2" s="171"/>
      <c r="FBB2" s="171"/>
      <c r="FBC2" s="171"/>
      <c r="FBD2" s="171"/>
      <c r="FBE2" s="171"/>
      <c r="FBF2" s="171"/>
      <c r="FBG2" s="171"/>
      <c r="FBH2" s="171"/>
      <c r="FBI2" s="171"/>
      <c r="FBJ2" s="171"/>
      <c r="FBK2" s="171"/>
      <c r="FBL2" s="171"/>
      <c r="FBM2" s="171"/>
      <c r="FBN2" s="171"/>
      <c r="FBO2" s="171"/>
      <c r="FBP2" s="171"/>
      <c r="FBQ2" s="171"/>
      <c r="FBR2" s="171"/>
      <c r="FBS2" s="171"/>
      <c r="FBT2" s="171"/>
      <c r="FBU2" s="171"/>
      <c r="FBV2" s="171"/>
      <c r="FBW2" s="171"/>
      <c r="FBX2" s="171"/>
      <c r="FBY2" s="171"/>
      <c r="FBZ2" s="171"/>
      <c r="FCA2" s="171"/>
      <c r="FCB2" s="171"/>
      <c r="FCC2" s="171"/>
      <c r="FCD2" s="171"/>
      <c r="FCE2" s="171"/>
      <c r="FCF2" s="171"/>
      <c r="FCG2" s="171"/>
      <c r="FCH2" s="171"/>
      <c r="FCI2" s="171"/>
      <c r="FCJ2" s="171"/>
      <c r="FCK2" s="171"/>
      <c r="FCL2" s="171"/>
      <c r="FCM2" s="171"/>
      <c r="FCN2" s="171"/>
      <c r="FCO2" s="171"/>
      <c r="FCP2" s="171"/>
      <c r="FCQ2" s="171"/>
      <c r="FCR2" s="171"/>
      <c r="FCS2" s="171"/>
      <c r="FCT2" s="171"/>
      <c r="FCU2" s="171"/>
      <c r="FCV2" s="171"/>
      <c r="FCW2" s="171"/>
      <c r="FCX2" s="171"/>
      <c r="FCY2" s="171"/>
      <c r="FCZ2" s="171"/>
      <c r="FDA2" s="171"/>
      <c r="FDB2" s="171"/>
      <c r="FDC2" s="171"/>
      <c r="FDD2" s="171"/>
      <c r="FDE2" s="171"/>
      <c r="FDF2" s="171"/>
      <c r="FDG2" s="171"/>
      <c r="FDH2" s="171"/>
      <c r="FDI2" s="171"/>
      <c r="FDJ2" s="171"/>
      <c r="FDK2" s="171"/>
      <c r="FDL2" s="171"/>
      <c r="FDM2" s="171"/>
      <c r="FDN2" s="171"/>
      <c r="FDO2" s="171"/>
      <c r="FDP2" s="171"/>
      <c r="FDQ2" s="171"/>
      <c r="FDR2" s="171"/>
      <c r="FDS2" s="171"/>
      <c r="FDT2" s="171"/>
      <c r="FDU2" s="171"/>
      <c r="FDV2" s="171"/>
      <c r="FDW2" s="171"/>
      <c r="FDX2" s="171"/>
      <c r="FDY2" s="171"/>
      <c r="FDZ2" s="171"/>
      <c r="FEA2" s="171"/>
      <c r="FEB2" s="171"/>
      <c r="FEC2" s="171"/>
      <c r="FED2" s="171"/>
      <c r="FEE2" s="171"/>
      <c r="FEF2" s="171"/>
      <c r="FEG2" s="171"/>
      <c r="FEH2" s="171"/>
      <c r="FEI2" s="171"/>
      <c r="FEJ2" s="171"/>
      <c r="FEK2" s="171"/>
      <c r="FEL2" s="171"/>
      <c r="FEM2" s="171"/>
      <c r="FEN2" s="171"/>
      <c r="FEO2" s="171"/>
      <c r="FEP2" s="171"/>
      <c r="FEQ2" s="171"/>
      <c r="FER2" s="171"/>
      <c r="FES2" s="171"/>
      <c r="FET2" s="171"/>
      <c r="FEU2" s="171"/>
      <c r="FEV2" s="171"/>
      <c r="FEW2" s="171"/>
      <c r="FEX2" s="171"/>
      <c r="FEY2" s="171"/>
      <c r="FEZ2" s="171"/>
      <c r="FFA2" s="171"/>
      <c r="FFB2" s="171"/>
      <c r="FFC2" s="171"/>
      <c r="FFD2" s="171"/>
      <c r="FFE2" s="171"/>
      <c r="FFF2" s="171"/>
      <c r="FFG2" s="171"/>
      <c r="FFH2" s="171"/>
      <c r="FFI2" s="171"/>
      <c r="FFJ2" s="171"/>
      <c r="FFK2" s="171"/>
      <c r="FFL2" s="171"/>
      <c r="FFM2" s="171"/>
      <c r="FFN2" s="171"/>
      <c r="FFO2" s="171"/>
      <c r="FFP2" s="171"/>
      <c r="FFQ2" s="171"/>
      <c r="FFR2" s="171"/>
      <c r="FFS2" s="171"/>
      <c r="FFT2" s="171"/>
      <c r="FFU2" s="171"/>
      <c r="FFV2" s="171"/>
      <c r="FFW2" s="171"/>
      <c r="FFX2" s="171"/>
      <c r="FFY2" s="171"/>
      <c r="FFZ2" s="171"/>
      <c r="FGA2" s="171"/>
      <c r="FGB2" s="171"/>
      <c r="FGC2" s="171"/>
      <c r="FGD2" s="171"/>
      <c r="FGE2" s="171"/>
      <c r="FGF2" s="171"/>
      <c r="FGG2" s="171"/>
      <c r="FGH2" s="171"/>
      <c r="FGI2" s="171"/>
      <c r="FGJ2" s="171"/>
      <c r="FGK2" s="171"/>
      <c r="FGL2" s="171"/>
      <c r="FGM2" s="171"/>
      <c r="FGN2" s="171"/>
      <c r="FGO2" s="171"/>
      <c r="FGP2" s="171"/>
      <c r="FGQ2" s="171"/>
      <c r="FGR2" s="171"/>
      <c r="FGS2" s="171"/>
      <c r="FGT2" s="171"/>
      <c r="FGU2" s="171"/>
      <c r="FGV2" s="171"/>
      <c r="FGW2" s="171"/>
      <c r="FGX2" s="171"/>
      <c r="FGY2" s="171"/>
      <c r="FGZ2" s="171"/>
      <c r="FHA2" s="171"/>
      <c r="FHB2" s="171"/>
      <c r="FHC2" s="171"/>
      <c r="FHD2" s="171"/>
      <c r="FHE2" s="171"/>
      <c r="FHF2" s="171"/>
      <c r="FHG2" s="171"/>
      <c r="FHH2" s="171"/>
      <c r="FHI2" s="171"/>
      <c r="FHJ2" s="171"/>
      <c r="FHK2" s="171"/>
      <c r="FHL2" s="171"/>
      <c r="FHM2" s="171"/>
      <c r="FHN2" s="171"/>
      <c r="FHO2" s="171"/>
      <c r="FHP2" s="171"/>
      <c r="FHQ2" s="171"/>
      <c r="FHR2" s="171"/>
      <c r="FHS2" s="171"/>
      <c r="FHT2" s="171"/>
      <c r="FHU2" s="171"/>
      <c r="FHV2" s="171"/>
      <c r="FHW2" s="171"/>
      <c r="FHX2" s="171"/>
      <c r="FHY2" s="171"/>
      <c r="FHZ2" s="171"/>
      <c r="FIA2" s="171"/>
      <c r="FIB2" s="171"/>
      <c r="FIC2" s="171"/>
      <c r="FID2" s="171"/>
      <c r="FIE2" s="171"/>
      <c r="FIF2" s="171"/>
      <c r="FIG2" s="171"/>
      <c r="FIH2" s="171"/>
      <c r="FII2" s="171"/>
      <c r="FIJ2" s="171"/>
      <c r="FIK2" s="171"/>
      <c r="FIL2" s="171"/>
      <c r="FIM2" s="171"/>
      <c r="FIN2" s="171"/>
      <c r="FIO2" s="171"/>
      <c r="FIP2" s="171"/>
      <c r="FIQ2" s="171"/>
      <c r="FIR2" s="171"/>
      <c r="FIS2" s="171"/>
      <c r="FIT2" s="171"/>
      <c r="FIU2" s="171"/>
      <c r="FIV2" s="171"/>
      <c r="FIW2" s="171"/>
      <c r="FIX2" s="171"/>
      <c r="FIY2" s="171"/>
      <c r="FIZ2" s="171"/>
      <c r="FJA2" s="171"/>
      <c r="FJB2" s="171"/>
      <c r="FJC2" s="171"/>
      <c r="FJD2" s="171"/>
      <c r="FJE2" s="171"/>
      <c r="FJF2" s="171"/>
      <c r="FJG2" s="171"/>
      <c r="FJH2" s="171"/>
      <c r="FJI2" s="171"/>
      <c r="FJJ2" s="171"/>
      <c r="FJK2" s="171"/>
      <c r="FJL2" s="171"/>
      <c r="FJM2" s="171"/>
      <c r="FJN2" s="171"/>
      <c r="FJO2" s="171"/>
      <c r="FJP2" s="171"/>
      <c r="FJQ2" s="171"/>
      <c r="FJR2" s="171"/>
      <c r="FJS2" s="171"/>
      <c r="FJT2" s="171"/>
      <c r="FJU2" s="171"/>
      <c r="FJV2" s="171"/>
      <c r="FJW2" s="171"/>
      <c r="FJX2" s="171"/>
      <c r="FJY2" s="171"/>
      <c r="FJZ2" s="171"/>
      <c r="FKA2" s="171"/>
      <c r="FKB2" s="171"/>
      <c r="FKC2" s="171"/>
      <c r="FKD2" s="171"/>
      <c r="FKE2" s="171"/>
      <c r="FKF2" s="171"/>
      <c r="FKG2" s="171"/>
      <c r="FKH2" s="171"/>
      <c r="FKI2" s="171"/>
      <c r="FKJ2" s="171"/>
      <c r="FKK2" s="171"/>
      <c r="FKL2" s="171"/>
      <c r="FKM2" s="171"/>
      <c r="FKN2" s="171"/>
      <c r="FKO2" s="171"/>
      <c r="FKP2" s="171"/>
      <c r="FKQ2" s="171"/>
      <c r="FKR2" s="171"/>
      <c r="FKS2" s="171"/>
      <c r="FKT2" s="171"/>
      <c r="FKU2" s="171"/>
      <c r="FKV2" s="171"/>
      <c r="FKW2" s="171"/>
      <c r="FKX2" s="171"/>
      <c r="FKY2" s="171"/>
      <c r="FKZ2" s="171"/>
      <c r="FLA2" s="171"/>
      <c r="FLB2" s="171"/>
      <c r="FLC2" s="171"/>
      <c r="FLD2" s="171"/>
      <c r="FLE2" s="171"/>
      <c r="FLF2" s="171"/>
      <c r="FLG2" s="171"/>
      <c r="FLH2" s="171"/>
      <c r="FLI2" s="171"/>
      <c r="FLJ2" s="171"/>
      <c r="FLK2" s="171"/>
      <c r="FLL2" s="171"/>
      <c r="FLM2" s="171"/>
      <c r="FLN2" s="171"/>
      <c r="FLO2" s="171"/>
      <c r="FLP2" s="171"/>
      <c r="FLQ2" s="171"/>
      <c r="FLR2" s="171"/>
      <c r="FLS2" s="171"/>
      <c r="FLT2" s="171"/>
      <c r="FLU2" s="171"/>
      <c r="FLV2" s="171"/>
      <c r="FLW2" s="171"/>
      <c r="FLX2" s="171"/>
      <c r="FLY2" s="171"/>
      <c r="FLZ2" s="171"/>
      <c r="FMA2" s="171"/>
      <c r="FMB2" s="171"/>
      <c r="FMC2" s="171"/>
      <c r="FMD2" s="171"/>
      <c r="FME2" s="171"/>
      <c r="FMF2" s="171"/>
      <c r="FMG2" s="171"/>
      <c r="FMH2" s="171"/>
      <c r="FMI2" s="171"/>
      <c r="FMJ2" s="171"/>
      <c r="FMK2" s="171"/>
      <c r="FML2" s="171"/>
      <c r="FMM2" s="171"/>
      <c r="FMN2" s="171"/>
      <c r="FMO2" s="171"/>
      <c r="FMP2" s="171"/>
      <c r="FMQ2" s="171"/>
      <c r="FMR2" s="171"/>
      <c r="FMS2" s="171"/>
      <c r="FMT2" s="171"/>
      <c r="FMU2" s="171"/>
      <c r="FMV2" s="171"/>
      <c r="FMW2" s="171"/>
      <c r="FMX2" s="171"/>
      <c r="FMY2" s="171"/>
      <c r="FMZ2" s="171"/>
      <c r="FNA2" s="171"/>
      <c r="FNB2" s="171"/>
      <c r="FNC2" s="171"/>
      <c r="FND2" s="171"/>
      <c r="FNE2" s="171"/>
      <c r="FNF2" s="171"/>
      <c r="FNG2" s="171"/>
      <c r="FNH2" s="171"/>
      <c r="FNI2" s="171"/>
      <c r="FNJ2" s="171"/>
      <c r="FNK2" s="171"/>
      <c r="FNL2" s="171"/>
      <c r="FNM2" s="171"/>
      <c r="FNN2" s="171"/>
      <c r="FNO2" s="171"/>
      <c r="FNP2" s="171"/>
      <c r="FNQ2" s="171"/>
      <c r="FNR2" s="171"/>
      <c r="FNS2" s="171"/>
      <c r="FNT2" s="171"/>
      <c r="FNU2" s="171"/>
      <c r="FNV2" s="171"/>
      <c r="FNW2" s="171"/>
      <c r="FNX2" s="171"/>
      <c r="FNY2" s="171"/>
      <c r="FNZ2" s="171"/>
      <c r="FOA2" s="171"/>
      <c r="FOB2" s="171"/>
      <c r="FOC2" s="171"/>
      <c r="FOD2" s="171"/>
      <c r="FOE2" s="171"/>
      <c r="FOF2" s="171"/>
      <c r="FOG2" s="171"/>
      <c r="FOH2" s="171"/>
      <c r="FOI2" s="171"/>
      <c r="FOJ2" s="171"/>
      <c r="FOK2" s="171"/>
      <c r="FOL2" s="171"/>
      <c r="FOM2" s="171"/>
      <c r="FON2" s="171"/>
      <c r="FOO2" s="171"/>
      <c r="FOP2" s="171"/>
      <c r="FOQ2" s="171"/>
      <c r="FOR2" s="171"/>
      <c r="FOS2" s="171"/>
      <c r="FOT2" s="171"/>
      <c r="FOU2" s="171"/>
      <c r="FOV2" s="171"/>
      <c r="FOW2" s="171"/>
      <c r="FOX2" s="171"/>
      <c r="FOY2" s="171"/>
      <c r="FOZ2" s="171"/>
      <c r="FPA2" s="171"/>
      <c r="FPB2" s="171"/>
      <c r="FPC2" s="171"/>
      <c r="FPD2" s="171"/>
      <c r="FPE2" s="171"/>
      <c r="FPF2" s="171"/>
      <c r="FPG2" s="171"/>
      <c r="FPH2" s="171"/>
      <c r="FPI2" s="171"/>
      <c r="FPJ2" s="171"/>
      <c r="FPK2" s="171"/>
      <c r="FPL2" s="171"/>
      <c r="FPM2" s="171"/>
      <c r="FPN2" s="171"/>
      <c r="FPO2" s="171"/>
      <c r="FPP2" s="171"/>
      <c r="FPQ2" s="171"/>
      <c r="FPR2" s="171"/>
      <c r="FPS2" s="171"/>
      <c r="FPT2" s="171"/>
      <c r="FPU2" s="171"/>
      <c r="FPV2" s="171"/>
      <c r="FPW2" s="171"/>
      <c r="FPX2" s="171"/>
      <c r="FPY2" s="171"/>
      <c r="FPZ2" s="171"/>
      <c r="FQA2" s="171"/>
      <c r="FQB2" s="171"/>
      <c r="FQC2" s="171"/>
      <c r="FQD2" s="171"/>
      <c r="FQE2" s="171"/>
      <c r="FQF2" s="171"/>
      <c r="FQG2" s="171"/>
      <c r="FQH2" s="171"/>
      <c r="FQI2" s="171"/>
      <c r="FQJ2" s="171"/>
      <c r="FQK2" s="171"/>
      <c r="FQL2" s="171"/>
      <c r="FQM2" s="171"/>
      <c r="FQN2" s="171"/>
      <c r="FQO2" s="171"/>
      <c r="FQP2" s="171"/>
      <c r="FQQ2" s="171"/>
      <c r="FQR2" s="171"/>
      <c r="FQS2" s="171"/>
      <c r="FQT2" s="171"/>
      <c r="FQU2" s="171"/>
      <c r="FQV2" s="171"/>
      <c r="FQW2" s="171"/>
      <c r="FQX2" s="171"/>
      <c r="FQY2" s="171"/>
      <c r="FQZ2" s="171"/>
      <c r="FRA2" s="171"/>
      <c r="FRB2" s="171"/>
      <c r="FRC2" s="171"/>
      <c r="FRD2" s="171"/>
      <c r="FRE2" s="171"/>
      <c r="FRF2" s="171"/>
      <c r="FRG2" s="171"/>
      <c r="FRH2" s="171"/>
      <c r="FRI2" s="171"/>
      <c r="FRJ2" s="171"/>
      <c r="FRK2" s="171"/>
      <c r="FRL2" s="171"/>
      <c r="FRM2" s="171"/>
      <c r="FRN2" s="171"/>
      <c r="FRO2" s="171"/>
      <c r="FRP2" s="171"/>
      <c r="FRQ2" s="171"/>
      <c r="FRR2" s="171"/>
      <c r="FRS2" s="171"/>
      <c r="FRT2" s="171"/>
      <c r="FRU2" s="171"/>
      <c r="FRV2" s="171"/>
      <c r="FRW2" s="171"/>
      <c r="FRX2" s="171"/>
      <c r="FRY2" s="171"/>
      <c r="FRZ2" s="171"/>
      <c r="FSA2" s="171"/>
      <c r="FSB2" s="171"/>
      <c r="FSC2" s="171"/>
      <c r="FSD2" s="171"/>
      <c r="FSE2" s="171"/>
      <c r="FSF2" s="171"/>
      <c r="FSG2" s="171"/>
      <c r="FSH2" s="171"/>
      <c r="FSI2" s="171"/>
      <c r="FSJ2" s="171"/>
      <c r="FSK2" s="171"/>
      <c r="FSL2" s="171"/>
      <c r="FSM2" s="171"/>
      <c r="FSN2" s="171"/>
      <c r="FSO2" s="171"/>
      <c r="FSP2" s="171"/>
      <c r="FSQ2" s="171"/>
      <c r="FSR2" s="171"/>
      <c r="FSS2" s="171"/>
      <c r="FST2" s="171"/>
      <c r="FSU2" s="171"/>
      <c r="FSV2" s="171"/>
      <c r="FSW2" s="171"/>
      <c r="FSX2" s="171"/>
      <c r="FSY2" s="171"/>
      <c r="FSZ2" s="171"/>
      <c r="FTA2" s="171"/>
      <c r="FTB2" s="171"/>
      <c r="FTC2" s="171"/>
      <c r="FTD2" s="171"/>
      <c r="FTE2" s="171"/>
      <c r="FTF2" s="171"/>
      <c r="FTG2" s="171"/>
      <c r="FTH2" s="171"/>
      <c r="FTI2" s="171"/>
      <c r="FTJ2" s="171"/>
      <c r="FTK2" s="171"/>
      <c r="FTL2" s="171"/>
      <c r="FTM2" s="171"/>
      <c r="FTN2" s="171"/>
      <c r="FTO2" s="171"/>
      <c r="FTP2" s="171"/>
      <c r="FTQ2" s="171"/>
      <c r="FTR2" s="171"/>
      <c r="FTS2" s="171"/>
      <c r="FTT2" s="171"/>
      <c r="FTU2" s="171"/>
      <c r="FTV2" s="171"/>
      <c r="FTW2" s="171"/>
      <c r="FTX2" s="171"/>
      <c r="FTY2" s="171"/>
      <c r="FTZ2" s="171"/>
      <c r="FUA2" s="171"/>
      <c r="FUB2" s="171"/>
      <c r="FUC2" s="171"/>
      <c r="FUD2" s="171"/>
      <c r="FUE2" s="171"/>
      <c r="FUF2" s="171"/>
      <c r="FUG2" s="171"/>
      <c r="FUH2" s="171"/>
      <c r="FUI2" s="171"/>
      <c r="FUJ2" s="171"/>
      <c r="FUK2" s="171"/>
      <c r="FUL2" s="171"/>
      <c r="FUM2" s="171"/>
      <c r="FUN2" s="171"/>
      <c r="FUO2" s="171"/>
      <c r="FUP2" s="171"/>
      <c r="FUQ2" s="171"/>
      <c r="FUR2" s="171"/>
      <c r="FUS2" s="171"/>
      <c r="FUT2" s="171"/>
      <c r="FUU2" s="171"/>
      <c r="FUV2" s="171"/>
      <c r="FUW2" s="171"/>
      <c r="FUX2" s="171"/>
      <c r="FUY2" s="171"/>
      <c r="FUZ2" s="171"/>
      <c r="FVA2" s="171"/>
      <c r="FVB2" s="171"/>
      <c r="FVC2" s="171"/>
      <c r="FVD2" s="171"/>
      <c r="FVE2" s="171"/>
      <c r="FVF2" s="171"/>
      <c r="FVG2" s="171"/>
      <c r="FVH2" s="171"/>
      <c r="FVI2" s="171"/>
      <c r="FVJ2" s="171"/>
      <c r="FVK2" s="171"/>
      <c r="FVL2" s="171"/>
      <c r="FVM2" s="171"/>
      <c r="FVN2" s="171"/>
      <c r="FVO2" s="171"/>
      <c r="FVP2" s="171"/>
      <c r="FVQ2" s="171"/>
      <c r="FVR2" s="171"/>
      <c r="FVS2" s="171"/>
      <c r="FVT2" s="171"/>
      <c r="FVU2" s="171"/>
      <c r="FVV2" s="171"/>
      <c r="FVW2" s="171"/>
      <c r="FVX2" s="171"/>
      <c r="FVY2" s="171"/>
      <c r="FVZ2" s="171"/>
      <c r="FWA2" s="171"/>
      <c r="FWB2" s="171"/>
      <c r="FWC2" s="171"/>
      <c r="FWD2" s="171"/>
      <c r="FWE2" s="171"/>
      <c r="FWF2" s="171"/>
      <c r="FWG2" s="171"/>
      <c r="FWH2" s="171"/>
      <c r="FWI2" s="171"/>
      <c r="FWJ2" s="171"/>
      <c r="FWK2" s="171"/>
      <c r="FWL2" s="171"/>
      <c r="FWM2" s="171"/>
      <c r="FWN2" s="171"/>
      <c r="FWO2" s="171"/>
      <c r="FWP2" s="171"/>
      <c r="FWQ2" s="171"/>
      <c r="FWR2" s="171"/>
      <c r="FWS2" s="171"/>
      <c r="FWT2" s="171"/>
      <c r="FWU2" s="171"/>
      <c r="FWV2" s="171"/>
      <c r="FWW2" s="171"/>
      <c r="FWX2" s="171"/>
      <c r="FWY2" s="171"/>
      <c r="FWZ2" s="171"/>
      <c r="FXA2" s="171"/>
      <c r="FXB2" s="171"/>
      <c r="FXC2" s="171"/>
      <c r="FXD2" s="171"/>
      <c r="FXE2" s="171"/>
      <c r="FXF2" s="171"/>
      <c r="FXG2" s="171"/>
      <c r="FXH2" s="171"/>
      <c r="FXI2" s="171"/>
      <c r="FXJ2" s="171"/>
      <c r="FXK2" s="171"/>
      <c r="FXL2" s="171"/>
      <c r="FXM2" s="171"/>
      <c r="FXN2" s="171"/>
      <c r="FXO2" s="171"/>
      <c r="FXP2" s="171"/>
      <c r="FXQ2" s="171"/>
      <c r="FXR2" s="171"/>
      <c r="FXS2" s="171"/>
      <c r="FXT2" s="171"/>
      <c r="FXU2" s="171"/>
      <c r="FXV2" s="171"/>
      <c r="FXW2" s="171"/>
      <c r="FXX2" s="171"/>
      <c r="FXY2" s="171"/>
      <c r="FXZ2" s="171"/>
      <c r="FYA2" s="171"/>
      <c r="FYB2" s="171"/>
      <c r="FYC2" s="171"/>
      <c r="FYD2" s="171"/>
      <c r="FYE2" s="171"/>
      <c r="FYF2" s="171"/>
      <c r="FYG2" s="171"/>
      <c r="FYH2" s="171"/>
      <c r="FYI2" s="171"/>
      <c r="FYJ2" s="171"/>
      <c r="FYK2" s="171"/>
      <c r="FYL2" s="171"/>
      <c r="FYM2" s="171"/>
      <c r="FYN2" s="171"/>
      <c r="FYO2" s="171"/>
      <c r="FYP2" s="171"/>
      <c r="FYQ2" s="171"/>
      <c r="FYR2" s="171"/>
      <c r="FYS2" s="171"/>
      <c r="FYT2" s="171"/>
      <c r="FYU2" s="171"/>
      <c r="FYV2" s="171"/>
      <c r="FYW2" s="171"/>
      <c r="FYX2" s="171"/>
      <c r="FYY2" s="171"/>
      <c r="FYZ2" s="171"/>
      <c r="FZA2" s="171"/>
      <c r="FZB2" s="171"/>
      <c r="FZC2" s="171"/>
      <c r="FZD2" s="171"/>
      <c r="FZE2" s="171"/>
      <c r="FZF2" s="171"/>
      <c r="FZG2" s="171"/>
      <c r="FZH2" s="171"/>
      <c r="FZI2" s="171"/>
      <c r="FZJ2" s="171"/>
      <c r="FZK2" s="171"/>
      <c r="FZL2" s="171"/>
      <c r="FZM2" s="171"/>
      <c r="FZN2" s="171"/>
      <c r="FZO2" s="171"/>
      <c r="FZP2" s="171"/>
      <c r="FZQ2" s="171"/>
      <c r="FZR2" s="171"/>
      <c r="FZS2" s="171"/>
      <c r="FZT2" s="171"/>
      <c r="FZU2" s="171"/>
      <c r="FZV2" s="171"/>
      <c r="FZW2" s="171"/>
      <c r="FZX2" s="171"/>
      <c r="FZY2" s="171"/>
      <c r="FZZ2" s="171"/>
      <c r="GAA2" s="171"/>
      <c r="GAB2" s="171"/>
      <c r="GAC2" s="171"/>
      <c r="GAD2" s="171"/>
      <c r="GAE2" s="171"/>
      <c r="GAF2" s="171"/>
      <c r="GAG2" s="171"/>
      <c r="GAH2" s="171"/>
      <c r="GAI2" s="171"/>
      <c r="GAJ2" s="171"/>
      <c r="GAK2" s="171"/>
      <c r="GAL2" s="171"/>
      <c r="GAM2" s="171"/>
      <c r="GAN2" s="171"/>
      <c r="GAO2" s="171"/>
      <c r="GAP2" s="171"/>
      <c r="GAQ2" s="171"/>
      <c r="GAR2" s="171"/>
      <c r="GAS2" s="171"/>
      <c r="GAT2" s="171"/>
      <c r="GAU2" s="171"/>
      <c r="GAV2" s="171"/>
      <c r="GAW2" s="171"/>
      <c r="GAX2" s="171"/>
      <c r="GAY2" s="171"/>
      <c r="GAZ2" s="171"/>
      <c r="GBA2" s="171"/>
      <c r="GBB2" s="171"/>
      <c r="GBC2" s="171"/>
      <c r="GBD2" s="171"/>
      <c r="GBE2" s="171"/>
      <c r="GBF2" s="171"/>
      <c r="GBG2" s="171"/>
      <c r="GBH2" s="171"/>
      <c r="GBI2" s="171"/>
      <c r="GBJ2" s="171"/>
      <c r="GBK2" s="171"/>
      <c r="GBL2" s="171"/>
      <c r="GBM2" s="171"/>
      <c r="GBN2" s="171"/>
      <c r="GBO2" s="171"/>
      <c r="GBP2" s="171"/>
      <c r="GBQ2" s="171"/>
      <c r="GBR2" s="171"/>
      <c r="GBS2" s="171"/>
      <c r="GBT2" s="171"/>
      <c r="GBU2" s="171"/>
      <c r="GBV2" s="171"/>
      <c r="GBW2" s="171"/>
      <c r="GBX2" s="171"/>
      <c r="GBY2" s="171"/>
      <c r="GBZ2" s="171"/>
      <c r="GCA2" s="171"/>
      <c r="GCB2" s="171"/>
      <c r="GCC2" s="171"/>
      <c r="GCD2" s="171"/>
      <c r="GCE2" s="171"/>
      <c r="GCF2" s="171"/>
      <c r="GCG2" s="171"/>
      <c r="GCH2" s="171"/>
      <c r="GCI2" s="171"/>
      <c r="GCJ2" s="171"/>
      <c r="GCK2" s="171"/>
      <c r="GCL2" s="171"/>
      <c r="GCM2" s="171"/>
      <c r="GCN2" s="171"/>
      <c r="GCO2" s="171"/>
      <c r="GCP2" s="171"/>
      <c r="GCQ2" s="171"/>
      <c r="GCR2" s="171"/>
      <c r="GCS2" s="171"/>
      <c r="GCT2" s="171"/>
      <c r="GCU2" s="171"/>
      <c r="GCV2" s="171"/>
      <c r="GCW2" s="171"/>
      <c r="GCX2" s="171"/>
      <c r="GCY2" s="171"/>
      <c r="GCZ2" s="171"/>
      <c r="GDA2" s="171"/>
      <c r="GDB2" s="171"/>
      <c r="GDC2" s="171"/>
      <c r="GDD2" s="171"/>
      <c r="GDE2" s="171"/>
      <c r="GDF2" s="171"/>
      <c r="GDG2" s="171"/>
      <c r="GDH2" s="171"/>
      <c r="GDI2" s="171"/>
      <c r="GDJ2" s="171"/>
      <c r="GDK2" s="171"/>
      <c r="GDL2" s="171"/>
      <c r="GDM2" s="171"/>
      <c r="GDN2" s="171"/>
      <c r="GDO2" s="171"/>
      <c r="GDP2" s="171"/>
      <c r="GDQ2" s="171"/>
      <c r="GDR2" s="171"/>
      <c r="GDS2" s="171"/>
      <c r="GDT2" s="171"/>
      <c r="GDU2" s="171"/>
      <c r="GDV2" s="171"/>
      <c r="GDW2" s="171"/>
      <c r="GDX2" s="171"/>
      <c r="GDY2" s="171"/>
      <c r="GDZ2" s="171"/>
      <c r="GEA2" s="171"/>
      <c r="GEB2" s="171"/>
      <c r="GEC2" s="171"/>
      <c r="GED2" s="171"/>
      <c r="GEE2" s="171"/>
      <c r="GEF2" s="171"/>
      <c r="GEG2" s="171"/>
      <c r="GEH2" s="171"/>
      <c r="GEI2" s="171"/>
      <c r="GEJ2" s="171"/>
      <c r="GEK2" s="171"/>
      <c r="GEL2" s="171"/>
      <c r="GEM2" s="171"/>
      <c r="GEN2" s="171"/>
      <c r="GEO2" s="171"/>
      <c r="GEP2" s="171"/>
      <c r="GEQ2" s="171"/>
      <c r="GER2" s="171"/>
      <c r="GES2" s="171"/>
      <c r="GET2" s="171"/>
      <c r="GEU2" s="171"/>
      <c r="GEV2" s="171"/>
      <c r="GEW2" s="171"/>
      <c r="GEX2" s="171"/>
      <c r="GEY2" s="171"/>
      <c r="GEZ2" s="171"/>
      <c r="GFA2" s="171"/>
      <c r="GFB2" s="171"/>
      <c r="GFC2" s="171"/>
      <c r="GFD2" s="171"/>
      <c r="GFE2" s="171"/>
      <c r="GFF2" s="171"/>
      <c r="GFG2" s="171"/>
      <c r="GFH2" s="171"/>
      <c r="GFI2" s="171"/>
      <c r="GFJ2" s="171"/>
      <c r="GFK2" s="171"/>
      <c r="GFL2" s="171"/>
      <c r="GFM2" s="171"/>
      <c r="GFN2" s="171"/>
      <c r="GFO2" s="171"/>
      <c r="GFP2" s="171"/>
      <c r="GFQ2" s="171"/>
      <c r="GFR2" s="171"/>
      <c r="GFS2" s="171"/>
      <c r="GFT2" s="171"/>
      <c r="GFU2" s="171"/>
      <c r="GFV2" s="171"/>
      <c r="GFW2" s="171"/>
      <c r="GFX2" s="171"/>
      <c r="GFY2" s="171"/>
      <c r="GFZ2" s="171"/>
      <c r="GGA2" s="171"/>
      <c r="GGB2" s="171"/>
      <c r="GGC2" s="171"/>
      <c r="GGD2" s="171"/>
      <c r="GGE2" s="171"/>
      <c r="GGF2" s="171"/>
      <c r="GGG2" s="171"/>
      <c r="GGH2" s="171"/>
      <c r="GGI2" s="171"/>
      <c r="GGJ2" s="171"/>
      <c r="GGK2" s="171"/>
      <c r="GGL2" s="171"/>
      <c r="GGM2" s="171"/>
      <c r="GGN2" s="171"/>
      <c r="GGO2" s="171"/>
      <c r="GGP2" s="171"/>
      <c r="GGQ2" s="171"/>
      <c r="GGR2" s="171"/>
      <c r="GGS2" s="171"/>
      <c r="GGT2" s="171"/>
      <c r="GGU2" s="171"/>
      <c r="GGV2" s="171"/>
      <c r="GGW2" s="171"/>
      <c r="GGX2" s="171"/>
      <c r="GGY2" s="171"/>
      <c r="GGZ2" s="171"/>
      <c r="GHA2" s="171"/>
      <c r="GHB2" s="171"/>
      <c r="GHC2" s="171"/>
      <c r="GHD2" s="171"/>
      <c r="GHE2" s="171"/>
      <c r="GHF2" s="171"/>
      <c r="GHG2" s="171"/>
      <c r="GHH2" s="171"/>
      <c r="GHI2" s="171"/>
      <c r="GHJ2" s="171"/>
      <c r="GHK2" s="171"/>
      <c r="GHL2" s="171"/>
      <c r="GHM2" s="171"/>
      <c r="GHN2" s="171"/>
      <c r="GHO2" s="171"/>
      <c r="GHP2" s="171"/>
      <c r="GHQ2" s="171"/>
      <c r="GHR2" s="171"/>
      <c r="GHS2" s="171"/>
      <c r="GHT2" s="171"/>
      <c r="GHU2" s="171"/>
      <c r="GHV2" s="171"/>
      <c r="GHW2" s="171"/>
      <c r="GHX2" s="171"/>
      <c r="GHY2" s="171"/>
      <c r="GHZ2" s="171"/>
      <c r="GIA2" s="171"/>
      <c r="GIB2" s="171"/>
      <c r="GIC2" s="171"/>
      <c r="GID2" s="171"/>
      <c r="GIE2" s="171"/>
      <c r="GIF2" s="171"/>
      <c r="GIG2" s="171"/>
      <c r="GIH2" s="171"/>
      <c r="GII2" s="171"/>
      <c r="GIJ2" s="171"/>
      <c r="GIK2" s="171"/>
      <c r="GIL2" s="171"/>
      <c r="GIM2" s="171"/>
      <c r="GIN2" s="171"/>
      <c r="GIO2" s="171"/>
      <c r="GIP2" s="171"/>
      <c r="GIQ2" s="171"/>
      <c r="GIR2" s="171"/>
      <c r="GIS2" s="171"/>
      <c r="GIT2" s="171"/>
      <c r="GIU2" s="171"/>
      <c r="GIV2" s="171"/>
      <c r="GIW2" s="171"/>
      <c r="GIX2" s="171"/>
      <c r="GIY2" s="171"/>
      <c r="GIZ2" s="171"/>
      <c r="GJA2" s="171"/>
      <c r="GJB2" s="171"/>
      <c r="GJC2" s="171"/>
      <c r="GJD2" s="171"/>
      <c r="GJE2" s="171"/>
      <c r="GJF2" s="171"/>
      <c r="GJG2" s="171"/>
      <c r="GJH2" s="171"/>
      <c r="GJI2" s="171"/>
      <c r="GJJ2" s="171"/>
      <c r="GJK2" s="171"/>
      <c r="GJL2" s="171"/>
      <c r="GJM2" s="171"/>
      <c r="GJN2" s="171"/>
      <c r="GJO2" s="171"/>
      <c r="GJP2" s="171"/>
      <c r="GJQ2" s="171"/>
      <c r="GJR2" s="171"/>
      <c r="GJS2" s="171"/>
      <c r="GJT2" s="171"/>
      <c r="GJU2" s="171"/>
      <c r="GJV2" s="171"/>
      <c r="GJW2" s="171"/>
      <c r="GJX2" s="171"/>
      <c r="GJY2" s="171"/>
      <c r="GJZ2" s="171"/>
      <c r="GKA2" s="171"/>
      <c r="GKB2" s="171"/>
      <c r="GKC2" s="171"/>
      <c r="GKD2" s="171"/>
      <c r="GKE2" s="171"/>
      <c r="GKF2" s="171"/>
      <c r="GKG2" s="171"/>
      <c r="GKH2" s="171"/>
      <c r="GKI2" s="171"/>
      <c r="GKJ2" s="171"/>
      <c r="GKK2" s="171"/>
      <c r="GKL2" s="171"/>
      <c r="GKM2" s="171"/>
      <c r="GKN2" s="171"/>
      <c r="GKO2" s="171"/>
      <c r="GKP2" s="171"/>
      <c r="GKQ2" s="171"/>
      <c r="GKR2" s="171"/>
      <c r="GKS2" s="171"/>
      <c r="GKT2" s="171"/>
      <c r="GKU2" s="171"/>
      <c r="GKV2" s="171"/>
      <c r="GKW2" s="171"/>
      <c r="GKX2" s="171"/>
      <c r="GKY2" s="171"/>
      <c r="GKZ2" s="171"/>
      <c r="GLA2" s="171"/>
      <c r="GLB2" s="171"/>
      <c r="GLC2" s="171"/>
      <c r="GLD2" s="171"/>
      <c r="GLE2" s="171"/>
      <c r="GLF2" s="171"/>
      <c r="GLG2" s="171"/>
      <c r="GLH2" s="171"/>
      <c r="GLI2" s="171"/>
      <c r="GLJ2" s="171"/>
      <c r="GLK2" s="171"/>
      <c r="GLL2" s="171"/>
      <c r="GLM2" s="171"/>
      <c r="GLN2" s="171"/>
      <c r="GLO2" s="171"/>
      <c r="GLP2" s="171"/>
      <c r="GLQ2" s="171"/>
      <c r="GLR2" s="171"/>
      <c r="GLS2" s="171"/>
      <c r="GLT2" s="171"/>
      <c r="GLU2" s="171"/>
      <c r="GLV2" s="171"/>
      <c r="GLW2" s="171"/>
      <c r="GLX2" s="171"/>
      <c r="GLY2" s="171"/>
      <c r="GLZ2" s="171"/>
      <c r="GMA2" s="171"/>
      <c r="GMB2" s="171"/>
      <c r="GMC2" s="171"/>
      <c r="GMD2" s="171"/>
      <c r="GME2" s="171"/>
      <c r="GMF2" s="171"/>
      <c r="GMG2" s="171"/>
      <c r="GMH2" s="171"/>
      <c r="GMI2" s="171"/>
      <c r="GMJ2" s="171"/>
      <c r="GMK2" s="171"/>
      <c r="GML2" s="171"/>
      <c r="GMM2" s="171"/>
      <c r="GMN2" s="171"/>
      <c r="GMO2" s="171"/>
      <c r="GMP2" s="171"/>
      <c r="GMQ2" s="171"/>
      <c r="GMR2" s="171"/>
      <c r="GMS2" s="171"/>
      <c r="GMT2" s="171"/>
      <c r="GMU2" s="171"/>
      <c r="GMV2" s="171"/>
      <c r="GMW2" s="171"/>
      <c r="GMX2" s="171"/>
      <c r="GMY2" s="171"/>
      <c r="GMZ2" s="171"/>
      <c r="GNA2" s="171"/>
      <c r="GNB2" s="171"/>
      <c r="GNC2" s="171"/>
      <c r="GND2" s="171"/>
      <c r="GNE2" s="171"/>
      <c r="GNF2" s="171"/>
      <c r="GNG2" s="171"/>
      <c r="GNH2" s="171"/>
      <c r="GNI2" s="171"/>
      <c r="GNJ2" s="171"/>
      <c r="GNK2" s="171"/>
      <c r="GNL2" s="171"/>
      <c r="GNM2" s="171"/>
      <c r="GNN2" s="171"/>
      <c r="GNO2" s="171"/>
      <c r="GNP2" s="171"/>
      <c r="GNQ2" s="171"/>
      <c r="GNR2" s="171"/>
      <c r="GNS2" s="171"/>
      <c r="GNT2" s="171"/>
      <c r="GNU2" s="171"/>
      <c r="GNV2" s="171"/>
      <c r="GNW2" s="171"/>
      <c r="GNX2" s="171"/>
      <c r="GNY2" s="171"/>
      <c r="GNZ2" s="171"/>
      <c r="GOA2" s="171"/>
      <c r="GOB2" s="171"/>
      <c r="GOC2" s="171"/>
      <c r="GOD2" s="171"/>
      <c r="GOE2" s="171"/>
      <c r="GOF2" s="171"/>
      <c r="GOG2" s="171"/>
      <c r="GOH2" s="171"/>
      <c r="GOI2" s="171"/>
      <c r="GOJ2" s="171"/>
      <c r="GOK2" s="171"/>
      <c r="GOL2" s="171"/>
      <c r="GOM2" s="171"/>
      <c r="GON2" s="171"/>
      <c r="GOO2" s="171"/>
      <c r="GOP2" s="171"/>
      <c r="GOQ2" s="171"/>
      <c r="GOR2" s="171"/>
      <c r="GOS2" s="171"/>
      <c r="GOT2" s="171"/>
      <c r="GOU2" s="171"/>
      <c r="GOV2" s="171"/>
      <c r="GOW2" s="171"/>
      <c r="GOX2" s="171"/>
      <c r="GOY2" s="171"/>
      <c r="GOZ2" s="171"/>
      <c r="GPA2" s="171"/>
      <c r="GPB2" s="171"/>
      <c r="GPC2" s="171"/>
      <c r="GPD2" s="171"/>
      <c r="GPE2" s="171"/>
      <c r="GPF2" s="171"/>
      <c r="GPG2" s="171"/>
      <c r="GPH2" s="171"/>
      <c r="GPI2" s="171"/>
      <c r="GPJ2" s="171"/>
      <c r="GPK2" s="171"/>
      <c r="GPL2" s="171"/>
      <c r="GPM2" s="171"/>
      <c r="GPN2" s="171"/>
      <c r="GPO2" s="171"/>
      <c r="GPP2" s="171"/>
      <c r="GPQ2" s="171"/>
      <c r="GPR2" s="171"/>
      <c r="GPS2" s="171"/>
      <c r="GPT2" s="171"/>
      <c r="GPU2" s="171"/>
      <c r="GPV2" s="171"/>
      <c r="GPW2" s="171"/>
      <c r="GPX2" s="171"/>
      <c r="GPY2" s="171"/>
      <c r="GPZ2" s="171"/>
      <c r="GQA2" s="171"/>
      <c r="GQB2" s="171"/>
      <c r="GQC2" s="171"/>
      <c r="GQD2" s="171"/>
      <c r="GQE2" s="171"/>
      <c r="GQF2" s="171"/>
      <c r="GQG2" s="171"/>
      <c r="GQH2" s="171"/>
      <c r="GQI2" s="171"/>
      <c r="GQJ2" s="171"/>
      <c r="GQK2" s="171"/>
      <c r="GQL2" s="171"/>
      <c r="GQM2" s="171"/>
      <c r="GQN2" s="171"/>
      <c r="GQO2" s="171"/>
      <c r="GQP2" s="171"/>
      <c r="GQQ2" s="171"/>
      <c r="GQR2" s="171"/>
      <c r="GQS2" s="171"/>
      <c r="GQT2" s="171"/>
      <c r="GQU2" s="171"/>
      <c r="GQV2" s="171"/>
      <c r="GQW2" s="171"/>
      <c r="GQX2" s="171"/>
      <c r="GQY2" s="171"/>
      <c r="GQZ2" s="171"/>
      <c r="GRA2" s="171"/>
      <c r="GRB2" s="171"/>
      <c r="GRC2" s="171"/>
      <c r="GRD2" s="171"/>
      <c r="GRE2" s="171"/>
      <c r="GRF2" s="171"/>
      <c r="GRG2" s="171"/>
      <c r="GRH2" s="171"/>
      <c r="GRI2" s="171"/>
      <c r="GRJ2" s="171"/>
      <c r="GRK2" s="171"/>
      <c r="GRL2" s="171"/>
      <c r="GRM2" s="171"/>
      <c r="GRN2" s="171"/>
      <c r="GRO2" s="171"/>
      <c r="GRP2" s="171"/>
      <c r="GRQ2" s="171"/>
      <c r="GRR2" s="171"/>
      <c r="GRS2" s="171"/>
      <c r="GRT2" s="171"/>
      <c r="GRU2" s="171"/>
      <c r="GRV2" s="171"/>
      <c r="GRW2" s="171"/>
      <c r="GRX2" s="171"/>
      <c r="GRY2" s="171"/>
      <c r="GRZ2" s="171"/>
      <c r="GSA2" s="171"/>
      <c r="GSB2" s="171"/>
      <c r="GSC2" s="171"/>
      <c r="GSD2" s="171"/>
      <c r="GSE2" s="171"/>
      <c r="GSF2" s="171"/>
      <c r="GSG2" s="171"/>
      <c r="GSH2" s="171"/>
      <c r="GSI2" s="171"/>
      <c r="GSJ2" s="171"/>
      <c r="GSK2" s="171"/>
      <c r="GSL2" s="171"/>
      <c r="GSM2" s="171"/>
      <c r="GSN2" s="171"/>
      <c r="GSO2" s="171"/>
      <c r="GSP2" s="171"/>
      <c r="GSQ2" s="171"/>
      <c r="GSR2" s="171"/>
      <c r="GSS2" s="171"/>
      <c r="GST2" s="171"/>
      <c r="GSU2" s="171"/>
      <c r="GSV2" s="171"/>
      <c r="GSW2" s="171"/>
      <c r="GSX2" s="171"/>
      <c r="GSY2" s="171"/>
      <c r="GSZ2" s="171"/>
      <c r="GTA2" s="171"/>
      <c r="GTB2" s="171"/>
      <c r="GTC2" s="171"/>
      <c r="GTD2" s="171"/>
      <c r="GTE2" s="171"/>
      <c r="GTF2" s="171"/>
      <c r="GTG2" s="171"/>
      <c r="GTH2" s="171"/>
      <c r="GTI2" s="171"/>
      <c r="GTJ2" s="171"/>
      <c r="GTK2" s="171"/>
      <c r="GTL2" s="171"/>
      <c r="GTM2" s="171"/>
      <c r="GTN2" s="171"/>
      <c r="GTO2" s="171"/>
      <c r="GTP2" s="171"/>
      <c r="GTQ2" s="171"/>
      <c r="GTR2" s="171"/>
      <c r="GTS2" s="171"/>
      <c r="GTT2" s="171"/>
      <c r="GTU2" s="171"/>
      <c r="GTV2" s="171"/>
      <c r="GTW2" s="171"/>
      <c r="GTX2" s="171"/>
      <c r="GTY2" s="171"/>
      <c r="GTZ2" s="171"/>
      <c r="GUA2" s="171"/>
      <c r="GUB2" s="171"/>
      <c r="GUC2" s="171"/>
      <c r="GUD2" s="171"/>
      <c r="GUE2" s="171"/>
      <c r="GUF2" s="171"/>
      <c r="GUG2" s="171"/>
      <c r="GUH2" s="171"/>
      <c r="GUI2" s="171"/>
      <c r="GUJ2" s="171"/>
      <c r="GUK2" s="171"/>
      <c r="GUL2" s="171"/>
      <c r="GUM2" s="171"/>
      <c r="GUN2" s="171"/>
      <c r="GUO2" s="171"/>
      <c r="GUP2" s="171"/>
      <c r="GUQ2" s="171"/>
      <c r="GUR2" s="171"/>
      <c r="GUS2" s="171"/>
      <c r="GUT2" s="171"/>
      <c r="GUU2" s="171"/>
      <c r="GUV2" s="171"/>
      <c r="GUW2" s="171"/>
      <c r="GUX2" s="171"/>
      <c r="GUY2" s="171"/>
      <c r="GUZ2" s="171"/>
      <c r="GVA2" s="171"/>
      <c r="GVB2" s="171"/>
      <c r="GVC2" s="171"/>
      <c r="GVD2" s="171"/>
      <c r="GVE2" s="171"/>
      <c r="GVF2" s="171"/>
      <c r="GVG2" s="171"/>
      <c r="GVH2" s="171"/>
      <c r="GVI2" s="171"/>
      <c r="GVJ2" s="171"/>
      <c r="GVK2" s="171"/>
      <c r="GVL2" s="171"/>
      <c r="GVM2" s="171"/>
      <c r="GVN2" s="171"/>
      <c r="GVO2" s="171"/>
      <c r="GVP2" s="171"/>
      <c r="GVQ2" s="171"/>
      <c r="GVR2" s="171"/>
      <c r="GVS2" s="171"/>
      <c r="GVT2" s="171"/>
      <c r="GVU2" s="171"/>
      <c r="GVV2" s="171"/>
      <c r="GVW2" s="171"/>
      <c r="GVX2" s="171"/>
      <c r="GVY2" s="171"/>
      <c r="GVZ2" s="171"/>
      <c r="GWA2" s="171"/>
      <c r="GWB2" s="171"/>
      <c r="GWC2" s="171"/>
      <c r="GWD2" s="171"/>
      <c r="GWE2" s="171"/>
      <c r="GWF2" s="171"/>
      <c r="GWG2" s="171"/>
      <c r="GWH2" s="171"/>
      <c r="GWI2" s="171"/>
      <c r="GWJ2" s="171"/>
      <c r="GWK2" s="171"/>
      <c r="GWL2" s="171"/>
      <c r="GWM2" s="171"/>
      <c r="GWN2" s="171"/>
      <c r="GWO2" s="171"/>
      <c r="GWP2" s="171"/>
      <c r="GWQ2" s="171"/>
      <c r="GWR2" s="171"/>
      <c r="GWS2" s="171"/>
      <c r="GWT2" s="171"/>
      <c r="GWU2" s="171"/>
      <c r="GWV2" s="171"/>
      <c r="GWW2" s="171"/>
      <c r="GWX2" s="171"/>
      <c r="GWY2" s="171"/>
      <c r="GWZ2" s="171"/>
      <c r="GXA2" s="171"/>
      <c r="GXB2" s="171"/>
      <c r="GXC2" s="171"/>
      <c r="GXD2" s="171"/>
      <c r="GXE2" s="171"/>
      <c r="GXF2" s="171"/>
      <c r="GXG2" s="171"/>
      <c r="GXH2" s="171"/>
      <c r="GXI2" s="171"/>
      <c r="GXJ2" s="171"/>
      <c r="GXK2" s="171"/>
      <c r="GXL2" s="171"/>
      <c r="GXM2" s="171"/>
      <c r="GXN2" s="171"/>
      <c r="GXO2" s="171"/>
      <c r="GXP2" s="171"/>
      <c r="GXQ2" s="171"/>
      <c r="GXR2" s="171"/>
      <c r="GXS2" s="171"/>
      <c r="GXT2" s="171"/>
      <c r="GXU2" s="171"/>
      <c r="GXV2" s="171"/>
      <c r="GXW2" s="171"/>
      <c r="GXX2" s="171"/>
      <c r="GXY2" s="171"/>
      <c r="GXZ2" s="171"/>
      <c r="GYA2" s="171"/>
      <c r="GYB2" s="171"/>
      <c r="GYC2" s="171"/>
      <c r="GYD2" s="171"/>
      <c r="GYE2" s="171"/>
      <c r="GYF2" s="171"/>
      <c r="GYG2" s="171"/>
      <c r="GYH2" s="171"/>
      <c r="GYI2" s="171"/>
      <c r="GYJ2" s="171"/>
      <c r="GYK2" s="171"/>
      <c r="GYL2" s="171"/>
      <c r="GYM2" s="171"/>
      <c r="GYN2" s="171"/>
      <c r="GYO2" s="171"/>
      <c r="GYP2" s="171"/>
      <c r="GYQ2" s="171"/>
      <c r="GYR2" s="171"/>
      <c r="GYS2" s="171"/>
      <c r="GYT2" s="171"/>
      <c r="GYU2" s="171"/>
      <c r="GYV2" s="171"/>
      <c r="GYW2" s="171"/>
      <c r="GYX2" s="171"/>
      <c r="GYY2" s="171"/>
      <c r="GYZ2" s="171"/>
      <c r="GZA2" s="171"/>
      <c r="GZB2" s="171"/>
      <c r="GZC2" s="171"/>
      <c r="GZD2" s="171"/>
      <c r="GZE2" s="171"/>
      <c r="GZF2" s="171"/>
      <c r="GZG2" s="171"/>
      <c r="GZH2" s="171"/>
      <c r="GZI2" s="171"/>
      <c r="GZJ2" s="171"/>
      <c r="GZK2" s="171"/>
      <c r="GZL2" s="171"/>
      <c r="GZM2" s="171"/>
      <c r="GZN2" s="171"/>
      <c r="GZO2" s="171"/>
      <c r="GZP2" s="171"/>
      <c r="GZQ2" s="171"/>
      <c r="GZR2" s="171"/>
      <c r="GZS2" s="171"/>
      <c r="GZT2" s="171"/>
      <c r="GZU2" s="171"/>
      <c r="GZV2" s="171"/>
      <c r="GZW2" s="171"/>
      <c r="GZX2" s="171"/>
      <c r="GZY2" s="171"/>
      <c r="GZZ2" s="171"/>
      <c r="HAA2" s="171"/>
      <c r="HAB2" s="171"/>
      <c r="HAC2" s="171"/>
      <c r="HAD2" s="171"/>
      <c r="HAE2" s="171"/>
      <c r="HAF2" s="171"/>
      <c r="HAG2" s="171"/>
      <c r="HAH2" s="171"/>
      <c r="HAI2" s="171"/>
      <c r="HAJ2" s="171"/>
      <c r="HAK2" s="171"/>
      <c r="HAL2" s="171"/>
      <c r="HAM2" s="171"/>
      <c r="HAN2" s="171"/>
      <c r="HAO2" s="171"/>
      <c r="HAP2" s="171"/>
      <c r="HAQ2" s="171"/>
      <c r="HAR2" s="171"/>
      <c r="HAS2" s="171"/>
      <c r="HAT2" s="171"/>
      <c r="HAU2" s="171"/>
      <c r="HAV2" s="171"/>
      <c r="HAW2" s="171"/>
      <c r="HAX2" s="171"/>
      <c r="HAY2" s="171"/>
      <c r="HAZ2" s="171"/>
      <c r="HBA2" s="171"/>
      <c r="HBB2" s="171"/>
      <c r="HBC2" s="171"/>
      <c r="HBD2" s="171"/>
      <c r="HBE2" s="171"/>
      <c r="HBF2" s="171"/>
      <c r="HBG2" s="171"/>
      <c r="HBH2" s="171"/>
      <c r="HBI2" s="171"/>
      <c r="HBJ2" s="171"/>
      <c r="HBK2" s="171"/>
      <c r="HBL2" s="171"/>
      <c r="HBM2" s="171"/>
      <c r="HBN2" s="171"/>
      <c r="HBO2" s="171"/>
      <c r="HBP2" s="171"/>
      <c r="HBQ2" s="171"/>
      <c r="HBR2" s="171"/>
      <c r="HBS2" s="171"/>
      <c r="HBT2" s="171"/>
      <c r="HBU2" s="171"/>
      <c r="HBV2" s="171"/>
      <c r="HBW2" s="171"/>
      <c r="HBX2" s="171"/>
      <c r="HBY2" s="171"/>
      <c r="HBZ2" s="171"/>
      <c r="HCA2" s="171"/>
      <c r="HCB2" s="171"/>
      <c r="HCC2" s="171"/>
      <c r="HCD2" s="171"/>
      <c r="HCE2" s="171"/>
      <c r="HCF2" s="171"/>
      <c r="HCG2" s="171"/>
      <c r="HCH2" s="171"/>
      <c r="HCI2" s="171"/>
      <c r="HCJ2" s="171"/>
      <c r="HCK2" s="171"/>
      <c r="HCL2" s="171"/>
      <c r="HCM2" s="171"/>
      <c r="HCN2" s="171"/>
      <c r="HCO2" s="171"/>
      <c r="HCP2" s="171"/>
      <c r="HCQ2" s="171"/>
      <c r="HCR2" s="171"/>
      <c r="HCS2" s="171"/>
      <c r="HCT2" s="171"/>
      <c r="HCU2" s="171"/>
      <c r="HCV2" s="171"/>
      <c r="HCW2" s="171"/>
      <c r="HCX2" s="171"/>
      <c r="HCY2" s="171"/>
      <c r="HCZ2" s="171"/>
      <c r="HDA2" s="171"/>
      <c r="HDB2" s="171"/>
      <c r="HDC2" s="171"/>
      <c r="HDD2" s="171"/>
      <c r="HDE2" s="171"/>
      <c r="HDF2" s="171"/>
      <c r="HDG2" s="171"/>
      <c r="HDH2" s="171"/>
      <c r="HDI2" s="171"/>
      <c r="HDJ2" s="171"/>
      <c r="HDK2" s="171"/>
      <c r="HDL2" s="171"/>
      <c r="HDM2" s="171"/>
      <c r="HDN2" s="171"/>
      <c r="HDO2" s="171"/>
      <c r="HDP2" s="171"/>
      <c r="HDQ2" s="171"/>
      <c r="HDR2" s="171"/>
      <c r="HDS2" s="171"/>
      <c r="HDT2" s="171"/>
      <c r="HDU2" s="171"/>
      <c r="HDV2" s="171"/>
      <c r="HDW2" s="171"/>
      <c r="HDX2" s="171"/>
      <c r="HDY2" s="171"/>
      <c r="HDZ2" s="171"/>
      <c r="HEA2" s="171"/>
      <c r="HEB2" s="171"/>
      <c r="HEC2" s="171"/>
      <c r="HED2" s="171"/>
      <c r="HEE2" s="171"/>
      <c r="HEF2" s="171"/>
      <c r="HEG2" s="171"/>
      <c r="HEH2" s="171"/>
      <c r="HEI2" s="171"/>
      <c r="HEJ2" s="171"/>
      <c r="HEK2" s="171"/>
      <c r="HEL2" s="171"/>
      <c r="HEM2" s="171"/>
      <c r="HEN2" s="171"/>
      <c r="HEO2" s="171"/>
      <c r="HEP2" s="171"/>
      <c r="HEQ2" s="171"/>
      <c r="HER2" s="171"/>
      <c r="HES2" s="171"/>
      <c r="HET2" s="171"/>
      <c r="HEU2" s="171"/>
      <c r="HEV2" s="171"/>
      <c r="HEW2" s="171"/>
      <c r="HEX2" s="171"/>
      <c r="HEY2" s="171"/>
      <c r="HEZ2" s="171"/>
      <c r="HFA2" s="171"/>
      <c r="HFB2" s="171"/>
      <c r="HFC2" s="171"/>
      <c r="HFD2" s="171"/>
      <c r="HFE2" s="171"/>
      <c r="HFF2" s="171"/>
      <c r="HFG2" s="171"/>
      <c r="HFH2" s="171"/>
      <c r="HFI2" s="171"/>
      <c r="HFJ2" s="171"/>
      <c r="HFK2" s="171"/>
      <c r="HFL2" s="171"/>
      <c r="HFM2" s="171"/>
      <c r="HFN2" s="171"/>
      <c r="HFO2" s="171"/>
      <c r="HFP2" s="171"/>
      <c r="HFQ2" s="171"/>
      <c r="HFR2" s="171"/>
      <c r="HFS2" s="171"/>
      <c r="HFT2" s="171"/>
      <c r="HFU2" s="171"/>
      <c r="HFV2" s="171"/>
      <c r="HFW2" s="171"/>
      <c r="HFX2" s="171"/>
      <c r="HFY2" s="171"/>
      <c r="HFZ2" s="171"/>
      <c r="HGA2" s="171"/>
      <c r="HGB2" s="171"/>
      <c r="HGC2" s="171"/>
      <c r="HGD2" s="171"/>
      <c r="HGE2" s="171"/>
      <c r="HGF2" s="171"/>
      <c r="HGG2" s="171"/>
      <c r="HGH2" s="171"/>
      <c r="HGI2" s="171"/>
      <c r="HGJ2" s="171"/>
      <c r="HGK2" s="171"/>
      <c r="HGL2" s="171"/>
      <c r="HGM2" s="171"/>
      <c r="HGN2" s="171"/>
      <c r="HGO2" s="171"/>
      <c r="HGP2" s="171"/>
      <c r="HGQ2" s="171"/>
      <c r="HGR2" s="171"/>
      <c r="HGS2" s="171"/>
      <c r="HGT2" s="171"/>
      <c r="HGU2" s="171"/>
      <c r="HGV2" s="171"/>
      <c r="HGW2" s="171"/>
      <c r="HGX2" s="171"/>
      <c r="HGY2" s="171"/>
      <c r="HGZ2" s="171"/>
      <c r="HHA2" s="171"/>
      <c r="HHB2" s="171"/>
      <c r="HHC2" s="171"/>
      <c r="HHD2" s="171"/>
      <c r="HHE2" s="171"/>
      <c r="HHF2" s="171"/>
      <c r="HHG2" s="171"/>
      <c r="HHH2" s="171"/>
      <c r="HHI2" s="171"/>
      <c r="HHJ2" s="171"/>
      <c r="HHK2" s="171"/>
      <c r="HHL2" s="171"/>
      <c r="HHM2" s="171"/>
      <c r="HHN2" s="171"/>
      <c r="HHO2" s="171"/>
      <c r="HHP2" s="171"/>
      <c r="HHQ2" s="171"/>
      <c r="HHR2" s="171"/>
      <c r="HHS2" s="171"/>
      <c r="HHT2" s="171"/>
      <c r="HHU2" s="171"/>
      <c r="HHV2" s="171"/>
      <c r="HHW2" s="171"/>
      <c r="HHX2" s="171"/>
      <c r="HHY2" s="171"/>
      <c r="HHZ2" s="171"/>
      <c r="HIA2" s="171"/>
      <c r="HIB2" s="171"/>
      <c r="HIC2" s="171"/>
      <c r="HID2" s="171"/>
      <c r="HIE2" s="171"/>
      <c r="HIF2" s="171"/>
      <c r="HIG2" s="171"/>
      <c r="HIH2" s="171"/>
      <c r="HII2" s="171"/>
      <c r="HIJ2" s="171"/>
      <c r="HIK2" s="171"/>
      <c r="HIL2" s="171"/>
      <c r="HIM2" s="171"/>
      <c r="HIN2" s="171"/>
      <c r="HIO2" s="171"/>
      <c r="HIP2" s="171"/>
      <c r="HIQ2" s="171"/>
      <c r="HIR2" s="171"/>
      <c r="HIS2" s="171"/>
      <c r="HIT2" s="171"/>
      <c r="HIU2" s="171"/>
      <c r="HIV2" s="171"/>
      <c r="HIW2" s="171"/>
      <c r="HIX2" s="171"/>
      <c r="HIY2" s="171"/>
      <c r="HIZ2" s="171"/>
      <c r="HJA2" s="171"/>
      <c r="HJB2" s="171"/>
      <c r="HJC2" s="171"/>
      <c r="HJD2" s="171"/>
      <c r="HJE2" s="171"/>
      <c r="HJF2" s="171"/>
      <c r="HJG2" s="171"/>
      <c r="HJH2" s="171"/>
      <c r="HJI2" s="171"/>
      <c r="HJJ2" s="171"/>
      <c r="HJK2" s="171"/>
      <c r="HJL2" s="171"/>
      <c r="HJM2" s="171"/>
      <c r="HJN2" s="171"/>
      <c r="HJO2" s="171"/>
      <c r="HJP2" s="171"/>
      <c r="HJQ2" s="171"/>
      <c r="HJR2" s="171"/>
      <c r="HJS2" s="171"/>
      <c r="HJT2" s="171"/>
      <c r="HJU2" s="171"/>
      <c r="HJV2" s="171"/>
      <c r="HJW2" s="171"/>
      <c r="HJX2" s="171"/>
      <c r="HJY2" s="171"/>
      <c r="HJZ2" s="171"/>
      <c r="HKA2" s="171"/>
      <c r="HKB2" s="171"/>
      <c r="HKC2" s="171"/>
      <c r="HKD2" s="171"/>
      <c r="HKE2" s="171"/>
      <c r="HKF2" s="171"/>
      <c r="HKG2" s="171"/>
      <c r="HKH2" s="171"/>
      <c r="HKI2" s="171"/>
      <c r="HKJ2" s="171"/>
      <c r="HKK2" s="171"/>
      <c r="HKL2" s="171"/>
      <c r="HKM2" s="171"/>
      <c r="HKN2" s="171"/>
      <c r="HKO2" s="171"/>
      <c r="HKP2" s="171"/>
      <c r="HKQ2" s="171"/>
      <c r="HKR2" s="171"/>
      <c r="HKS2" s="171"/>
      <c r="HKT2" s="171"/>
      <c r="HKU2" s="171"/>
      <c r="HKV2" s="171"/>
      <c r="HKW2" s="171"/>
      <c r="HKX2" s="171"/>
      <c r="HKY2" s="171"/>
      <c r="HKZ2" s="171"/>
      <c r="HLA2" s="171"/>
      <c r="HLB2" s="171"/>
      <c r="HLC2" s="171"/>
      <c r="HLD2" s="171"/>
      <c r="HLE2" s="171"/>
      <c r="HLF2" s="171"/>
      <c r="HLG2" s="171"/>
      <c r="HLH2" s="171"/>
      <c r="HLI2" s="171"/>
      <c r="HLJ2" s="171"/>
      <c r="HLK2" s="171"/>
      <c r="HLL2" s="171"/>
      <c r="HLM2" s="171"/>
      <c r="HLN2" s="171"/>
      <c r="HLO2" s="171"/>
      <c r="HLP2" s="171"/>
      <c r="HLQ2" s="171"/>
      <c r="HLR2" s="171"/>
      <c r="HLS2" s="171"/>
      <c r="HLT2" s="171"/>
      <c r="HLU2" s="171"/>
      <c r="HLV2" s="171"/>
      <c r="HLW2" s="171"/>
      <c r="HLX2" s="171"/>
      <c r="HLY2" s="171"/>
      <c r="HLZ2" s="171"/>
      <c r="HMA2" s="171"/>
      <c r="HMB2" s="171"/>
      <c r="HMC2" s="171"/>
      <c r="HMD2" s="171"/>
      <c r="HME2" s="171"/>
      <c r="HMF2" s="171"/>
      <c r="HMG2" s="171"/>
      <c r="HMH2" s="171"/>
      <c r="HMI2" s="171"/>
      <c r="HMJ2" s="171"/>
      <c r="HMK2" s="171"/>
      <c r="HML2" s="171"/>
      <c r="HMM2" s="171"/>
      <c r="HMN2" s="171"/>
      <c r="HMO2" s="171"/>
      <c r="HMP2" s="171"/>
      <c r="HMQ2" s="171"/>
      <c r="HMR2" s="171"/>
      <c r="HMS2" s="171"/>
      <c r="HMT2" s="171"/>
      <c r="HMU2" s="171"/>
      <c r="HMV2" s="171"/>
      <c r="HMW2" s="171"/>
      <c r="HMX2" s="171"/>
      <c r="HMY2" s="171"/>
      <c r="HMZ2" s="171"/>
      <c r="HNA2" s="171"/>
      <c r="HNB2" s="171"/>
      <c r="HNC2" s="171"/>
      <c r="HND2" s="171"/>
      <c r="HNE2" s="171"/>
      <c r="HNF2" s="171"/>
      <c r="HNG2" s="171"/>
      <c r="HNH2" s="171"/>
      <c r="HNI2" s="171"/>
      <c r="HNJ2" s="171"/>
      <c r="HNK2" s="171"/>
      <c r="HNL2" s="171"/>
      <c r="HNM2" s="171"/>
      <c r="HNN2" s="171"/>
      <c r="HNO2" s="171"/>
      <c r="HNP2" s="171"/>
      <c r="HNQ2" s="171"/>
      <c r="HNR2" s="171"/>
      <c r="HNS2" s="171"/>
      <c r="HNT2" s="171"/>
      <c r="HNU2" s="171"/>
      <c r="HNV2" s="171"/>
      <c r="HNW2" s="171"/>
      <c r="HNX2" s="171"/>
      <c r="HNY2" s="171"/>
      <c r="HNZ2" s="171"/>
      <c r="HOA2" s="171"/>
      <c r="HOB2" s="171"/>
      <c r="HOC2" s="171"/>
      <c r="HOD2" s="171"/>
      <c r="HOE2" s="171"/>
      <c r="HOF2" s="171"/>
      <c r="HOG2" s="171"/>
      <c r="HOH2" s="171"/>
      <c r="HOI2" s="171"/>
      <c r="HOJ2" s="171"/>
      <c r="HOK2" s="171"/>
      <c r="HOL2" s="171"/>
      <c r="HOM2" s="171"/>
      <c r="HON2" s="171"/>
      <c r="HOO2" s="171"/>
      <c r="HOP2" s="171"/>
      <c r="HOQ2" s="171"/>
      <c r="HOR2" s="171"/>
      <c r="HOS2" s="171"/>
      <c r="HOT2" s="171"/>
      <c r="HOU2" s="171"/>
      <c r="HOV2" s="171"/>
      <c r="HOW2" s="171"/>
      <c r="HOX2" s="171"/>
      <c r="HOY2" s="171"/>
      <c r="HOZ2" s="171"/>
      <c r="HPA2" s="171"/>
      <c r="HPB2" s="171"/>
      <c r="HPC2" s="171"/>
      <c r="HPD2" s="171"/>
      <c r="HPE2" s="171"/>
      <c r="HPF2" s="171"/>
      <c r="HPG2" s="171"/>
      <c r="HPH2" s="171"/>
      <c r="HPI2" s="171"/>
      <c r="HPJ2" s="171"/>
      <c r="HPK2" s="171"/>
      <c r="HPL2" s="171"/>
      <c r="HPM2" s="171"/>
      <c r="HPN2" s="171"/>
      <c r="HPO2" s="171"/>
      <c r="HPP2" s="171"/>
      <c r="HPQ2" s="171"/>
      <c r="HPR2" s="171"/>
      <c r="HPS2" s="171"/>
      <c r="HPT2" s="171"/>
      <c r="HPU2" s="171"/>
      <c r="HPV2" s="171"/>
      <c r="HPW2" s="171"/>
      <c r="HPX2" s="171"/>
      <c r="HPY2" s="171"/>
      <c r="HPZ2" s="171"/>
      <c r="HQA2" s="171"/>
      <c r="HQB2" s="171"/>
      <c r="HQC2" s="171"/>
      <c r="HQD2" s="171"/>
      <c r="HQE2" s="171"/>
      <c r="HQF2" s="171"/>
      <c r="HQG2" s="171"/>
      <c r="HQH2" s="171"/>
      <c r="HQI2" s="171"/>
      <c r="HQJ2" s="171"/>
      <c r="HQK2" s="171"/>
      <c r="HQL2" s="171"/>
      <c r="HQM2" s="171"/>
      <c r="HQN2" s="171"/>
      <c r="HQO2" s="171"/>
      <c r="HQP2" s="171"/>
      <c r="HQQ2" s="171"/>
      <c r="HQR2" s="171"/>
      <c r="HQS2" s="171"/>
      <c r="HQT2" s="171"/>
      <c r="HQU2" s="171"/>
      <c r="HQV2" s="171"/>
      <c r="HQW2" s="171"/>
      <c r="HQX2" s="171"/>
      <c r="HQY2" s="171"/>
      <c r="HQZ2" s="171"/>
      <c r="HRA2" s="171"/>
      <c r="HRB2" s="171"/>
      <c r="HRC2" s="171"/>
      <c r="HRD2" s="171"/>
      <c r="HRE2" s="171"/>
      <c r="HRF2" s="171"/>
      <c r="HRG2" s="171"/>
      <c r="HRH2" s="171"/>
      <c r="HRI2" s="171"/>
      <c r="HRJ2" s="171"/>
      <c r="HRK2" s="171"/>
      <c r="HRL2" s="171"/>
      <c r="HRM2" s="171"/>
      <c r="HRN2" s="171"/>
      <c r="HRO2" s="171"/>
      <c r="HRP2" s="171"/>
      <c r="HRQ2" s="171"/>
      <c r="HRR2" s="171"/>
      <c r="HRS2" s="171"/>
      <c r="HRT2" s="171"/>
      <c r="HRU2" s="171"/>
      <c r="HRV2" s="171"/>
      <c r="HRW2" s="171"/>
      <c r="HRX2" s="171"/>
      <c r="HRY2" s="171"/>
      <c r="HRZ2" s="171"/>
      <c r="HSA2" s="171"/>
      <c r="HSB2" s="171"/>
      <c r="HSC2" s="171"/>
      <c r="HSD2" s="171"/>
      <c r="HSE2" s="171"/>
      <c r="HSF2" s="171"/>
      <c r="HSG2" s="171"/>
      <c r="HSH2" s="171"/>
      <c r="HSI2" s="171"/>
      <c r="HSJ2" s="171"/>
      <c r="HSK2" s="171"/>
      <c r="HSL2" s="171"/>
      <c r="HSM2" s="171"/>
      <c r="HSN2" s="171"/>
      <c r="HSO2" s="171"/>
      <c r="HSP2" s="171"/>
      <c r="HSQ2" s="171"/>
      <c r="HSR2" s="171"/>
      <c r="HSS2" s="171"/>
      <c r="HST2" s="171"/>
      <c r="HSU2" s="171"/>
      <c r="HSV2" s="171"/>
      <c r="HSW2" s="171"/>
      <c r="HSX2" s="171"/>
      <c r="HSY2" s="171"/>
      <c r="HSZ2" s="171"/>
      <c r="HTA2" s="171"/>
      <c r="HTB2" s="171"/>
      <c r="HTC2" s="171"/>
      <c r="HTD2" s="171"/>
      <c r="HTE2" s="171"/>
      <c r="HTF2" s="171"/>
      <c r="HTG2" s="171"/>
      <c r="HTH2" s="171"/>
      <c r="HTI2" s="171"/>
      <c r="HTJ2" s="171"/>
      <c r="HTK2" s="171"/>
      <c r="HTL2" s="171"/>
      <c r="HTM2" s="171"/>
      <c r="HTN2" s="171"/>
      <c r="HTO2" s="171"/>
      <c r="HTP2" s="171"/>
      <c r="HTQ2" s="171"/>
      <c r="HTR2" s="171"/>
      <c r="HTS2" s="171"/>
      <c r="HTT2" s="171"/>
      <c r="HTU2" s="171"/>
      <c r="HTV2" s="171"/>
      <c r="HTW2" s="171"/>
      <c r="HTX2" s="171"/>
      <c r="HTY2" s="171"/>
      <c r="HTZ2" s="171"/>
      <c r="HUA2" s="171"/>
      <c r="HUB2" s="171"/>
      <c r="HUC2" s="171"/>
      <c r="HUD2" s="171"/>
      <c r="HUE2" s="171"/>
      <c r="HUF2" s="171"/>
      <c r="HUG2" s="171"/>
      <c r="HUH2" s="171"/>
      <c r="HUI2" s="171"/>
      <c r="HUJ2" s="171"/>
      <c r="HUK2" s="171"/>
      <c r="HUL2" s="171"/>
      <c r="HUM2" s="171"/>
      <c r="HUN2" s="171"/>
      <c r="HUO2" s="171"/>
      <c r="HUP2" s="171"/>
      <c r="HUQ2" s="171"/>
      <c r="HUR2" s="171"/>
      <c r="HUS2" s="171"/>
      <c r="HUT2" s="171"/>
      <c r="HUU2" s="171"/>
      <c r="HUV2" s="171"/>
      <c r="HUW2" s="171"/>
      <c r="HUX2" s="171"/>
      <c r="HUY2" s="171"/>
      <c r="HUZ2" s="171"/>
      <c r="HVA2" s="171"/>
      <c r="HVB2" s="171"/>
      <c r="HVC2" s="171"/>
      <c r="HVD2" s="171"/>
      <c r="HVE2" s="171"/>
      <c r="HVF2" s="171"/>
      <c r="HVG2" s="171"/>
      <c r="HVH2" s="171"/>
      <c r="HVI2" s="171"/>
      <c r="HVJ2" s="171"/>
      <c r="HVK2" s="171"/>
      <c r="HVL2" s="171"/>
      <c r="HVM2" s="171"/>
      <c r="HVN2" s="171"/>
      <c r="HVO2" s="171"/>
      <c r="HVP2" s="171"/>
      <c r="HVQ2" s="171"/>
      <c r="HVR2" s="171"/>
      <c r="HVS2" s="171"/>
      <c r="HVT2" s="171"/>
      <c r="HVU2" s="171"/>
      <c r="HVV2" s="171"/>
      <c r="HVW2" s="171"/>
      <c r="HVX2" s="171"/>
      <c r="HVY2" s="171"/>
      <c r="HVZ2" s="171"/>
      <c r="HWA2" s="171"/>
      <c r="HWB2" s="171"/>
      <c r="HWC2" s="171"/>
      <c r="HWD2" s="171"/>
      <c r="HWE2" s="171"/>
      <c r="HWF2" s="171"/>
      <c r="HWG2" s="171"/>
      <c r="HWH2" s="171"/>
      <c r="HWI2" s="171"/>
      <c r="HWJ2" s="171"/>
      <c r="HWK2" s="171"/>
      <c r="HWL2" s="171"/>
      <c r="HWM2" s="171"/>
      <c r="HWN2" s="171"/>
      <c r="HWO2" s="171"/>
      <c r="HWP2" s="171"/>
      <c r="HWQ2" s="171"/>
      <c r="HWR2" s="171"/>
      <c r="HWS2" s="171"/>
      <c r="HWT2" s="171"/>
      <c r="HWU2" s="171"/>
      <c r="HWV2" s="171"/>
      <c r="HWW2" s="171"/>
      <c r="HWX2" s="171"/>
      <c r="HWY2" s="171"/>
      <c r="HWZ2" s="171"/>
      <c r="HXA2" s="171"/>
      <c r="HXB2" s="171"/>
      <c r="HXC2" s="171"/>
      <c r="HXD2" s="171"/>
      <c r="HXE2" s="171"/>
      <c r="HXF2" s="171"/>
      <c r="HXG2" s="171"/>
      <c r="HXH2" s="171"/>
      <c r="HXI2" s="171"/>
      <c r="HXJ2" s="171"/>
      <c r="HXK2" s="171"/>
      <c r="HXL2" s="171"/>
      <c r="HXM2" s="171"/>
      <c r="HXN2" s="171"/>
      <c r="HXO2" s="171"/>
      <c r="HXP2" s="171"/>
      <c r="HXQ2" s="171"/>
      <c r="HXR2" s="171"/>
      <c r="HXS2" s="171"/>
      <c r="HXT2" s="171"/>
      <c r="HXU2" s="171"/>
      <c r="HXV2" s="171"/>
      <c r="HXW2" s="171"/>
      <c r="HXX2" s="171"/>
      <c r="HXY2" s="171"/>
      <c r="HXZ2" s="171"/>
      <c r="HYA2" s="171"/>
      <c r="HYB2" s="171"/>
      <c r="HYC2" s="171"/>
      <c r="HYD2" s="171"/>
      <c r="HYE2" s="171"/>
      <c r="HYF2" s="171"/>
      <c r="HYG2" s="171"/>
      <c r="HYH2" s="171"/>
      <c r="HYI2" s="171"/>
      <c r="HYJ2" s="171"/>
      <c r="HYK2" s="171"/>
      <c r="HYL2" s="171"/>
      <c r="HYM2" s="171"/>
      <c r="HYN2" s="171"/>
      <c r="HYO2" s="171"/>
      <c r="HYP2" s="171"/>
      <c r="HYQ2" s="171"/>
      <c r="HYR2" s="171"/>
      <c r="HYS2" s="171"/>
      <c r="HYT2" s="171"/>
      <c r="HYU2" s="171"/>
      <c r="HYV2" s="171"/>
      <c r="HYW2" s="171"/>
      <c r="HYX2" s="171"/>
      <c r="HYY2" s="171"/>
      <c r="HYZ2" s="171"/>
      <c r="HZA2" s="171"/>
      <c r="HZB2" s="171"/>
      <c r="HZC2" s="171"/>
      <c r="HZD2" s="171"/>
      <c r="HZE2" s="171"/>
      <c r="HZF2" s="171"/>
      <c r="HZG2" s="171"/>
      <c r="HZH2" s="171"/>
      <c r="HZI2" s="171"/>
      <c r="HZJ2" s="171"/>
      <c r="HZK2" s="171"/>
      <c r="HZL2" s="171"/>
      <c r="HZM2" s="171"/>
      <c r="HZN2" s="171"/>
      <c r="HZO2" s="171"/>
      <c r="HZP2" s="171"/>
      <c r="HZQ2" s="171"/>
      <c r="HZR2" s="171"/>
      <c r="HZS2" s="171"/>
      <c r="HZT2" s="171"/>
      <c r="HZU2" s="171"/>
      <c r="HZV2" s="171"/>
      <c r="HZW2" s="171"/>
      <c r="HZX2" s="171"/>
      <c r="HZY2" s="171"/>
      <c r="HZZ2" s="171"/>
      <c r="IAA2" s="171"/>
      <c r="IAB2" s="171"/>
      <c r="IAC2" s="171"/>
      <c r="IAD2" s="171"/>
      <c r="IAE2" s="171"/>
      <c r="IAF2" s="171"/>
      <c r="IAG2" s="171"/>
      <c r="IAH2" s="171"/>
      <c r="IAI2" s="171"/>
      <c r="IAJ2" s="171"/>
      <c r="IAK2" s="171"/>
      <c r="IAL2" s="171"/>
      <c r="IAM2" s="171"/>
      <c r="IAN2" s="171"/>
      <c r="IAO2" s="171"/>
      <c r="IAP2" s="171"/>
      <c r="IAQ2" s="171"/>
      <c r="IAR2" s="171"/>
      <c r="IAS2" s="171"/>
      <c r="IAT2" s="171"/>
      <c r="IAU2" s="171"/>
      <c r="IAV2" s="171"/>
      <c r="IAW2" s="171"/>
      <c r="IAX2" s="171"/>
      <c r="IAY2" s="171"/>
      <c r="IAZ2" s="171"/>
      <c r="IBA2" s="171"/>
      <c r="IBB2" s="171"/>
      <c r="IBC2" s="171"/>
      <c r="IBD2" s="171"/>
      <c r="IBE2" s="171"/>
      <c r="IBF2" s="171"/>
      <c r="IBG2" s="171"/>
      <c r="IBH2" s="171"/>
      <c r="IBI2" s="171"/>
      <c r="IBJ2" s="171"/>
      <c r="IBK2" s="171"/>
      <c r="IBL2" s="171"/>
      <c r="IBM2" s="171"/>
      <c r="IBN2" s="171"/>
      <c r="IBO2" s="171"/>
      <c r="IBP2" s="171"/>
      <c r="IBQ2" s="171"/>
      <c r="IBR2" s="171"/>
      <c r="IBS2" s="171"/>
      <c r="IBT2" s="171"/>
      <c r="IBU2" s="171"/>
      <c r="IBV2" s="171"/>
      <c r="IBW2" s="171"/>
      <c r="IBX2" s="171"/>
      <c r="IBY2" s="171"/>
      <c r="IBZ2" s="171"/>
      <c r="ICA2" s="171"/>
      <c r="ICB2" s="171"/>
      <c r="ICC2" s="171"/>
      <c r="ICD2" s="171"/>
      <c r="ICE2" s="171"/>
      <c r="ICF2" s="171"/>
      <c r="ICG2" s="171"/>
      <c r="ICH2" s="171"/>
      <c r="ICI2" s="171"/>
      <c r="ICJ2" s="171"/>
      <c r="ICK2" s="171"/>
      <c r="ICL2" s="171"/>
      <c r="ICM2" s="171"/>
      <c r="ICN2" s="171"/>
      <c r="ICO2" s="171"/>
      <c r="ICP2" s="171"/>
      <c r="ICQ2" s="171"/>
      <c r="ICR2" s="171"/>
      <c r="ICS2" s="171"/>
      <c r="ICT2" s="171"/>
      <c r="ICU2" s="171"/>
      <c r="ICV2" s="171"/>
      <c r="ICW2" s="171"/>
      <c r="ICX2" s="171"/>
      <c r="ICY2" s="171"/>
      <c r="ICZ2" s="171"/>
      <c r="IDA2" s="171"/>
      <c r="IDB2" s="171"/>
      <c r="IDC2" s="171"/>
      <c r="IDD2" s="171"/>
      <c r="IDE2" s="171"/>
      <c r="IDF2" s="171"/>
      <c r="IDG2" s="171"/>
      <c r="IDH2" s="171"/>
      <c r="IDI2" s="171"/>
      <c r="IDJ2" s="171"/>
      <c r="IDK2" s="171"/>
      <c r="IDL2" s="171"/>
      <c r="IDM2" s="171"/>
      <c r="IDN2" s="171"/>
      <c r="IDO2" s="171"/>
      <c r="IDP2" s="171"/>
      <c r="IDQ2" s="171"/>
      <c r="IDR2" s="171"/>
      <c r="IDS2" s="171"/>
      <c r="IDT2" s="171"/>
      <c r="IDU2" s="171"/>
      <c r="IDV2" s="171"/>
      <c r="IDW2" s="171"/>
      <c r="IDX2" s="171"/>
      <c r="IDY2" s="171"/>
      <c r="IDZ2" s="171"/>
      <c r="IEA2" s="171"/>
      <c r="IEB2" s="171"/>
      <c r="IEC2" s="171"/>
      <c r="IED2" s="171"/>
      <c r="IEE2" s="171"/>
      <c r="IEF2" s="171"/>
      <c r="IEG2" s="171"/>
      <c r="IEH2" s="171"/>
      <c r="IEI2" s="171"/>
      <c r="IEJ2" s="171"/>
      <c r="IEK2" s="171"/>
      <c r="IEL2" s="171"/>
      <c r="IEM2" s="171"/>
      <c r="IEN2" s="171"/>
      <c r="IEO2" s="171"/>
      <c r="IEP2" s="171"/>
      <c r="IEQ2" s="171"/>
      <c r="IER2" s="171"/>
      <c r="IES2" s="171"/>
      <c r="IET2" s="171"/>
      <c r="IEU2" s="171"/>
      <c r="IEV2" s="171"/>
      <c r="IEW2" s="171"/>
      <c r="IEX2" s="171"/>
      <c r="IEY2" s="171"/>
      <c r="IEZ2" s="171"/>
      <c r="IFA2" s="171"/>
      <c r="IFB2" s="171"/>
      <c r="IFC2" s="171"/>
      <c r="IFD2" s="171"/>
      <c r="IFE2" s="171"/>
      <c r="IFF2" s="171"/>
      <c r="IFG2" s="171"/>
      <c r="IFH2" s="171"/>
      <c r="IFI2" s="171"/>
      <c r="IFJ2" s="171"/>
      <c r="IFK2" s="171"/>
      <c r="IFL2" s="171"/>
      <c r="IFM2" s="171"/>
      <c r="IFN2" s="171"/>
      <c r="IFO2" s="171"/>
      <c r="IFP2" s="171"/>
      <c r="IFQ2" s="171"/>
      <c r="IFR2" s="171"/>
      <c r="IFS2" s="171"/>
      <c r="IFT2" s="171"/>
      <c r="IFU2" s="171"/>
      <c r="IFV2" s="171"/>
      <c r="IFW2" s="171"/>
      <c r="IFX2" s="171"/>
      <c r="IFY2" s="171"/>
      <c r="IFZ2" s="171"/>
      <c r="IGA2" s="171"/>
      <c r="IGB2" s="171"/>
      <c r="IGC2" s="171"/>
      <c r="IGD2" s="171"/>
      <c r="IGE2" s="171"/>
      <c r="IGF2" s="171"/>
      <c r="IGG2" s="171"/>
      <c r="IGH2" s="171"/>
      <c r="IGI2" s="171"/>
      <c r="IGJ2" s="171"/>
      <c r="IGK2" s="171"/>
      <c r="IGL2" s="171"/>
      <c r="IGM2" s="171"/>
      <c r="IGN2" s="171"/>
      <c r="IGO2" s="171"/>
      <c r="IGP2" s="171"/>
      <c r="IGQ2" s="171"/>
      <c r="IGR2" s="171"/>
      <c r="IGS2" s="171"/>
      <c r="IGT2" s="171"/>
      <c r="IGU2" s="171"/>
      <c r="IGV2" s="171"/>
      <c r="IGW2" s="171"/>
      <c r="IGX2" s="171"/>
      <c r="IGY2" s="171"/>
      <c r="IGZ2" s="171"/>
      <c r="IHA2" s="171"/>
      <c r="IHB2" s="171"/>
      <c r="IHC2" s="171"/>
      <c r="IHD2" s="171"/>
      <c r="IHE2" s="171"/>
      <c r="IHF2" s="171"/>
      <c r="IHG2" s="171"/>
      <c r="IHH2" s="171"/>
      <c r="IHI2" s="171"/>
      <c r="IHJ2" s="171"/>
      <c r="IHK2" s="171"/>
      <c r="IHL2" s="171"/>
      <c r="IHM2" s="171"/>
      <c r="IHN2" s="171"/>
      <c r="IHO2" s="171"/>
      <c r="IHP2" s="171"/>
      <c r="IHQ2" s="171"/>
      <c r="IHR2" s="171"/>
      <c r="IHS2" s="171"/>
      <c r="IHT2" s="171"/>
      <c r="IHU2" s="171"/>
      <c r="IHV2" s="171"/>
      <c r="IHW2" s="171"/>
      <c r="IHX2" s="171"/>
      <c r="IHY2" s="171"/>
      <c r="IHZ2" s="171"/>
      <c r="IIA2" s="171"/>
      <c r="IIB2" s="171"/>
      <c r="IIC2" s="171"/>
      <c r="IID2" s="171"/>
      <c r="IIE2" s="171"/>
      <c r="IIF2" s="171"/>
      <c r="IIG2" s="171"/>
      <c r="IIH2" s="171"/>
      <c r="III2" s="171"/>
      <c r="IIJ2" s="171"/>
      <c r="IIK2" s="171"/>
      <c r="IIL2" s="171"/>
      <c r="IIM2" s="171"/>
      <c r="IIN2" s="171"/>
      <c r="IIO2" s="171"/>
      <c r="IIP2" s="171"/>
      <c r="IIQ2" s="171"/>
      <c r="IIR2" s="171"/>
      <c r="IIS2" s="171"/>
      <c r="IIT2" s="171"/>
      <c r="IIU2" s="171"/>
      <c r="IIV2" s="171"/>
      <c r="IIW2" s="171"/>
      <c r="IIX2" s="171"/>
      <c r="IIY2" s="171"/>
      <c r="IIZ2" s="171"/>
      <c r="IJA2" s="171"/>
      <c r="IJB2" s="171"/>
      <c r="IJC2" s="171"/>
      <c r="IJD2" s="171"/>
      <c r="IJE2" s="171"/>
      <c r="IJF2" s="171"/>
      <c r="IJG2" s="171"/>
      <c r="IJH2" s="171"/>
      <c r="IJI2" s="171"/>
      <c r="IJJ2" s="171"/>
      <c r="IJK2" s="171"/>
      <c r="IJL2" s="171"/>
      <c r="IJM2" s="171"/>
      <c r="IJN2" s="171"/>
      <c r="IJO2" s="171"/>
      <c r="IJP2" s="171"/>
      <c r="IJQ2" s="171"/>
      <c r="IJR2" s="171"/>
      <c r="IJS2" s="171"/>
      <c r="IJT2" s="171"/>
      <c r="IJU2" s="171"/>
      <c r="IJV2" s="171"/>
      <c r="IJW2" s="171"/>
      <c r="IJX2" s="171"/>
      <c r="IJY2" s="171"/>
      <c r="IJZ2" s="171"/>
      <c r="IKA2" s="171"/>
      <c r="IKB2" s="171"/>
      <c r="IKC2" s="171"/>
      <c r="IKD2" s="171"/>
      <c r="IKE2" s="171"/>
      <c r="IKF2" s="171"/>
      <c r="IKG2" s="171"/>
      <c r="IKH2" s="171"/>
      <c r="IKI2" s="171"/>
      <c r="IKJ2" s="171"/>
      <c r="IKK2" s="171"/>
      <c r="IKL2" s="171"/>
      <c r="IKM2" s="171"/>
      <c r="IKN2" s="171"/>
      <c r="IKO2" s="171"/>
      <c r="IKP2" s="171"/>
      <c r="IKQ2" s="171"/>
      <c r="IKR2" s="171"/>
      <c r="IKS2" s="171"/>
      <c r="IKT2" s="171"/>
      <c r="IKU2" s="171"/>
      <c r="IKV2" s="171"/>
      <c r="IKW2" s="171"/>
      <c r="IKX2" s="171"/>
      <c r="IKY2" s="171"/>
      <c r="IKZ2" s="171"/>
      <c r="ILA2" s="171"/>
      <c r="ILB2" s="171"/>
      <c r="ILC2" s="171"/>
      <c r="ILD2" s="171"/>
      <c r="ILE2" s="171"/>
      <c r="ILF2" s="171"/>
      <c r="ILG2" s="171"/>
      <c r="ILH2" s="171"/>
      <c r="ILI2" s="171"/>
      <c r="ILJ2" s="171"/>
      <c r="ILK2" s="171"/>
      <c r="ILL2" s="171"/>
      <c r="ILM2" s="171"/>
      <c r="ILN2" s="171"/>
      <c r="ILO2" s="171"/>
      <c r="ILP2" s="171"/>
      <c r="ILQ2" s="171"/>
      <c r="ILR2" s="171"/>
      <c r="ILS2" s="171"/>
      <c r="ILT2" s="171"/>
      <c r="ILU2" s="171"/>
      <c r="ILV2" s="171"/>
      <c r="ILW2" s="171"/>
      <c r="ILX2" s="171"/>
      <c r="ILY2" s="171"/>
      <c r="ILZ2" s="171"/>
      <c r="IMA2" s="171"/>
      <c r="IMB2" s="171"/>
      <c r="IMC2" s="171"/>
      <c r="IMD2" s="171"/>
      <c r="IME2" s="171"/>
      <c r="IMF2" s="171"/>
      <c r="IMG2" s="171"/>
      <c r="IMH2" s="171"/>
      <c r="IMI2" s="171"/>
      <c r="IMJ2" s="171"/>
      <c r="IMK2" s="171"/>
      <c r="IML2" s="171"/>
      <c r="IMM2" s="171"/>
      <c r="IMN2" s="171"/>
      <c r="IMO2" s="171"/>
      <c r="IMP2" s="171"/>
      <c r="IMQ2" s="171"/>
      <c r="IMR2" s="171"/>
      <c r="IMS2" s="171"/>
      <c r="IMT2" s="171"/>
      <c r="IMU2" s="171"/>
      <c r="IMV2" s="171"/>
      <c r="IMW2" s="171"/>
      <c r="IMX2" s="171"/>
      <c r="IMY2" s="171"/>
      <c r="IMZ2" s="171"/>
      <c r="INA2" s="171"/>
      <c r="INB2" s="171"/>
      <c r="INC2" s="171"/>
      <c r="IND2" s="171"/>
      <c r="INE2" s="171"/>
      <c r="INF2" s="171"/>
      <c r="ING2" s="171"/>
      <c r="INH2" s="171"/>
      <c r="INI2" s="171"/>
      <c r="INJ2" s="171"/>
      <c r="INK2" s="171"/>
      <c r="INL2" s="171"/>
      <c r="INM2" s="171"/>
      <c r="INN2" s="171"/>
      <c r="INO2" s="171"/>
      <c r="INP2" s="171"/>
      <c r="INQ2" s="171"/>
      <c r="INR2" s="171"/>
      <c r="INS2" s="171"/>
      <c r="INT2" s="171"/>
      <c r="INU2" s="171"/>
      <c r="INV2" s="171"/>
      <c r="INW2" s="171"/>
      <c r="INX2" s="171"/>
      <c r="INY2" s="171"/>
      <c r="INZ2" s="171"/>
      <c r="IOA2" s="171"/>
      <c r="IOB2" s="171"/>
      <c r="IOC2" s="171"/>
      <c r="IOD2" s="171"/>
      <c r="IOE2" s="171"/>
      <c r="IOF2" s="171"/>
      <c r="IOG2" s="171"/>
      <c r="IOH2" s="171"/>
      <c r="IOI2" s="171"/>
      <c r="IOJ2" s="171"/>
      <c r="IOK2" s="171"/>
      <c r="IOL2" s="171"/>
      <c r="IOM2" s="171"/>
      <c r="ION2" s="171"/>
      <c r="IOO2" s="171"/>
      <c r="IOP2" s="171"/>
      <c r="IOQ2" s="171"/>
      <c r="IOR2" s="171"/>
      <c r="IOS2" s="171"/>
      <c r="IOT2" s="171"/>
      <c r="IOU2" s="171"/>
      <c r="IOV2" s="171"/>
      <c r="IOW2" s="171"/>
      <c r="IOX2" s="171"/>
      <c r="IOY2" s="171"/>
      <c r="IOZ2" s="171"/>
      <c r="IPA2" s="171"/>
      <c r="IPB2" s="171"/>
      <c r="IPC2" s="171"/>
      <c r="IPD2" s="171"/>
      <c r="IPE2" s="171"/>
      <c r="IPF2" s="171"/>
      <c r="IPG2" s="171"/>
      <c r="IPH2" s="171"/>
      <c r="IPI2" s="171"/>
      <c r="IPJ2" s="171"/>
      <c r="IPK2" s="171"/>
      <c r="IPL2" s="171"/>
      <c r="IPM2" s="171"/>
      <c r="IPN2" s="171"/>
      <c r="IPO2" s="171"/>
      <c r="IPP2" s="171"/>
      <c r="IPQ2" s="171"/>
      <c r="IPR2" s="171"/>
      <c r="IPS2" s="171"/>
      <c r="IPT2" s="171"/>
      <c r="IPU2" s="171"/>
      <c r="IPV2" s="171"/>
      <c r="IPW2" s="171"/>
      <c r="IPX2" s="171"/>
      <c r="IPY2" s="171"/>
      <c r="IPZ2" s="171"/>
      <c r="IQA2" s="171"/>
      <c r="IQB2" s="171"/>
      <c r="IQC2" s="171"/>
      <c r="IQD2" s="171"/>
      <c r="IQE2" s="171"/>
      <c r="IQF2" s="171"/>
      <c r="IQG2" s="171"/>
      <c r="IQH2" s="171"/>
      <c r="IQI2" s="171"/>
      <c r="IQJ2" s="171"/>
      <c r="IQK2" s="171"/>
      <c r="IQL2" s="171"/>
      <c r="IQM2" s="171"/>
      <c r="IQN2" s="171"/>
      <c r="IQO2" s="171"/>
      <c r="IQP2" s="171"/>
      <c r="IQQ2" s="171"/>
      <c r="IQR2" s="171"/>
      <c r="IQS2" s="171"/>
      <c r="IQT2" s="171"/>
      <c r="IQU2" s="171"/>
      <c r="IQV2" s="171"/>
      <c r="IQW2" s="171"/>
      <c r="IQX2" s="171"/>
      <c r="IQY2" s="171"/>
      <c r="IQZ2" s="171"/>
      <c r="IRA2" s="171"/>
      <c r="IRB2" s="171"/>
      <c r="IRC2" s="171"/>
      <c r="IRD2" s="171"/>
      <c r="IRE2" s="171"/>
      <c r="IRF2" s="171"/>
      <c r="IRG2" s="171"/>
      <c r="IRH2" s="171"/>
      <c r="IRI2" s="171"/>
      <c r="IRJ2" s="171"/>
      <c r="IRK2" s="171"/>
      <c r="IRL2" s="171"/>
      <c r="IRM2" s="171"/>
      <c r="IRN2" s="171"/>
      <c r="IRO2" s="171"/>
      <c r="IRP2" s="171"/>
      <c r="IRQ2" s="171"/>
      <c r="IRR2" s="171"/>
      <c r="IRS2" s="171"/>
      <c r="IRT2" s="171"/>
      <c r="IRU2" s="171"/>
      <c r="IRV2" s="171"/>
      <c r="IRW2" s="171"/>
      <c r="IRX2" s="171"/>
      <c r="IRY2" s="171"/>
      <c r="IRZ2" s="171"/>
      <c r="ISA2" s="171"/>
      <c r="ISB2" s="171"/>
      <c r="ISC2" s="171"/>
      <c r="ISD2" s="171"/>
      <c r="ISE2" s="171"/>
      <c r="ISF2" s="171"/>
      <c r="ISG2" s="171"/>
      <c r="ISH2" s="171"/>
      <c r="ISI2" s="171"/>
      <c r="ISJ2" s="171"/>
      <c r="ISK2" s="171"/>
      <c r="ISL2" s="171"/>
      <c r="ISM2" s="171"/>
      <c r="ISN2" s="171"/>
      <c r="ISO2" s="171"/>
      <c r="ISP2" s="171"/>
      <c r="ISQ2" s="171"/>
      <c r="ISR2" s="171"/>
      <c r="ISS2" s="171"/>
      <c r="IST2" s="171"/>
      <c r="ISU2" s="171"/>
      <c r="ISV2" s="171"/>
      <c r="ISW2" s="171"/>
      <c r="ISX2" s="171"/>
      <c r="ISY2" s="171"/>
      <c r="ISZ2" s="171"/>
      <c r="ITA2" s="171"/>
      <c r="ITB2" s="171"/>
      <c r="ITC2" s="171"/>
      <c r="ITD2" s="171"/>
      <c r="ITE2" s="171"/>
      <c r="ITF2" s="171"/>
      <c r="ITG2" s="171"/>
      <c r="ITH2" s="171"/>
      <c r="ITI2" s="171"/>
      <c r="ITJ2" s="171"/>
      <c r="ITK2" s="171"/>
      <c r="ITL2" s="171"/>
      <c r="ITM2" s="171"/>
      <c r="ITN2" s="171"/>
      <c r="ITO2" s="171"/>
      <c r="ITP2" s="171"/>
      <c r="ITQ2" s="171"/>
      <c r="ITR2" s="171"/>
      <c r="ITS2" s="171"/>
      <c r="ITT2" s="171"/>
      <c r="ITU2" s="171"/>
      <c r="ITV2" s="171"/>
      <c r="ITW2" s="171"/>
      <c r="ITX2" s="171"/>
      <c r="ITY2" s="171"/>
      <c r="ITZ2" s="171"/>
      <c r="IUA2" s="171"/>
      <c r="IUB2" s="171"/>
      <c r="IUC2" s="171"/>
      <c r="IUD2" s="171"/>
      <c r="IUE2" s="171"/>
      <c r="IUF2" s="171"/>
      <c r="IUG2" s="171"/>
      <c r="IUH2" s="171"/>
      <c r="IUI2" s="171"/>
      <c r="IUJ2" s="171"/>
      <c r="IUK2" s="171"/>
      <c r="IUL2" s="171"/>
      <c r="IUM2" s="171"/>
      <c r="IUN2" s="171"/>
      <c r="IUO2" s="171"/>
      <c r="IUP2" s="171"/>
      <c r="IUQ2" s="171"/>
      <c r="IUR2" s="171"/>
      <c r="IUS2" s="171"/>
      <c r="IUT2" s="171"/>
      <c r="IUU2" s="171"/>
      <c r="IUV2" s="171"/>
      <c r="IUW2" s="171"/>
      <c r="IUX2" s="171"/>
      <c r="IUY2" s="171"/>
      <c r="IUZ2" s="171"/>
      <c r="IVA2" s="171"/>
      <c r="IVB2" s="171"/>
      <c r="IVC2" s="171"/>
      <c r="IVD2" s="171"/>
      <c r="IVE2" s="171"/>
      <c r="IVF2" s="171"/>
      <c r="IVG2" s="171"/>
      <c r="IVH2" s="171"/>
      <c r="IVI2" s="171"/>
      <c r="IVJ2" s="171"/>
      <c r="IVK2" s="171"/>
      <c r="IVL2" s="171"/>
      <c r="IVM2" s="171"/>
      <c r="IVN2" s="171"/>
      <c r="IVO2" s="171"/>
      <c r="IVP2" s="171"/>
      <c r="IVQ2" s="171"/>
      <c r="IVR2" s="171"/>
      <c r="IVS2" s="171"/>
      <c r="IVT2" s="171"/>
      <c r="IVU2" s="171"/>
      <c r="IVV2" s="171"/>
      <c r="IVW2" s="171"/>
      <c r="IVX2" s="171"/>
      <c r="IVY2" s="171"/>
      <c r="IVZ2" s="171"/>
      <c r="IWA2" s="171"/>
      <c r="IWB2" s="171"/>
      <c r="IWC2" s="171"/>
      <c r="IWD2" s="171"/>
      <c r="IWE2" s="171"/>
      <c r="IWF2" s="171"/>
      <c r="IWG2" s="171"/>
      <c r="IWH2" s="171"/>
      <c r="IWI2" s="171"/>
      <c r="IWJ2" s="171"/>
      <c r="IWK2" s="171"/>
      <c r="IWL2" s="171"/>
      <c r="IWM2" s="171"/>
      <c r="IWN2" s="171"/>
      <c r="IWO2" s="171"/>
      <c r="IWP2" s="171"/>
      <c r="IWQ2" s="171"/>
      <c r="IWR2" s="171"/>
      <c r="IWS2" s="171"/>
      <c r="IWT2" s="171"/>
      <c r="IWU2" s="171"/>
      <c r="IWV2" s="171"/>
      <c r="IWW2" s="171"/>
      <c r="IWX2" s="171"/>
      <c r="IWY2" s="171"/>
      <c r="IWZ2" s="171"/>
      <c r="IXA2" s="171"/>
      <c r="IXB2" s="171"/>
      <c r="IXC2" s="171"/>
      <c r="IXD2" s="171"/>
      <c r="IXE2" s="171"/>
      <c r="IXF2" s="171"/>
      <c r="IXG2" s="171"/>
      <c r="IXH2" s="171"/>
      <c r="IXI2" s="171"/>
      <c r="IXJ2" s="171"/>
      <c r="IXK2" s="171"/>
      <c r="IXL2" s="171"/>
      <c r="IXM2" s="171"/>
      <c r="IXN2" s="171"/>
      <c r="IXO2" s="171"/>
      <c r="IXP2" s="171"/>
      <c r="IXQ2" s="171"/>
      <c r="IXR2" s="171"/>
      <c r="IXS2" s="171"/>
      <c r="IXT2" s="171"/>
      <c r="IXU2" s="171"/>
      <c r="IXV2" s="171"/>
      <c r="IXW2" s="171"/>
      <c r="IXX2" s="171"/>
      <c r="IXY2" s="171"/>
      <c r="IXZ2" s="171"/>
      <c r="IYA2" s="171"/>
      <c r="IYB2" s="171"/>
      <c r="IYC2" s="171"/>
      <c r="IYD2" s="171"/>
      <c r="IYE2" s="171"/>
      <c r="IYF2" s="171"/>
      <c r="IYG2" s="171"/>
      <c r="IYH2" s="171"/>
      <c r="IYI2" s="171"/>
      <c r="IYJ2" s="171"/>
      <c r="IYK2" s="171"/>
      <c r="IYL2" s="171"/>
      <c r="IYM2" s="171"/>
      <c r="IYN2" s="171"/>
      <c r="IYO2" s="171"/>
      <c r="IYP2" s="171"/>
      <c r="IYQ2" s="171"/>
      <c r="IYR2" s="171"/>
      <c r="IYS2" s="171"/>
      <c r="IYT2" s="171"/>
      <c r="IYU2" s="171"/>
      <c r="IYV2" s="171"/>
      <c r="IYW2" s="171"/>
      <c r="IYX2" s="171"/>
      <c r="IYY2" s="171"/>
      <c r="IYZ2" s="171"/>
      <c r="IZA2" s="171"/>
      <c r="IZB2" s="171"/>
      <c r="IZC2" s="171"/>
      <c r="IZD2" s="171"/>
      <c r="IZE2" s="171"/>
      <c r="IZF2" s="171"/>
      <c r="IZG2" s="171"/>
      <c r="IZH2" s="171"/>
      <c r="IZI2" s="171"/>
      <c r="IZJ2" s="171"/>
      <c r="IZK2" s="171"/>
      <c r="IZL2" s="171"/>
      <c r="IZM2" s="171"/>
      <c r="IZN2" s="171"/>
      <c r="IZO2" s="171"/>
      <c r="IZP2" s="171"/>
      <c r="IZQ2" s="171"/>
      <c r="IZR2" s="171"/>
      <c r="IZS2" s="171"/>
      <c r="IZT2" s="171"/>
      <c r="IZU2" s="171"/>
      <c r="IZV2" s="171"/>
      <c r="IZW2" s="171"/>
      <c r="IZX2" s="171"/>
      <c r="IZY2" s="171"/>
      <c r="IZZ2" s="171"/>
      <c r="JAA2" s="171"/>
      <c r="JAB2" s="171"/>
      <c r="JAC2" s="171"/>
      <c r="JAD2" s="171"/>
      <c r="JAE2" s="171"/>
      <c r="JAF2" s="171"/>
      <c r="JAG2" s="171"/>
      <c r="JAH2" s="171"/>
      <c r="JAI2" s="171"/>
      <c r="JAJ2" s="171"/>
      <c r="JAK2" s="171"/>
      <c r="JAL2" s="171"/>
      <c r="JAM2" s="171"/>
      <c r="JAN2" s="171"/>
      <c r="JAO2" s="171"/>
      <c r="JAP2" s="171"/>
      <c r="JAQ2" s="171"/>
      <c r="JAR2" s="171"/>
      <c r="JAS2" s="171"/>
      <c r="JAT2" s="171"/>
      <c r="JAU2" s="171"/>
      <c r="JAV2" s="171"/>
      <c r="JAW2" s="171"/>
      <c r="JAX2" s="171"/>
      <c r="JAY2" s="171"/>
      <c r="JAZ2" s="171"/>
      <c r="JBA2" s="171"/>
      <c r="JBB2" s="171"/>
      <c r="JBC2" s="171"/>
      <c r="JBD2" s="171"/>
      <c r="JBE2" s="171"/>
      <c r="JBF2" s="171"/>
      <c r="JBG2" s="171"/>
      <c r="JBH2" s="171"/>
      <c r="JBI2" s="171"/>
      <c r="JBJ2" s="171"/>
      <c r="JBK2" s="171"/>
      <c r="JBL2" s="171"/>
      <c r="JBM2" s="171"/>
      <c r="JBN2" s="171"/>
      <c r="JBO2" s="171"/>
      <c r="JBP2" s="171"/>
      <c r="JBQ2" s="171"/>
      <c r="JBR2" s="171"/>
      <c r="JBS2" s="171"/>
      <c r="JBT2" s="171"/>
      <c r="JBU2" s="171"/>
      <c r="JBV2" s="171"/>
      <c r="JBW2" s="171"/>
      <c r="JBX2" s="171"/>
      <c r="JBY2" s="171"/>
      <c r="JBZ2" s="171"/>
      <c r="JCA2" s="171"/>
      <c r="JCB2" s="171"/>
      <c r="JCC2" s="171"/>
      <c r="JCD2" s="171"/>
      <c r="JCE2" s="171"/>
      <c r="JCF2" s="171"/>
      <c r="JCG2" s="171"/>
      <c r="JCH2" s="171"/>
      <c r="JCI2" s="171"/>
      <c r="JCJ2" s="171"/>
      <c r="JCK2" s="171"/>
      <c r="JCL2" s="171"/>
      <c r="JCM2" s="171"/>
      <c r="JCN2" s="171"/>
      <c r="JCO2" s="171"/>
      <c r="JCP2" s="171"/>
      <c r="JCQ2" s="171"/>
      <c r="JCR2" s="171"/>
      <c r="JCS2" s="171"/>
      <c r="JCT2" s="171"/>
      <c r="JCU2" s="171"/>
      <c r="JCV2" s="171"/>
      <c r="JCW2" s="171"/>
      <c r="JCX2" s="171"/>
      <c r="JCY2" s="171"/>
      <c r="JCZ2" s="171"/>
      <c r="JDA2" s="171"/>
      <c r="JDB2" s="171"/>
      <c r="JDC2" s="171"/>
      <c r="JDD2" s="171"/>
      <c r="JDE2" s="171"/>
      <c r="JDF2" s="171"/>
      <c r="JDG2" s="171"/>
      <c r="JDH2" s="171"/>
      <c r="JDI2" s="171"/>
      <c r="JDJ2" s="171"/>
      <c r="JDK2" s="171"/>
      <c r="JDL2" s="171"/>
      <c r="JDM2" s="171"/>
      <c r="JDN2" s="171"/>
      <c r="JDO2" s="171"/>
      <c r="JDP2" s="171"/>
      <c r="JDQ2" s="171"/>
      <c r="JDR2" s="171"/>
      <c r="JDS2" s="171"/>
      <c r="JDT2" s="171"/>
      <c r="JDU2" s="171"/>
      <c r="JDV2" s="171"/>
      <c r="JDW2" s="171"/>
      <c r="JDX2" s="171"/>
      <c r="JDY2" s="171"/>
      <c r="JDZ2" s="171"/>
      <c r="JEA2" s="171"/>
      <c r="JEB2" s="171"/>
      <c r="JEC2" s="171"/>
      <c r="JED2" s="171"/>
      <c r="JEE2" s="171"/>
      <c r="JEF2" s="171"/>
      <c r="JEG2" s="171"/>
      <c r="JEH2" s="171"/>
      <c r="JEI2" s="171"/>
      <c r="JEJ2" s="171"/>
      <c r="JEK2" s="171"/>
      <c r="JEL2" s="171"/>
      <c r="JEM2" s="171"/>
      <c r="JEN2" s="171"/>
      <c r="JEO2" s="171"/>
      <c r="JEP2" s="171"/>
      <c r="JEQ2" s="171"/>
      <c r="JER2" s="171"/>
      <c r="JES2" s="171"/>
      <c r="JET2" s="171"/>
      <c r="JEU2" s="171"/>
      <c r="JEV2" s="171"/>
      <c r="JEW2" s="171"/>
      <c r="JEX2" s="171"/>
      <c r="JEY2" s="171"/>
      <c r="JEZ2" s="171"/>
      <c r="JFA2" s="171"/>
      <c r="JFB2" s="171"/>
      <c r="JFC2" s="171"/>
      <c r="JFD2" s="171"/>
      <c r="JFE2" s="171"/>
      <c r="JFF2" s="171"/>
      <c r="JFG2" s="171"/>
      <c r="JFH2" s="171"/>
      <c r="JFI2" s="171"/>
      <c r="JFJ2" s="171"/>
      <c r="JFK2" s="171"/>
      <c r="JFL2" s="171"/>
      <c r="JFM2" s="171"/>
      <c r="JFN2" s="171"/>
      <c r="JFO2" s="171"/>
      <c r="JFP2" s="171"/>
      <c r="JFQ2" s="171"/>
      <c r="JFR2" s="171"/>
      <c r="JFS2" s="171"/>
      <c r="JFT2" s="171"/>
      <c r="JFU2" s="171"/>
      <c r="JFV2" s="171"/>
      <c r="JFW2" s="171"/>
      <c r="JFX2" s="171"/>
      <c r="JFY2" s="171"/>
      <c r="JFZ2" s="171"/>
      <c r="JGA2" s="171"/>
      <c r="JGB2" s="171"/>
      <c r="JGC2" s="171"/>
      <c r="JGD2" s="171"/>
      <c r="JGE2" s="171"/>
      <c r="JGF2" s="171"/>
      <c r="JGG2" s="171"/>
      <c r="JGH2" s="171"/>
      <c r="JGI2" s="171"/>
      <c r="JGJ2" s="171"/>
      <c r="JGK2" s="171"/>
      <c r="JGL2" s="171"/>
      <c r="JGM2" s="171"/>
      <c r="JGN2" s="171"/>
      <c r="JGO2" s="171"/>
      <c r="JGP2" s="171"/>
      <c r="JGQ2" s="171"/>
      <c r="JGR2" s="171"/>
      <c r="JGS2" s="171"/>
      <c r="JGT2" s="171"/>
      <c r="JGU2" s="171"/>
      <c r="JGV2" s="171"/>
      <c r="JGW2" s="171"/>
      <c r="JGX2" s="171"/>
      <c r="JGY2" s="171"/>
      <c r="JGZ2" s="171"/>
      <c r="JHA2" s="171"/>
      <c r="JHB2" s="171"/>
      <c r="JHC2" s="171"/>
      <c r="JHD2" s="171"/>
      <c r="JHE2" s="171"/>
      <c r="JHF2" s="171"/>
      <c r="JHG2" s="171"/>
      <c r="JHH2" s="171"/>
      <c r="JHI2" s="171"/>
      <c r="JHJ2" s="171"/>
      <c r="JHK2" s="171"/>
      <c r="JHL2" s="171"/>
      <c r="JHM2" s="171"/>
      <c r="JHN2" s="171"/>
      <c r="JHO2" s="171"/>
      <c r="JHP2" s="171"/>
      <c r="JHQ2" s="171"/>
      <c r="JHR2" s="171"/>
      <c r="JHS2" s="171"/>
      <c r="JHT2" s="171"/>
      <c r="JHU2" s="171"/>
      <c r="JHV2" s="171"/>
      <c r="JHW2" s="171"/>
      <c r="JHX2" s="171"/>
      <c r="JHY2" s="171"/>
      <c r="JHZ2" s="171"/>
      <c r="JIA2" s="171"/>
      <c r="JIB2" s="171"/>
      <c r="JIC2" s="171"/>
      <c r="JID2" s="171"/>
      <c r="JIE2" s="171"/>
      <c r="JIF2" s="171"/>
      <c r="JIG2" s="171"/>
      <c r="JIH2" s="171"/>
      <c r="JII2" s="171"/>
      <c r="JIJ2" s="171"/>
      <c r="JIK2" s="171"/>
      <c r="JIL2" s="171"/>
      <c r="JIM2" s="171"/>
      <c r="JIN2" s="171"/>
      <c r="JIO2" s="171"/>
      <c r="JIP2" s="171"/>
      <c r="JIQ2" s="171"/>
      <c r="JIR2" s="171"/>
      <c r="JIS2" s="171"/>
      <c r="JIT2" s="171"/>
      <c r="JIU2" s="171"/>
      <c r="JIV2" s="171"/>
      <c r="JIW2" s="171"/>
      <c r="JIX2" s="171"/>
      <c r="JIY2" s="171"/>
      <c r="JIZ2" s="171"/>
      <c r="JJA2" s="171"/>
      <c r="JJB2" s="171"/>
      <c r="JJC2" s="171"/>
      <c r="JJD2" s="171"/>
      <c r="JJE2" s="171"/>
      <c r="JJF2" s="171"/>
      <c r="JJG2" s="171"/>
      <c r="JJH2" s="171"/>
      <c r="JJI2" s="171"/>
      <c r="JJJ2" s="171"/>
      <c r="JJK2" s="171"/>
      <c r="JJL2" s="171"/>
      <c r="JJM2" s="171"/>
      <c r="JJN2" s="171"/>
      <c r="JJO2" s="171"/>
      <c r="JJP2" s="171"/>
      <c r="JJQ2" s="171"/>
      <c r="JJR2" s="171"/>
      <c r="JJS2" s="171"/>
      <c r="JJT2" s="171"/>
      <c r="JJU2" s="171"/>
      <c r="JJV2" s="171"/>
      <c r="JJW2" s="171"/>
      <c r="JJX2" s="171"/>
      <c r="JJY2" s="171"/>
      <c r="JJZ2" s="171"/>
      <c r="JKA2" s="171"/>
      <c r="JKB2" s="171"/>
      <c r="JKC2" s="171"/>
      <c r="JKD2" s="171"/>
      <c r="JKE2" s="171"/>
      <c r="JKF2" s="171"/>
      <c r="JKG2" s="171"/>
      <c r="JKH2" s="171"/>
      <c r="JKI2" s="171"/>
      <c r="JKJ2" s="171"/>
      <c r="JKK2" s="171"/>
      <c r="JKL2" s="171"/>
      <c r="JKM2" s="171"/>
      <c r="JKN2" s="171"/>
      <c r="JKO2" s="171"/>
      <c r="JKP2" s="171"/>
      <c r="JKQ2" s="171"/>
      <c r="JKR2" s="171"/>
      <c r="JKS2" s="171"/>
      <c r="JKT2" s="171"/>
      <c r="JKU2" s="171"/>
      <c r="JKV2" s="171"/>
      <c r="JKW2" s="171"/>
      <c r="JKX2" s="171"/>
      <c r="JKY2" s="171"/>
      <c r="JKZ2" s="171"/>
      <c r="JLA2" s="171"/>
      <c r="JLB2" s="171"/>
      <c r="JLC2" s="171"/>
      <c r="JLD2" s="171"/>
      <c r="JLE2" s="171"/>
      <c r="JLF2" s="171"/>
      <c r="JLG2" s="171"/>
      <c r="JLH2" s="171"/>
      <c r="JLI2" s="171"/>
      <c r="JLJ2" s="171"/>
      <c r="JLK2" s="171"/>
      <c r="JLL2" s="171"/>
      <c r="JLM2" s="171"/>
      <c r="JLN2" s="171"/>
      <c r="JLO2" s="171"/>
      <c r="JLP2" s="171"/>
      <c r="JLQ2" s="171"/>
      <c r="JLR2" s="171"/>
      <c r="JLS2" s="171"/>
      <c r="JLT2" s="171"/>
      <c r="JLU2" s="171"/>
      <c r="JLV2" s="171"/>
      <c r="JLW2" s="171"/>
      <c r="JLX2" s="171"/>
      <c r="JLY2" s="171"/>
      <c r="JLZ2" s="171"/>
      <c r="JMA2" s="171"/>
      <c r="JMB2" s="171"/>
      <c r="JMC2" s="171"/>
      <c r="JMD2" s="171"/>
      <c r="JME2" s="171"/>
      <c r="JMF2" s="171"/>
      <c r="JMG2" s="171"/>
      <c r="JMH2" s="171"/>
      <c r="JMI2" s="171"/>
      <c r="JMJ2" s="171"/>
      <c r="JMK2" s="171"/>
      <c r="JML2" s="171"/>
      <c r="JMM2" s="171"/>
      <c r="JMN2" s="171"/>
      <c r="JMO2" s="171"/>
      <c r="JMP2" s="171"/>
      <c r="JMQ2" s="171"/>
      <c r="JMR2" s="171"/>
      <c r="JMS2" s="171"/>
      <c r="JMT2" s="171"/>
      <c r="JMU2" s="171"/>
      <c r="JMV2" s="171"/>
      <c r="JMW2" s="171"/>
      <c r="JMX2" s="171"/>
      <c r="JMY2" s="171"/>
      <c r="JMZ2" s="171"/>
      <c r="JNA2" s="171"/>
      <c r="JNB2" s="171"/>
      <c r="JNC2" s="171"/>
      <c r="JND2" s="171"/>
      <c r="JNE2" s="171"/>
      <c r="JNF2" s="171"/>
      <c r="JNG2" s="171"/>
      <c r="JNH2" s="171"/>
      <c r="JNI2" s="171"/>
      <c r="JNJ2" s="171"/>
      <c r="JNK2" s="171"/>
      <c r="JNL2" s="171"/>
      <c r="JNM2" s="171"/>
      <c r="JNN2" s="171"/>
      <c r="JNO2" s="171"/>
      <c r="JNP2" s="171"/>
      <c r="JNQ2" s="171"/>
      <c r="JNR2" s="171"/>
      <c r="JNS2" s="171"/>
      <c r="JNT2" s="171"/>
      <c r="JNU2" s="171"/>
      <c r="JNV2" s="171"/>
      <c r="JNW2" s="171"/>
      <c r="JNX2" s="171"/>
      <c r="JNY2" s="171"/>
      <c r="JNZ2" s="171"/>
      <c r="JOA2" s="171"/>
      <c r="JOB2" s="171"/>
      <c r="JOC2" s="171"/>
      <c r="JOD2" s="171"/>
      <c r="JOE2" s="171"/>
      <c r="JOF2" s="171"/>
      <c r="JOG2" s="171"/>
      <c r="JOH2" s="171"/>
      <c r="JOI2" s="171"/>
      <c r="JOJ2" s="171"/>
      <c r="JOK2" s="171"/>
      <c r="JOL2" s="171"/>
      <c r="JOM2" s="171"/>
      <c r="JON2" s="171"/>
      <c r="JOO2" s="171"/>
      <c r="JOP2" s="171"/>
      <c r="JOQ2" s="171"/>
      <c r="JOR2" s="171"/>
      <c r="JOS2" s="171"/>
      <c r="JOT2" s="171"/>
      <c r="JOU2" s="171"/>
      <c r="JOV2" s="171"/>
      <c r="JOW2" s="171"/>
      <c r="JOX2" s="171"/>
      <c r="JOY2" s="171"/>
      <c r="JOZ2" s="171"/>
      <c r="JPA2" s="171"/>
      <c r="JPB2" s="171"/>
      <c r="JPC2" s="171"/>
      <c r="JPD2" s="171"/>
      <c r="JPE2" s="171"/>
      <c r="JPF2" s="171"/>
      <c r="JPG2" s="171"/>
      <c r="JPH2" s="171"/>
      <c r="JPI2" s="171"/>
      <c r="JPJ2" s="171"/>
      <c r="JPK2" s="171"/>
      <c r="JPL2" s="171"/>
      <c r="JPM2" s="171"/>
      <c r="JPN2" s="171"/>
      <c r="JPO2" s="171"/>
      <c r="JPP2" s="171"/>
      <c r="JPQ2" s="171"/>
      <c r="JPR2" s="171"/>
      <c r="JPS2" s="171"/>
      <c r="JPT2" s="171"/>
      <c r="JPU2" s="171"/>
      <c r="JPV2" s="171"/>
      <c r="JPW2" s="171"/>
      <c r="JPX2" s="171"/>
      <c r="JPY2" s="171"/>
      <c r="JPZ2" s="171"/>
      <c r="JQA2" s="171"/>
      <c r="JQB2" s="171"/>
      <c r="JQC2" s="171"/>
      <c r="JQD2" s="171"/>
      <c r="JQE2" s="171"/>
      <c r="JQF2" s="171"/>
      <c r="JQG2" s="171"/>
      <c r="JQH2" s="171"/>
      <c r="JQI2" s="171"/>
      <c r="JQJ2" s="171"/>
      <c r="JQK2" s="171"/>
      <c r="JQL2" s="171"/>
      <c r="JQM2" s="171"/>
      <c r="JQN2" s="171"/>
      <c r="JQO2" s="171"/>
      <c r="JQP2" s="171"/>
      <c r="JQQ2" s="171"/>
      <c r="JQR2" s="171"/>
      <c r="JQS2" s="171"/>
      <c r="JQT2" s="171"/>
      <c r="JQU2" s="171"/>
      <c r="JQV2" s="171"/>
      <c r="JQW2" s="171"/>
      <c r="JQX2" s="171"/>
      <c r="JQY2" s="171"/>
      <c r="JQZ2" s="171"/>
      <c r="JRA2" s="171"/>
      <c r="JRB2" s="171"/>
      <c r="JRC2" s="171"/>
      <c r="JRD2" s="171"/>
      <c r="JRE2" s="171"/>
      <c r="JRF2" s="171"/>
      <c r="JRG2" s="171"/>
      <c r="JRH2" s="171"/>
      <c r="JRI2" s="171"/>
      <c r="JRJ2" s="171"/>
      <c r="JRK2" s="171"/>
      <c r="JRL2" s="171"/>
      <c r="JRM2" s="171"/>
      <c r="JRN2" s="171"/>
      <c r="JRO2" s="171"/>
      <c r="JRP2" s="171"/>
      <c r="JRQ2" s="171"/>
      <c r="JRR2" s="171"/>
      <c r="JRS2" s="171"/>
      <c r="JRT2" s="171"/>
      <c r="JRU2" s="171"/>
      <c r="JRV2" s="171"/>
      <c r="JRW2" s="171"/>
      <c r="JRX2" s="171"/>
      <c r="JRY2" s="171"/>
      <c r="JRZ2" s="171"/>
      <c r="JSA2" s="171"/>
      <c r="JSB2" s="171"/>
      <c r="JSC2" s="171"/>
      <c r="JSD2" s="171"/>
      <c r="JSE2" s="171"/>
      <c r="JSF2" s="171"/>
      <c r="JSG2" s="171"/>
      <c r="JSH2" s="171"/>
      <c r="JSI2" s="171"/>
      <c r="JSJ2" s="171"/>
      <c r="JSK2" s="171"/>
      <c r="JSL2" s="171"/>
      <c r="JSM2" s="171"/>
      <c r="JSN2" s="171"/>
      <c r="JSO2" s="171"/>
      <c r="JSP2" s="171"/>
      <c r="JSQ2" s="171"/>
      <c r="JSR2" s="171"/>
      <c r="JSS2" s="171"/>
      <c r="JST2" s="171"/>
      <c r="JSU2" s="171"/>
      <c r="JSV2" s="171"/>
      <c r="JSW2" s="171"/>
      <c r="JSX2" s="171"/>
      <c r="JSY2" s="171"/>
      <c r="JSZ2" s="171"/>
      <c r="JTA2" s="171"/>
      <c r="JTB2" s="171"/>
      <c r="JTC2" s="171"/>
      <c r="JTD2" s="171"/>
      <c r="JTE2" s="171"/>
      <c r="JTF2" s="171"/>
      <c r="JTG2" s="171"/>
      <c r="JTH2" s="171"/>
      <c r="JTI2" s="171"/>
      <c r="JTJ2" s="171"/>
      <c r="JTK2" s="171"/>
      <c r="JTL2" s="171"/>
      <c r="JTM2" s="171"/>
      <c r="JTN2" s="171"/>
      <c r="JTO2" s="171"/>
      <c r="JTP2" s="171"/>
      <c r="JTQ2" s="171"/>
      <c r="JTR2" s="171"/>
      <c r="JTS2" s="171"/>
      <c r="JTT2" s="171"/>
      <c r="JTU2" s="171"/>
      <c r="JTV2" s="171"/>
      <c r="JTW2" s="171"/>
      <c r="JTX2" s="171"/>
      <c r="JTY2" s="171"/>
      <c r="JTZ2" s="171"/>
      <c r="JUA2" s="171"/>
      <c r="JUB2" s="171"/>
      <c r="JUC2" s="171"/>
      <c r="JUD2" s="171"/>
      <c r="JUE2" s="171"/>
      <c r="JUF2" s="171"/>
      <c r="JUG2" s="171"/>
      <c r="JUH2" s="171"/>
      <c r="JUI2" s="171"/>
      <c r="JUJ2" s="171"/>
      <c r="JUK2" s="171"/>
      <c r="JUL2" s="171"/>
      <c r="JUM2" s="171"/>
      <c r="JUN2" s="171"/>
      <c r="JUO2" s="171"/>
      <c r="JUP2" s="171"/>
      <c r="JUQ2" s="171"/>
      <c r="JUR2" s="171"/>
      <c r="JUS2" s="171"/>
      <c r="JUT2" s="171"/>
      <c r="JUU2" s="171"/>
      <c r="JUV2" s="171"/>
      <c r="JUW2" s="171"/>
      <c r="JUX2" s="171"/>
      <c r="JUY2" s="171"/>
      <c r="JUZ2" s="171"/>
      <c r="JVA2" s="171"/>
      <c r="JVB2" s="171"/>
      <c r="JVC2" s="171"/>
      <c r="JVD2" s="171"/>
      <c r="JVE2" s="171"/>
      <c r="JVF2" s="171"/>
      <c r="JVG2" s="171"/>
      <c r="JVH2" s="171"/>
      <c r="JVI2" s="171"/>
      <c r="JVJ2" s="171"/>
      <c r="JVK2" s="171"/>
      <c r="JVL2" s="171"/>
      <c r="JVM2" s="171"/>
      <c r="JVN2" s="171"/>
      <c r="JVO2" s="171"/>
      <c r="JVP2" s="171"/>
      <c r="JVQ2" s="171"/>
      <c r="JVR2" s="171"/>
      <c r="JVS2" s="171"/>
      <c r="JVT2" s="171"/>
      <c r="JVU2" s="171"/>
      <c r="JVV2" s="171"/>
      <c r="JVW2" s="171"/>
      <c r="JVX2" s="171"/>
      <c r="JVY2" s="171"/>
      <c r="JVZ2" s="171"/>
      <c r="JWA2" s="171"/>
      <c r="JWB2" s="171"/>
      <c r="JWC2" s="171"/>
      <c r="JWD2" s="171"/>
      <c r="JWE2" s="171"/>
      <c r="JWF2" s="171"/>
      <c r="JWG2" s="171"/>
      <c r="JWH2" s="171"/>
      <c r="JWI2" s="171"/>
      <c r="JWJ2" s="171"/>
      <c r="JWK2" s="171"/>
      <c r="JWL2" s="171"/>
      <c r="JWM2" s="171"/>
      <c r="JWN2" s="171"/>
      <c r="JWO2" s="171"/>
      <c r="JWP2" s="171"/>
      <c r="JWQ2" s="171"/>
      <c r="JWR2" s="171"/>
      <c r="JWS2" s="171"/>
      <c r="JWT2" s="171"/>
      <c r="JWU2" s="171"/>
      <c r="JWV2" s="171"/>
      <c r="JWW2" s="171"/>
      <c r="JWX2" s="171"/>
      <c r="JWY2" s="171"/>
      <c r="JWZ2" s="171"/>
      <c r="JXA2" s="171"/>
      <c r="JXB2" s="171"/>
      <c r="JXC2" s="171"/>
      <c r="JXD2" s="171"/>
      <c r="JXE2" s="171"/>
      <c r="JXF2" s="171"/>
      <c r="JXG2" s="171"/>
      <c r="JXH2" s="171"/>
      <c r="JXI2" s="171"/>
      <c r="JXJ2" s="171"/>
      <c r="JXK2" s="171"/>
      <c r="JXL2" s="171"/>
      <c r="JXM2" s="171"/>
      <c r="JXN2" s="171"/>
      <c r="JXO2" s="171"/>
      <c r="JXP2" s="171"/>
      <c r="JXQ2" s="171"/>
      <c r="JXR2" s="171"/>
      <c r="JXS2" s="171"/>
      <c r="JXT2" s="171"/>
      <c r="JXU2" s="171"/>
      <c r="JXV2" s="171"/>
      <c r="JXW2" s="171"/>
      <c r="JXX2" s="171"/>
      <c r="JXY2" s="171"/>
      <c r="JXZ2" s="171"/>
      <c r="JYA2" s="171"/>
      <c r="JYB2" s="171"/>
      <c r="JYC2" s="171"/>
      <c r="JYD2" s="171"/>
      <c r="JYE2" s="171"/>
      <c r="JYF2" s="171"/>
      <c r="JYG2" s="171"/>
      <c r="JYH2" s="171"/>
      <c r="JYI2" s="171"/>
      <c r="JYJ2" s="171"/>
      <c r="JYK2" s="171"/>
      <c r="JYL2" s="171"/>
      <c r="JYM2" s="171"/>
      <c r="JYN2" s="171"/>
      <c r="JYO2" s="171"/>
      <c r="JYP2" s="171"/>
      <c r="JYQ2" s="171"/>
      <c r="JYR2" s="171"/>
      <c r="JYS2" s="171"/>
      <c r="JYT2" s="171"/>
      <c r="JYU2" s="171"/>
      <c r="JYV2" s="171"/>
      <c r="JYW2" s="171"/>
      <c r="JYX2" s="171"/>
      <c r="JYY2" s="171"/>
      <c r="JYZ2" s="171"/>
      <c r="JZA2" s="171"/>
      <c r="JZB2" s="171"/>
      <c r="JZC2" s="171"/>
      <c r="JZD2" s="171"/>
      <c r="JZE2" s="171"/>
      <c r="JZF2" s="171"/>
      <c r="JZG2" s="171"/>
      <c r="JZH2" s="171"/>
      <c r="JZI2" s="171"/>
      <c r="JZJ2" s="171"/>
      <c r="JZK2" s="171"/>
      <c r="JZL2" s="171"/>
      <c r="JZM2" s="171"/>
      <c r="JZN2" s="171"/>
      <c r="JZO2" s="171"/>
      <c r="JZP2" s="171"/>
      <c r="JZQ2" s="171"/>
      <c r="JZR2" s="171"/>
      <c r="JZS2" s="171"/>
      <c r="JZT2" s="171"/>
      <c r="JZU2" s="171"/>
      <c r="JZV2" s="171"/>
      <c r="JZW2" s="171"/>
      <c r="JZX2" s="171"/>
      <c r="JZY2" s="171"/>
      <c r="JZZ2" s="171"/>
      <c r="KAA2" s="171"/>
      <c r="KAB2" s="171"/>
      <c r="KAC2" s="171"/>
      <c r="KAD2" s="171"/>
      <c r="KAE2" s="171"/>
      <c r="KAF2" s="171"/>
      <c r="KAG2" s="171"/>
      <c r="KAH2" s="171"/>
      <c r="KAI2" s="171"/>
      <c r="KAJ2" s="171"/>
      <c r="KAK2" s="171"/>
      <c r="KAL2" s="171"/>
      <c r="KAM2" s="171"/>
      <c r="KAN2" s="171"/>
      <c r="KAO2" s="171"/>
      <c r="KAP2" s="171"/>
      <c r="KAQ2" s="171"/>
      <c r="KAR2" s="171"/>
      <c r="KAS2" s="171"/>
      <c r="KAT2" s="171"/>
      <c r="KAU2" s="171"/>
      <c r="KAV2" s="171"/>
      <c r="KAW2" s="171"/>
      <c r="KAX2" s="171"/>
      <c r="KAY2" s="171"/>
      <c r="KAZ2" s="171"/>
      <c r="KBA2" s="171"/>
      <c r="KBB2" s="171"/>
      <c r="KBC2" s="171"/>
      <c r="KBD2" s="171"/>
      <c r="KBE2" s="171"/>
      <c r="KBF2" s="171"/>
      <c r="KBG2" s="171"/>
      <c r="KBH2" s="171"/>
      <c r="KBI2" s="171"/>
      <c r="KBJ2" s="171"/>
      <c r="KBK2" s="171"/>
      <c r="KBL2" s="171"/>
      <c r="KBM2" s="171"/>
      <c r="KBN2" s="171"/>
      <c r="KBO2" s="171"/>
      <c r="KBP2" s="171"/>
      <c r="KBQ2" s="171"/>
      <c r="KBR2" s="171"/>
      <c r="KBS2" s="171"/>
      <c r="KBT2" s="171"/>
      <c r="KBU2" s="171"/>
      <c r="KBV2" s="171"/>
      <c r="KBW2" s="171"/>
      <c r="KBX2" s="171"/>
      <c r="KBY2" s="171"/>
      <c r="KBZ2" s="171"/>
      <c r="KCA2" s="171"/>
      <c r="KCB2" s="171"/>
      <c r="KCC2" s="171"/>
      <c r="KCD2" s="171"/>
      <c r="KCE2" s="171"/>
      <c r="KCF2" s="171"/>
      <c r="KCG2" s="171"/>
      <c r="KCH2" s="171"/>
      <c r="KCI2" s="171"/>
      <c r="KCJ2" s="171"/>
      <c r="KCK2" s="171"/>
      <c r="KCL2" s="171"/>
      <c r="KCM2" s="171"/>
      <c r="KCN2" s="171"/>
      <c r="KCO2" s="171"/>
      <c r="KCP2" s="171"/>
      <c r="KCQ2" s="171"/>
      <c r="KCR2" s="171"/>
      <c r="KCS2" s="171"/>
      <c r="KCT2" s="171"/>
      <c r="KCU2" s="171"/>
      <c r="KCV2" s="171"/>
      <c r="KCW2" s="171"/>
      <c r="KCX2" s="171"/>
      <c r="KCY2" s="171"/>
      <c r="KCZ2" s="171"/>
      <c r="KDA2" s="171"/>
      <c r="KDB2" s="171"/>
      <c r="KDC2" s="171"/>
      <c r="KDD2" s="171"/>
      <c r="KDE2" s="171"/>
      <c r="KDF2" s="171"/>
      <c r="KDG2" s="171"/>
      <c r="KDH2" s="171"/>
      <c r="KDI2" s="171"/>
      <c r="KDJ2" s="171"/>
      <c r="KDK2" s="171"/>
      <c r="KDL2" s="171"/>
      <c r="KDM2" s="171"/>
      <c r="KDN2" s="171"/>
      <c r="KDO2" s="171"/>
      <c r="KDP2" s="171"/>
      <c r="KDQ2" s="171"/>
      <c r="KDR2" s="171"/>
      <c r="KDS2" s="171"/>
      <c r="KDT2" s="171"/>
      <c r="KDU2" s="171"/>
      <c r="KDV2" s="171"/>
      <c r="KDW2" s="171"/>
      <c r="KDX2" s="171"/>
      <c r="KDY2" s="171"/>
      <c r="KDZ2" s="171"/>
      <c r="KEA2" s="171"/>
      <c r="KEB2" s="171"/>
      <c r="KEC2" s="171"/>
      <c r="KED2" s="171"/>
      <c r="KEE2" s="171"/>
      <c r="KEF2" s="171"/>
      <c r="KEG2" s="171"/>
      <c r="KEH2" s="171"/>
      <c r="KEI2" s="171"/>
      <c r="KEJ2" s="171"/>
      <c r="KEK2" s="171"/>
      <c r="KEL2" s="171"/>
      <c r="KEM2" s="171"/>
      <c r="KEN2" s="171"/>
      <c r="KEO2" s="171"/>
      <c r="KEP2" s="171"/>
      <c r="KEQ2" s="171"/>
      <c r="KER2" s="171"/>
      <c r="KES2" s="171"/>
      <c r="KET2" s="171"/>
      <c r="KEU2" s="171"/>
      <c r="KEV2" s="171"/>
      <c r="KEW2" s="171"/>
      <c r="KEX2" s="171"/>
      <c r="KEY2" s="171"/>
      <c r="KEZ2" s="171"/>
      <c r="KFA2" s="171"/>
      <c r="KFB2" s="171"/>
      <c r="KFC2" s="171"/>
      <c r="KFD2" s="171"/>
      <c r="KFE2" s="171"/>
      <c r="KFF2" s="171"/>
      <c r="KFG2" s="171"/>
      <c r="KFH2" s="171"/>
      <c r="KFI2" s="171"/>
      <c r="KFJ2" s="171"/>
      <c r="KFK2" s="171"/>
      <c r="KFL2" s="171"/>
      <c r="KFM2" s="171"/>
      <c r="KFN2" s="171"/>
      <c r="KFO2" s="171"/>
      <c r="KFP2" s="171"/>
      <c r="KFQ2" s="171"/>
      <c r="KFR2" s="171"/>
      <c r="KFS2" s="171"/>
      <c r="KFT2" s="171"/>
      <c r="KFU2" s="171"/>
      <c r="KFV2" s="171"/>
      <c r="KFW2" s="171"/>
      <c r="KFX2" s="171"/>
      <c r="KFY2" s="171"/>
      <c r="KFZ2" s="171"/>
      <c r="KGA2" s="171"/>
      <c r="KGB2" s="171"/>
      <c r="KGC2" s="171"/>
      <c r="KGD2" s="171"/>
      <c r="KGE2" s="171"/>
      <c r="KGF2" s="171"/>
      <c r="KGG2" s="171"/>
      <c r="KGH2" s="171"/>
      <c r="KGI2" s="171"/>
      <c r="KGJ2" s="171"/>
      <c r="KGK2" s="171"/>
      <c r="KGL2" s="171"/>
      <c r="KGM2" s="171"/>
      <c r="KGN2" s="171"/>
      <c r="KGO2" s="171"/>
      <c r="KGP2" s="171"/>
      <c r="KGQ2" s="171"/>
      <c r="KGR2" s="171"/>
      <c r="KGS2" s="171"/>
      <c r="KGT2" s="171"/>
      <c r="KGU2" s="171"/>
      <c r="KGV2" s="171"/>
      <c r="KGW2" s="171"/>
      <c r="KGX2" s="171"/>
      <c r="KGY2" s="171"/>
      <c r="KGZ2" s="171"/>
      <c r="KHA2" s="171"/>
      <c r="KHB2" s="171"/>
      <c r="KHC2" s="171"/>
      <c r="KHD2" s="171"/>
      <c r="KHE2" s="171"/>
      <c r="KHF2" s="171"/>
      <c r="KHG2" s="171"/>
      <c r="KHH2" s="171"/>
      <c r="KHI2" s="171"/>
      <c r="KHJ2" s="171"/>
      <c r="KHK2" s="171"/>
      <c r="KHL2" s="171"/>
      <c r="KHM2" s="171"/>
      <c r="KHN2" s="171"/>
      <c r="KHO2" s="171"/>
      <c r="KHP2" s="171"/>
      <c r="KHQ2" s="171"/>
      <c r="KHR2" s="171"/>
      <c r="KHS2" s="171"/>
      <c r="KHT2" s="171"/>
      <c r="KHU2" s="171"/>
      <c r="KHV2" s="171"/>
      <c r="KHW2" s="171"/>
      <c r="KHX2" s="171"/>
      <c r="KHY2" s="171"/>
      <c r="KHZ2" s="171"/>
      <c r="KIA2" s="171"/>
      <c r="KIB2" s="171"/>
      <c r="KIC2" s="171"/>
      <c r="KID2" s="171"/>
      <c r="KIE2" s="171"/>
      <c r="KIF2" s="171"/>
      <c r="KIG2" s="171"/>
      <c r="KIH2" s="171"/>
      <c r="KII2" s="171"/>
      <c r="KIJ2" s="171"/>
      <c r="KIK2" s="171"/>
      <c r="KIL2" s="171"/>
      <c r="KIM2" s="171"/>
      <c r="KIN2" s="171"/>
      <c r="KIO2" s="171"/>
      <c r="KIP2" s="171"/>
      <c r="KIQ2" s="171"/>
      <c r="KIR2" s="171"/>
      <c r="KIS2" s="171"/>
      <c r="KIT2" s="171"/>
      <c r="KIU2" s="171"/>
      <c r="KIV2" s="171"/>
      <c r="KIW2" s="171"/>
      <c r="KIX2" s="171"/>
      <c r="KIY2" s="171"/>
      <c r="KIZ2" s="171"/>
      <c r="KJA2" s="171"/>
      <c r="KJB2" s="171"/>
      <c r="KJC2" s="171"/>
      <c r="KJD2" s="171"/>
      <c r="KJE2" s="171"/>
      <c r="KJF2" s="171"/>
      <c r="KJG2" s="171"/>
      <c r="KJH2" s="171"/>
      <c r="KJI2" s="171"/>
      <c r="KJJ2" s="171"/>
      <c r="KJK2" s="171"/>
      <c r="KJL2" s="171"/>
      <c r="KJM2" s="171"/>
      <c r="KJN2" s="171"/>
      <c r="KJO2" s="171"/>
      <c r="KJP2" s="171"/>
      <c r="KJQ2" s="171"/>
      <c r="KJR2" s="171"/>
      <c r="KJS2" s="171"/>
      <c r="KJT2" s="171"/>
      <c r="KJU2" s="171"/>
      <c r="KJV2" s="171"/>
      <c r="KJW2" s="171"/>
      <c r="KJX2" s="171"/>
      <c r="KJY2" s="171"/>
      <c r="KJZ2" s="171"/>
      <c r="KKA2" s="171"/>
      <c r="KKB2" s="171"/>
      <c r="KKC2" s="171"/>
      <c r="KKD2" s="171"/>
      <c r="KKE2" s="171"/>
      <c r="KKF2" s="171"/>
      <c r="KKG2" s="171"/>
      <c r="KKH2" s="171"/>
      <c r="KKI2" s="171"/>
      <c r="KKJ2" s="171"/>
      <c r="KKK2" s="171"/>
      <c r="KKL2" s="171"/>
      <c r="KKM2" s="171"/>
      <c r="KKN2" s="171"/>
      <c r="KKO2" s="171"/>
      <c r="KKP2" s="171"/>
      <c r="KKQ2" s="171"/>
      <c r="KKR2" s="171"/>
      <c r="KKS2" s="171"/>
      <c r="KKT2" s="171"/>
      <c r="KKU2" s="171"/>
      <c r="KKV2" s="171"/>
      <c r="KKW2" s="171"/>
      <c r="KKX2" s="171"/>
      <c r="KKY2" s="171"/>
      <c r="KKZ2" s="171"/>
      <c r="KLA2" s="171"/>
      <c r="KLB2" s="171"/>
      <c r="KLC2" s="171"/>
      <c r="KLD2" s="171"/>
      <c r="KLE2" s="171"/>
      <c r="KLF2" s="171"/>
      <c r="KLG2" s="171"/>
      <c r="KLH2" s="171"/>
      <c r="KLI2" s="171"/>
      <c r="KLJ2" s="171"/>
      <c r="KLK2" s="171"/>
      <c r="KLL2" s="171"/>
      <c r="KLM2" s="171"/>
      <c r="KLN2" s="171"/>
      <c r="KLO2" s="171"/>
      <c r="KLP2" s="171"/>
      <c r="KLQ2" s="171"/>
      <c r="KLR2" s="171"/>
      <c r="KLS2" s="171"/>
      <c r="KLT2" s="171"/>
      <c r="KLU2" s="171"/>
      <c r="KLV2" s="171"/>
      <c r="KLW2" s="171"/>
      <c r="KLX2" s="171"/>
      <c r="KLY2" s="171"/>
      <c r="KLZ2" s="171"/>
      <c r="KMA2" s="171"/>
      <c r="KMB2" s="171"/>
      <c r="KMC2" s="171"/>
      <c r="KMD2" s="171"/>
      <c r="KME2" s="171"/>
      <c r="KMF2" s="171"/>
      <c r="KMG2" s="171"/>
      <c r="KMH2" s="171"/>
      <c r="KMI2" s="171"/>
      <c r="KMJ2" s="171"/>
      <c r="KMK2" s="171"/>
      <c r="KML2" s="171"/>
      <c r="KMM2" s="171"/>
      <c r="KMN2" s="171"/>
      <c r="KMO2" s="171"/>
      <c r="KMP2" s="171"/>
      <c r="KMQ2" s="171"/>
      <c r="KMR2" s="171"/>
      <c r="KMS2" s="171"/>
      <c r="KMT2" s="171"/>
      <c r="KMU2" s="171"/>
      <c r="KMV2" s="171"/>
      <c r="KMW2" s="171"/>
      <c r="KMX2" s="171"/>
      <c r="KMY2" s="171"/>
      <c r="KMZ2" s="171"/>
      <c r="KNA2" s="171"/>
      <c r="KNB2" s="171"/>
      <c r="KNC2" s="171"/>
      <c r="KND2" s="171"/>
      <c r="KNE2" s="171"/>
      <c r="KNF2" s="171"/>
      <c r="KNG2" s="171"/>
      <c r="KNH2" s="171"/>
      <c r="KNI2" s="171"/>
      <c r="KNJ2" s="171"/>
      <c r="KNK2" s="171"/>
      <c r="KNL2" s="171"/>
      <c r="KNM2" s="171"/>
      <c r="KNN2" s="171"/>
      <c r="KNO2" s="171"/>
      <c r="KNP2" s="171"/>
      <c r="KNQ2" s="171"/>
      <c r="KNR2" s="171"/>
      <c r="KNS2" s="171"/>
      <c r="KNT2" s="171"/>
      <c r="KNU2" s="171"/>
      <c r="KNV2" s="171"/>
      <c r="KNW2" s="171"/>
      <c r="KNX2" s="171"/>
      <c r="KNY2" s="171"/>
      <c r="KNZ2" s="171"/>
      <c r="KOA2" s="171"/>
      <c r="KOB2" s="171"/>
      <c r="KOC2" s="171"/>
      <c r="KOD2" s="171"/>
      <c r="KOE2" s="171"/>
      <c r="KOF2" s="171"/>
      <c r="KOG2" s="171"/>
      <c r="KOH2" s="171"/>
      <c r="KOI2" s="171"/>
      <c r="KOJ2" s="171"/>
      <c r="KOK2" s="171"/>
      <c r="KOL2" s="171"/>
      <c r="KOM2" s="171"/>
      <c r="KON2" s="171"/>
      <c r="KOO2" s="171"/>
      <c r="KOP2" s="171"/>
      <c r="KOQ2" s="171"/>
      <c r="KOR2" s="171"/>
      <c r="KOS2" s="171"/>
      <c r="KOT2" s="171"/>
      <c r="KOU2" s="171"/>
      <c r="KOV2" s="171"/>
      <c r="KOW2" s="171"/>
      <c r="KOX2" s="171"/>
      <c r="KOY2" s="171"/>
      <c r="KOZ2" s="171"/>
      <c r="KPA2" s="171"/>
      <c r="KPB2" s="171"/>
      <c r="KPC2" s="171"/>
      <c r="KPD2" s="171"/>
      <c r="KPE2" s="171"/>
      <c r="KPF2" s="171"/>
      <c r="KPG2" s="171"/>
      <c r="KPH2" s="171"/>
      <c r="KPI2" s="171"/>
      <c r="KPJ2" s="171"/>
      <c r="KPK2" s="171"/>
      <c r="KPL2" s="171"/>
      <c r="KPM2" s="171"/>
      <c r="KPN2" s="171"/>
      <c r="KPO2" s="171"/>
      <c r="KPP2" s="171"/>
      <c r="KPQ2" s="171"/>
      <c r="KPR2" s="171"/>
      <c r="KPS2" s="171"/>
      <c r="KPT2" s="171"/>
      <c r="KPU2" s="171"/>
      <c r="KPV2" s="171"/>
      <c r="KPW2" s="171"/>
      <c r="KPX2" s="171"/>
      <c r="KPY2" s="171"/>
      <c r="KPZ2" s="171"/>
      <c r="KQA2" s="171"/>
      <c r="KQB2" s="171"/>
      <c r="KQC2" s="171"/>
      <c r="KQD2" s="171"/>
      <c r="KQE2" s="171"/>
      <c r="KQF2" s="171"/>
      <c r="KQG2" s="171"/>
      <c r="KQH2" s="171"/>
      <c r="KQI2" s="171"/>
      <c r="KQJ2" s="171"/>
      <c r="KQK2" s="171"/>
      <c r="KQL2" s="171"/>
      <c r="KQM2" s="171"/>
      <c r="KQN2" s="171"/>
      <c r="KQO2" s="171"/>
      <c r="KQP2" s="171"/>
      <c r="KQQ2" s="171"/>
      <c r="KQR2" s="171"/>
      <c r="KQS2" s="171"/>
      <c r="KQT2" s="171"/>
      <c r="KQU2" s="171"/>
      <c r="KQV2" s="171"/>
      <c r="KQW2" s="171"/>
      <c r="KQX2" s="171"/>
      <c r="KQY2" s="171"/>
      <c r="KQZ2" s="171"/>
      <c r="KRA2" s="171"/>
      <c r="KRB2" s="171"/>
      <c r="KRC2" s="171"/>
      <c r="KRD2" s="171"/>
      <c r="KRE2" s="171"/>
      <c r="KRF2" s="171"/>
      <c r="KRG2" s="171"/>
      <c r="KRH2" s="171"/>
      <c r="KRI2" s="171"/>
      <c r="KRJ2" s="171"/>
      <c r="KRK2" s="171"/>
      <c r="KRL2" s="171"/>
      <c r="KRM2" s="171"/>
      <c r="KRN2" s="171"/>
      <c r="KRO2" s="171"/>
      <c r="KRP2" s="171"/>
      <c r="KRQ2" s="171"/>
      <c r="KRR2" s="171"/>
      <c r="KRS2" s="171"/>
      <c r="KRT2" s="171"/>
      <c r="KRU2" s="171"/>
      <c r="KRV2" s="171"/>
      <c r="KRW2" s="171"/>
      <c r="KRX2" s="171"/>
      <c r="KRY2" s="171"/>
      <c r="KRZ2" s="171"/>
      <c r="KSA2" s="171"/>
      <c r="KSB2" s="171"/>
      <c r="KSC2" s="171"/>
      <c r="KSD2" s="171"/>
      <c r="KSE2" s="171"/>
      <c r="KSF2" s="171"/>
      <c r="KSG2" s="171"/>
      <c r="KSH2" s="171"/>
      <c r="KSI2" s="171"/>
      <c r="KSJ2" s="171"/>
      <c r="KSK2" s="171"/>
      <c r="KSL2" s="171"/>
      <c r="KSM2" s="171"/>
      <c r="KSN2" s="171"/>
      <c r="KSO2" s="171"/>
      <c r="KSP2" s="171"/>
      <c r="KSQ2" s="171"/>
      <c r="KSR2" s="171"/>
      <c r="KSS2" s="171"/>
      <c r="KST2" s="171"/>
      <c r="KSU2" s="171"/>
      <c r="KSV2" s="171"/>
      <c r="KSW2" s="171"/>
      <c r="KSX2" s="171"/>
      <c r="KSY2" s="171"/>
      <c r="KSZ2" s="171"/>
      <c r="KTA2" s="171"/>
      <c r="KTB2" s="171"/>
      <c r="KTC2" s="171"/>
      <c r="KTD2" s="171"/>
      <c r="KTE2" s="171"/>
      <c r="KTF2" s="171"/>
      <c r="KTG2" s="171"/>
      <c r="KTH2" s="171"/>
      <c r="KTI2" s="171"/>
      <c r="KTJ2" s="171"/>
      <c r="KTK2" s="171"/>
      <c r="KTL2" s="171"/>
      <c r="KTM2" s="171"/>
      <c r="KTN2" s="171"/>
      <c r="KTO2" s="171"/>
      <c r="KTP2" s="171"/>
      <c r="KTQ2" s="171"/>
      <c r="KTR2" s="171"/>
      <c r="KTS2" s="171"/>
      <c r="KTT2" s="171"/>
      <c r="KTU2" s="171"/>
      <c r="KTV2" s="171"/>
      <c r="KTW2" s="171"/>
      <c r="KTX2" s="171"/>
      <c r="KTY2" s="171"/>
      <c r="KTZ2" s="171"/>
      <c r="KUA2" s="171"/>
      <c r="KUB2" s="171"/>
      <c r="KUC2" s="171"/>
      <c r="KUD2" s="171"/>
      <c r="KUE2" s="171"/>
      <c r="KUF2" s="171"/>
      <c r="KUG2" s="171"/>
      <c r="KUH2" s="171"/>
      <c r="KUI2" s="171"/>
      <c r="KUJ2" s="171"/>
      <c r="KUK2" s="171"/>
      <c r="KUL2" s="171"/>
      <c r="KUM2" s="171"/>
      <c r="KUN2" s="171"/>
      <c r="KUO2" s="171"/>
      <c r="KUP2" s="171"/>
      <c r="KUQ2" s="171"/>
      <c r="KUR2" s="171"/>
      <c r="KUS2" s="171"/>
      <c r="KUT2" s="171"/>
      <c r="KUU2" s="171"/>
      <c r="KUV2" s="171"/>
      <c r="KUW2" s="171"/>
      <c r="KUX2" s="171"/>
      <c r="KUY2" s="171"/>
      <c r="KUZ2" s="171"/>
      <c r="KVA2" s="171"/>
      <c r="KVB2" s="171"/>
      <c r="KVC2" s="171"/>
      <c r="KVD2" s="171"/>
      <c r="KVE2" s="171"/>
      <c r="KVF2" s="171"/>
      <c r="KVG2" s="171"/>
      <c r="KVH2" s="171"/>
      <c r="KVI2" s="171"/>
      <c r="KVJ2" s="171"/>
      <c r="KVK2" s="171"/>
      <c r="KVL2" s="171"/>
      <c r="KVM2" s="171"/>
      <c r="KVN2" s="171"/>
      <c r="KVO2" s="171"/>
      <c r="KVP2" s="171"/>
      <c r="KVQ2" s="171"/>
      <c r="KVR2" s="171"/>
      <c r="KVS2" s="171"/>
      <c r="KVT2" s="171"/>
      <c r="KVU2" s="171"/>
      <c r="KVV2" s="171"/>
      <c r="KVW2" s="171"/>
      <c r="KVX2" s="171"/>
      <c r="KVY2" s="171"/>
      <c r="KVZ2" s="171"/>
      <c r="KWA2" s="171"/>
      <c r="KWB2" s="171"/>
      <c r="KWC2" s="171"/>
      <c r="KWD2" s="171"/>
      <c r="KWE2" s="171"/>
      <c r="KWF2" s="171"/>
      <c r="KWG2" s="171"/>
      <c r="KWH2" s="171"/>
      <c r="KWI2" s="171"/>
      <c r="KWJ2" s="171"/>
      <c r="KWK2" s="171"/>
      <c r="KWL2" s="171"/>
      <c r="KWM2" s="171"/>
      <c r="KWN2" s="171"/>
      <c r="KWO2" s="171"/>
      <c r="KWP2" s="171"/>
      <c r="KWQ2" s="171"/>
      <c r="KWR2" s="171"/>
      <c r="KWS2" s="171"/>
      <c r="KWT2" s="171"/>
      <c r="KWU2" s="171"/>
      <c r="KWV2" s="171"/>
      <c r="KWW2" s="171"/>
      <c r="KWX2" s="171"/>
      <c r="KWY2" s="171"/>
      <c r="KWZ2" s="171"/>
      <c r="KXA2" s="171"/>
      <c r="KXB2" s="171"/>
      <c r="KXC2" s="171"/>
      <c r="KXD2" s="171"/>
      <c r="KXE2" s="171"/>
      <c r="KXF2" s="171"/>
      <c r="KXG2" s="171"/>
      <c r="KXH2" s="171"/>
      <c r="KXI2" s="171"/>
      <c r="KXJ2" s="171"/>
      <c r="KXK2" s="171"/>
      <c r="KXL2" s="171"/>
      <c r="KXM2" s="171"/>
      <c r="KXN2" s="171"/>
      <c r="KXO2" s="171"/>
      <c r="KXP2" s="171"/>
      <c r="KXQ2" s="171"/>
      <c r="KXR2" s="171"/>
      <c r="KXS2" s="171"/>
      <c r="KXT2" s="171"/>
      <c r="KXU2" s="171"/>
      <c r="KXV2" s="171"/>
      <c r="KXW2" s="171"/>
      <c r="KXX2" s="171"/>
      <c r="KXY2" s="171"/>
      <c r="KXZ2" s="171"/>
      <c r="KYA2" s="171"/>
      <c r="KYB2" s="171"/>
      <c r="KYC2" s="171"/>
      <c r="KYD2" s="171"/>
      <c r="KYE2" s="171"/>
      <c r="KYF2" s="171"/>
      <c r="KYG2" s="171"/>
      <c r="KYH2" s="171"/>
      <c r="KYI2" s="171"/>
      <c r="KYJ2" s="171"/>
      <c r="KYK2" s="171"/>
      <c r="KYL2" s="171"/>
      <c r="KYM2" s="171"/>
      <c r="KYN2" s="171"/>
      <c r="KYO2" s="171"/>
      <c r="KYP2" s="171"/>
      <c r="KYQ2" s="171"/>
      <c r="KYR2" s="171"/>
      <c r="KYS2" s="171"/>
      <c r="KYT2" s="171"/>
      <c r="KYU2" s="171"/>
      <c r="KYV2" s="171"/>
      <c r="KYW2" s="171"/>
      <c r="KYX2" s="171"/>
      <c r="KYY2" s="171"/>
      <c r="KYZ2" s="171"/>
      <c r="KZA2" s="171"/>
      <c r="KZB2" s="171"/>
      <c r="KZC2" s="171"/>
      <c r="KZD2" s="171"/>
      <c r="KZE2" s="171"/>
      <c r="KZF2" s="171"/>
      <c r="KZG2" s="171"/>
      <c r="KZH2" s="171"/>
      <c r="KZI2" s="171"/>
      <c r="KZJ2" s="171"/>
      <c r="KZK2" s="171"/>
      <c r="KZL2" s="171"/>
      <c r="KZM2" s="171"/>
      <c r="KZN2" s="171"/>
      <c r="KZO2" s="171"/>
      <c r="KZP2" s="171"/>
      <c r="KZQ2" s="171"/>
      <c r="KZR2" s="171"/>
      <c r="KZS2" s="171"/>
      <c r="KZT2" s="171"/>
      <c r="KZU2" s="171"/>
      <c r="KZV2" s="171"/>
      <c r="KZW2" s="171"/>
      <c r="KZX2" s="171"/>
      <c r="KZY2" s="171"/>
      <c r="KZZ2" s="171"/>
      <c r="LAA2" s="171"/>
      <c r="LAB2" s="171"/>
      <c r="LAC2" s="171"/>
      <c r="LAD2" s="171"/>
      <c r="LAE2" s="171"/>
      <c r="LAF2" s="171"/>
      <c r="LAG2" s="171"/>
      <c r="LAH2" s="171"/>
      <c r="LAI2" s="171"/>
      <c r="LAJ2" s="171"/>
      <c r="LAK2" s="171"/>
      <c r="LAL2" s="171"/>
      <c r="LAM2" s="171"/>
      <c r="LAN2" s="171"/>
      <c r="LAO2" s="171"/>
      <c r="LAP2" s="171"/>
      <c r="LAQ2" s="171"/>
      <c r="LAR2" s="171"/>
      <c r="LAS2" s="171"/>
      <c r="LAT2" s="171"/>
      <c r="LAU2" s="171"/>
      <c r="LAV2" s="171"/>
      <c r="LAW2" s="171"/>
      <c r="LAX2" s="171"/>
      <c r="LAY2" s="171"/>
      <c r="LAZ2" s="171"/>
      <c r="LBA2" s="171"/>
      <c r="LBB2" s="171"/>
      <c r="LBC2" s="171"/>
      <c r="LBD2" s="171"/>
      <c r="LBE2" s="171"/>
      <c r="LBF2" s="171"/>
      <c r="LBG2" s="171"/>
      <c r="LBH2" s="171"/>
      <c r="LBI2" s="171"/>
      <c r="LBJ2" s="171"/>
      <c r="LBK2" s="171"/>
      <c r="LBL2" s="171"/>
      <c r="LBM2" s="171"/>
      <c r="LBN2" s="171"/>
      <c r="LBO2" s="171"/>
      <c r="LBP2" s="171"/>
      <c r="LBQ2" s="171"/>
      <c r="LBR2" s="171"/>
      <c r="LBS2" s="171"/>
      <c r="LBT2" s="171"/>
      <c r="LBU2" s="171"/>
      <c r="LBV2" s="171"/>
      <c r="LBW2" s="171"/>
      <c r="LBX2" s="171"/>
      <c r="LBY2" s="171"/>
      <c r="LBZ2" s="171"/>
      <c r="LCA2" s="171"/>
      <c r="LCB2" s="171"/>
      <c r="LCC2" s="171"/>
      <c r="LCD2" s="171"/>
      <c r="LCE2" s="171"/>
      <c r="LCF2" s="171"/>
      <c r="LCG2" s="171"/>
      <c r="LCH2" s="171"/>
      <c r="LCI2" s="171"/>
      <c r="LCJ2" s="171"/>
      <c r="LCK2" s="171"/>
      <c r="LCL2" s="171"/>
      <c r="LCM2" s="171"/>
      <c r="LCN2" s="171"/>
      <c r="LCO2" s="171"/>
      <c r="LCP2" s="171"/>
      <c r="LCQ2" s="171"/>
      <c r="LCR2" s="171"/>
      <c r="LCS2" s="171"/>
      <c r="LCT2" s="171"/>
      <c r="LCU2" s="171"/>
      <c r="LCV2" s="171"/>
      <c r="LCW2" s="171"/>
      <c r="LCX2" s="171"/>
      <c r="LCY2" s="171"/>
      <c r="LCZ2" s="171"/>
      <c r="LDA2" s="171"/>
      <c r="LDB2" s="171"/>
      <c r="LDC2" s="171"/>
      <c r="LDD2" s="171"/>
      <c r="LDE2" s="171"/>
      <c r="LDF2" s="171"/>
      <c r="LDG2" s="171"/>
      <c r="LDH2" s="171"/>
      <c r="LDI2" s="171"/>
      <c r="LDJ2" s="171"/>
      <c r="LDK2" s="171"/>
      <c r="LDL2" s="171"/>
      <c r="LDM2" s="171"/>
      <c r="LDN2" s="171"/>
      <c r="LDO2" s="171"/>
      <c r="LDP2" s="171"/>
      <c r="LDQ2" s="171"/>
      <c r="LDR2" s="171"/>
      <c r="LDS2" s="171"/>
      <c r="LDT2" s="171"/>
      <c r="LDU2" s="171"/>
      <c r="LDV2" s="171"/>
      <c r="LDW2" s="171"/>
      <c r="LDX2" s="171"/>
      <c r="LDY2" s="171"/>
      <c r="LDZ2" s="171"/>
      <c r="LEA2" s="171"/>
      <c r="LEB2" s="171"/>
      <c r="LEC2" s="171"/>
      <c r="LED2" s="171"/>
      <c r="LEE2" s="171"/>
      <c r="LEF2" s="171"/>
      <c r="LEG2" s="171"/>
      <c r="LEH2" s="171"/>
      <c r="LEI2" s="171"/>
      <c r="LEJ2" s="171"/>
      <c r="LEK2" s="171"/>
      <c r="LEL2" s="171"/>
      <c r="LEM2" s="171"/>
      <c r="LEN2" s="171"/>
      <c r="LEO2" s="171"/>
      <c r="LEP2" s="171"/>
      <c r="LEQ2" s="171"/>
      <c r="LER2" s="171"/>
      <c r="LES2" s="171"/>
      <c r="LET2" s="171"/>
      <c r="LEU2" s="171"/>
      <c r="LEV2" s="171"/>
      <c r="LEW2" s="171"/>
      <c r="LEX2" s="171"/>
      <c r="LEY2" s="171"/>
      <c r="LEZ2" s="171"/>
      <c r="LFA2" s="171"/>
      <c r="LFB2" s="171"/>
      <c r="LFC2" s="171"/>
      <c r="LFD2" s="171"/>
      <c r="LFE2" s="171"/>
      <c r="LFF2" s="171"/>
      <c r="LFG2" s="171"/>
      <c r="LFH2" s="171"/>
      <c r="LFI2" s="171"/>
      <c r="LFJ2" s="171"/>
      <c r="LFK2" s="171"/>
      <c r="LFL2" s="171"/>
      <c r="LFM2" s="171"/>
      <c r="LFN2" s="171"/>
      <c r="LFO2" s="171"/>
      <c r="LFP2" s="171"/>
      <c r="LFQ2" s="171"/>
      <c r="LFR2" s="171"/>
      <c r="LFS2" s="171"/>
      <c r="LFT2" s="171"/>
      <c r="LFU2" s="171"/>
      <c r="LFV2" s="171"/>
      <c r="LFW2" s="171"/>
      <c r="LFX2" s="171"/>
      <c r="LFY2" s="171"/>
      <c r="LFZ2" s="171"/>
      <c r="LGA2" s="171"/>
      <c r="LGB2" s="171"/>
      <c r="LGC2" s="171"/>
      <c r="LGD2" s="171"/>
      <c r="LGE2" s="171"/>
      <c r="LGF2" s="171"/>
      <c r="LGG2" s="171"/>
      <c r="LGH2" s="171"/>
      <c r="LGI2" s="171"/>
      <c r="LGJ2" s="171"/>
      <c r="LGK2" s="171"/>
      <c r="LGL2" s="171"/>
      <c r="LGM2" s="171"/>
      <c r="LGN2" s="171"/>
      <c r="LGO2" s="171"/>
      <c r="LGP2" s="171"/>
      <c r="LGQ2" s="171"/>
      <c r="LGR2" s="171"/>
      <c r="LGS2" s="171"/>
      <c r="LGT2" s="171"/>
      <c r="LGU2" s="171"/>
      <c r="LGV2" s="171"/>
      <c r="LGW2" s="171"/>
      <c r="LGX2" s="171"/>
      <c r="LGY2" s="171"/>
      <c r="LGZ2" s="171"/>
      <c r="LHA2" s="171"/>
      <c r="LHB2" s="171"/>
      <c r="LHC2" s="171"/>
      <c r="LHD2" s="171"/>
      <c r="LHE2" s="171"/>
      <c r="LHF2" s="171"/>
      <c r="LHG2" s="171"/>
      <c r="LHH2" s="171"/>
      <c r="LHI2" s="171"/>
      <c r="LHJ2" s="171"/>
      <c r="LHK2" s="171"/>
      <c r="LHL2" s="171"/>
      <c r="LHM2" s="171"/>
      <c r="LHN2" s="171"/>
      <c r="LHO2" s="171"/>
      <c r="LHP2" s="171"/>
      <c r="LHQ2" s="171"/>
      <c r="LHR2" s="171"/>
      <c r="LHS2" s="171"/>
      <c r="LHT2" s="171"/>
      <c r="LHU2" s="171"/>
      <c r="LHV2" s="171"/>
      <c r="LHW2" s="171"/>
      <c r="LHX2" s="171"/>
      <c r="LHY2" s="171"/>
      <c r="LHZ2" s="171"/>
      <c r="LIA2" s="171"/>
      <c r="LIB2" s="171"/>
      <c r="LIC2" s="171"/>
      <c r="LID2" s="171"/>
      <c r="LIE2" s="171"/>
      <c r="LIF2" s="171"/>
      <c r="LIG2" s="171"/>
      <c r="LIH2" s="171"/>
      <c r="LII2" s="171"/>
      <c r="LIJ2" s="171"/>
      <c r="LIK2" s="171"/>
      <c r="LIL2" s="171"/>
      <c r="LIM2" s="171"/>
      <c r="LIN2" s="171"/>
      <c r="LIO2" s="171"/>
      <c r="LIP2" s="171"/>
      <c r="LIQ2" s="171"/>
      <c r="LIR2" s="171"/>
      <c r="LIS2" s="171"/>
      <c r="LIT2" s="171"/>
      <c r="LIU2" s="171"/>
      <c r="LIV2" s="171"/>
      <c r="LIW2" s="171"/>
      <c r="LIX2" s="171"/>
      <c r="LIY2" s="171"/>
      <c r="LIZ2" s="171"/>
      <c r="LJA2" s="171"/>
      <c r="LJB2" s="171"/>
      <c r="LJC2" s="171"/>
      <c r="LJD2" s="171"/>
      <c r="LJE2" s="171"/>
      <c r="LJF2" s="171"/>
      <c r="LJG2" s="171"/>
      <c r="LJH2" s="171"/>
      <c r="LJI2" s="171"/>
      <c r="LJJ2" s="171"/>
      <c r="LJK2" s="171"/>
      <c r="LJL2" s="171"/>
      <c r="LJM2" s="171"/>
      <c r="LJN2" s="171"/>
      <c r="LJO2" s="171"/>
      <c r="LJP2" s="171"/>
      <c r="LJQ2" s="171"/>
      <c r="LJR2" s="171"/>
      <c r="LJS2" s="171"/>
      <c r="LJT2" s="171"/>
      <c r="LJU2" s="171"/>
      <c r="LJV2" s="171"/>
      <c r="LJW2" s="171"/>
      <c r="LJX2" s="171"/>
      <c r="LJY2" s="171"/>
      <c r="LJZ2" s="171"/>
      <c r="LKA2" s="171"/>
      <c r="LKB2" s="171"/>
      <c r="LKC2" s="171"/>
      <c r="LKD2" s="171"/>
      <c r="LKE2" s="171"/>
      <c r="LKF2" s="171"/>
      <c r="LKG2" s="171"/>
      <c r="LKH2" s="171"/>
      <c r="LKI2" s="171"/>
      <c r="LKJ2" s="171"/>
      <c r="LKK2" s="171"/>
      <c r="LKL2" s="171"/>
      <c r="LKM2" s="171"/>
      <c r="LKN2" s="171"/>
      <c r="LKO2" s="171"/>
      <c r="LKP2" s="171"/>
      <c r="LKQ2" s="171"/>
      <c r="LKR2" s="171"/>
      <c r="LKS2" s="171"/>
      <c r="LKT2" s="171"/>
      <c r="LKU2" s="171"/>
      <c r="LKV2" s="171"/>
      <c r="LKW2" s="171"/>
      <c r="LKX2" s="171"/>
      <c r="LKY2" s="171"/>
      <c r="LKZ2" s="171"/>
      <c r="LLA2" s="171"/>
      <c r="LLB2" s="171"/>
      <c r="LLC2" s="171"/>
      <c r="LLD2" s="171"/>
      <c r="LLE2" s="171"/>
      <c r="LLF2" s="171"/>
      <c r="LLG2" s="171"/>
      <c r="LLH2" s="171"/>
      <c r="LLI2" s="171"/>
      <c r="LLJ2" s="171"/>
      <c r="LLK2" s="171"/>
      <c r="LLL2" s="171"/>
      <c r="LLM2" s="171"/>
      <c r="LLN2" s="171"/>
      <c r="LLO2" s="171"/>
      <c r="LLP2" s="171"/>
      <c r="LLQ2" s="171"/>
      <c r="LLR2" s="171"/>
      <c r="LLS2" s="171"/>
      <c r="LLT2" s="171"/>
      <c r="LLU2" s="171"/>
      <c r="LLV2" s="171"/>
      <c r="LLW2" s="171"/>
      <c r="LLX2" s="171"/>
      <c r="LLY2" s="171"/>
      <c r="LLZ2" s="171"/>
      <c r="LMA2" s="171"/>
      <c r="LMB2" s="171"/>
      <c r="LMC2" s="171"/>
      <c r="LMD2" s="171"/>
      <c r="LME2" s="171"/>
      <c r="LMF2" s="171"/>
      <c r="LMG2" s="171"/>
      <c r="LMH2" s="171"/>
      <c r="LMI2" s="171"/>
      <c r="LMJ2" s="171"/>
      <c r="LMK2" s="171"/>
      <c r="LML2" s="171"/>
      <c r="LMM2" s="171"/>
      <c r="LMN2" s="171"/>
      <c r="LMO2" s="171"/>
      <c r="LMP2" s="171"/>
      <c r="LMQ2" s="171"/>
      <c r="LMR2" s="171"/>
      <c r="LMS2" s="171"/>
      <c r="LMT2" s="171"/>
      <c r="LMU2" s="171"/>
      <c r="LMV2" s="171"/>
      <c r="LMW2" s="171"/>
      <c r="LMX2" s="171"/>
      <c r="LMY2" s="171"/>
      <c r="LMZ2" s="171"/>
      <c r="LNA2" s="171"/>
      <c r="LNB2" s="171"/>
      <c r="LNC2" s="171"/>
      <c r="LND2" s="171"/>
      <c r="LNE2" s="171"/>
      <c r="LNF2" s="171"/>
      <c r="LNG2" s="171"/>
      <c r="LNH2" s="171"/>
      <c r="LNI2" s="171"/>
      <c r="LNJ2" s="171"/>
      <c r="LNK2" s="171"/>
      <c r="LNL2" s="171"/>
      <c r="LNM2" s="171"/>
      <c r="LNN2" s="171"/>
      <c r="LNO2" s="171"/>
      <c r="LNP2" s="171"/>
      <c r="LNQ2" s="171"/>
      <c r="LNR2" s="171"/>
      <c r="LNS2" s="171"/>
      <c r="LNT2" s="171"/>
      <c r="LNU2" s="171"/>
      <c r="LNV2" s="171"/>
      <c r="LNW2" s="171"/>
      <c r="LNX2" s="171"/>
      <c r="LNY2" s="171"/>
      <c r="LNZ2" s="171"/>
      <c r="LOA2" s="171"/>
      <c r="LOB2" s="171"/>
      <c r="LOC2" s="171"/>
      <c r="LOD2" s="171"/>
      <c r="LOE2" s="171"/>
      <c r="LOF2" s="171"/>
      <c r="LOG2" s="171"/>
      <c r="LOH2" s="171"/>
      <c r="LOI2" s="171"/>
      <c r="LOJ2" s="171"/>
      <c r="LOK2" s="171"/>
      <c r="LOL2" s="171"/>
      <c r="LOM2" s="171"/>
      <c r="LON2" s="171"/>
      <c r="LOO2" s="171"/>
      <c r="LOP2" s="171"/>
      <c r="LOQ2" s="171"/>
      <c r="LOR2" s="171"/>
      <c r="LOS2" s="171"/>
      <c r="LOT2" s="171"/>
      <c r="LOU2" s="171"/>
      <c r="LOV2" s="171"/>
      <c r="LOW2" s="171"/>
      <c r="LOX2" s="171"/>
      <c r="LOY2" s="171"/>
      <c r="LOZ2" s="171"/>
      <c r="LPA2" s="171"/>
      <c r="LPB2" s="171"/>
      <c r="LPC2" s="171"/>
      <c r="LPD2" s="171"/>
      <c r="LPE2" s="171"/>
      <c r="LPF2" s="171"/>
      <c r="LPG2" s="171"/>
      <c r="LPH2" s="171"/>
      <c r="LPI2" s="171"/>
      <c r="LPJ2" s="171"/>
      <c r="LPK2" s="171"/>
      <c r="LPL2" s="171"/>
      <c r="LPM2" s="171"/>
      <c r="LPN2" s="171"/>
      <c r="LPO2" s="171"/>
      <c r="LPP2" s="171"/>
      <c r="LPQ2" s="171"/>
      <c r="LPR2" s="171"/>
      <c r="LPS2" s="171"/>
      <c r="LPT2" s="171"/>
      <c r="LPU2" s="171"/>
      <c r="LPV2" s="171"/>
      <c r="LPW2" s="171"/>
      <c r="LPX2" s="171"/>
      <c r="LPY2" s="171"/>
      <c r="LPZ2" s="171"/>
      <c r="LQA2" s="171"/>
      <c r="LQB2" s="171"/>
      <c r="LQC2" s="171"/>
      <c r="LQD2" s="171"/>
      <c r="LQE2" s="171"/>
      <c r="LQF2" s="171"/>
      <c r="LQG2" s="171"/>
      <c r="LQH2" s="171"/>
      <c r="LQI2" s="171"/>
      <c r="LQJ2" s="171"/>
      <c r="LQK2" s="171"/>
      <c r="LQL2" s="171"/>
      <c r="LQM2" s="171"/>
      <c r="LQN2" s="171"/>
      <c r="LQO2" s="171"/>
      <c r="LQP2" s="171"/>
      <c r="LQQ2" s="171"/>
      <c r="LQR2" s="171"/>
      <c r="LQS2" s="171"/>
      <c r="LQT2" s="171"/>
      <c r="LQU2" s="171"/>
      <c r="LQV2" s="171"/>
      <c r="LQW2" s="171"/>
      <c r="LQX2" s="171"/>
      <c r="LQY2" s="171"/>
      <c r="LQZ2" s="171"/>
      <c r="LRA2" s="171"/>
      <c r="LRB2" s="171"/>
      <c r="LRC2" s="171"/>
      <c r="LRD2" s="171"/>
      <c r="LRE2" s="171"/>
      <c r="LRF2" s="171"/>
      <c r="LRG2" s="171"/>
      <c r="LRH2" s="171"/>
      <c r="LRI2" s="171"/>
      <c r="LRJ2" s="171"/>
      <c r="LRK2" s="171"/>
      <c r="LRL2" s="171"/>
      <c r="LRM2" s="171"/>
      <c r="LRN2" s="171"/>
      <c r="LRO2" s="171"/>
      <c r="LRP2" s="171"/>
      <c r="LRQ2" s="171"/>
      <c r="LRR2" s="171"/>
      <c r="LRS2" s="171"/>
      <c r="LRT2" s="171"/>
      <c r="LRU2" s="171"/>
      <c r="LRV2" s="171"/>
      <c r="LRW2" s="171"/>
      <c r="LRX2" s="171"/>
      <c r="LRY2" s="171"/>
      <c r="LRZ2" s="171"/>
      <c r="LSA2" s="171"/>
      <c r="LSB2" s="171"/>
      <c r="LSC2" s="171"/>
      <c r="LSD2" s="171"/>
      <c r="LSE2" s="171"/>
      <c r="LSF2" s="171"/>
      <c r="LSG2" s="171"/>
      <c r="LSH2" s="171"/>
      <c r="LSI2" s="171"/>
      <c r="LSJ2" s="171"/>
      <c r="LSK2" s="171"/>
      <c r="LSL2" s="171"/>
      <c r="LSM2" s="171"/>
      <c r="LSN2" s="171"/>
      <c r="LSO2" s="171"/>
      <c r="LSP2" s="171"/>
      <c r="LSQ2" s="171"/>
      <c r="LSR2" s="171"/>
      <c r="LSS2" s="171"/>
      <c r="LST2" s="171"/>
      <c r="LSU2" s="171"/>
      <c r="LSV2" s="171"/>
      <c r="LSW2" s="171"/>
      <c r="LSX2" s="171"/>
      <c r="LSY2" s="171"/>
      <c r="LSZ2" s="171"/>
      <c r="LTA2" s="171"/>
      <c r="LTB2" s="171"/>
      <c r="LTC2" s="171"/>
      <c r="LTD2" s="171"/>
      <c r="LTE2" s="171"/>
      <c r="LTF2" s="171"/>
      <c r="LTG2" s="171"/>
      <c r="LTH2" s="171"/>
      <c r="LTI2" s="171"/>
      <c r="LTJ2" s="171"/>
      <c r="LTK2" s="171"/>
      <c r="LTL2" s="171"/>
      <c r="LTM2" s="171"/>
      <c r="LTN2" s="171"/>
      <c r="LTO2" s="171"/>
      <c r="LTP2" s="171"/>
      <c r="LTQ2" s="171"/>
      <c r="LTR2" s="171"/>
      <c r="LTS2" s="171"/>
      <c r="LTT2" s="171"/>
      <c r="LTU2" s="171"/>
      <c r="LTV2" s="171"/>
      <c r="LTW2" s="171"/>
      <c r="LTX2" s="171"/>
      <c r="LTY2" s="171"/>
      <c r="LTZ2" s="171"/>
      <c r="LUA2" s="171"/>
      <c r="LUB2" s="171"/>
      <c r="LUC2" s="171"/>
      <c r="LUD2" s="171"/>
      <c r="LUE2" s="171"/>
      <c r="LUF2" s="171"/>
      <c r="LUG2" s="171"/>
      <c r="LUH2" s="171"/>
      <c r="LUI2" s="171"/>
      <c r="LUJ2" s="171"/>
      <c r="LUK2" s="171"/>
      <c r="LUL2" s="171"/>
      <c r="LUM2" s="171"/>
      <c r="LUN2" s="171"/>
      <c r="LUO2" s="171"/>
      <c r="LUP2" s="171"/>
      <c r="LUQ2" s="171"/>
      <c r="LUR2" s="171"/>
      <c r="LUS2" s="171"/>
      <c r="LUT2" s="171"/>
      <c r="LUU2" s="171"/>
      <c r="LUV2" s="171"/>
      <c r="LUW2" s="171"/>
      <c r="LUX2" s="171"/>
      <c r="LUY2" s="171"/>
      <c r="LUZ2" s="171"/>
      <c r="LVA2" s="171"/>
      <c r="LVB2" s="171"/>
      <c r="LVC2" s="171"/>
      <c r="LVD2" s="171"/>
      <c r="LVE2" s="171"/>
      <c r="LVF2" s="171"/>
      <c r="LVG2" s="171"/>
      <c r="LVH2" s="171"/>
      <c r="LVI2" s="171"/>
      <c r="LVJ2" s="171"/>
      <c r="LVK2" s="171"/>
      <c r="LVL2" s="171"/>
      <c r="LVM2" s="171"/>
      <c r="LVN2" s="171"/>
      <c r="LVO2" s="171"/>
      <c r="LVP2" s="171"/>
      <c r="LVQ2" s="171"/>
      <c r="LVR2" s="171"/>
      <c r="LVS2" s="171"/>
      <c r="LVT2" s="171"/>
      <c r="LVU2" s="171"/>
      <c r="LVV2" s="171"/>
      <c r="LVW2" s="171"/>
      <c r="LVX2" s="171"/>
      <c r="LVY2" s="171"/>
      <c r="LVZ2" s="171"/>
      <c r="LWA2" s="171"/>
      <c r="LWB2" s="171"/>
      <c r="LWC2" s="171"/>
      <c r="LWD2" s="171"/>
      <c r="LWE2" s="171"/>
      <c r="LWF2" s="171"/>
      <c r="LWG2" s="171"/>
      <c r="LWH2" s="171"/>
      <c r="LWI2" s="171"/>
      <c r="LWJ2" s="171"/>
      <c r="LWK2" s="171"/>
      <c r="LWL2" s="171"/>
      <c r="LWM2" s="171"/>
      <c r="LWN2" s="171"/>
      <c r="LWO2" s="171"/>
      <c r="LWP2" s="171"/>
      <c r="LWQ2" s="171"/>
      <c r="LWR2" s="171"/>
      <c r="LWS2" s="171"/>
      <c r="LWT2" s="171"/>
      <c r="LWU2" s="171"/>
      <c r="LWV2" s="171"/>
      <c r="LWW2" s="171"/>
      <c r="LWX2" s="171"/>
      <c r="LWY2" s="171"/>
      <c r="LWZ2" s="171"/>
      <c r="LXA2" s="171"/>
      <c r="LXB2" s="171"/>
      <c r="LXC2" s="171"/>
      <c r="LXD2" s="171"/>
      <c r="LXE2" s="171"/>
      <c r="LXF2" s="171"/>
      <c r="LXG2" s="171"/>
      <c r="LXH2" s="171"/>
      <c r="LXI2" s="171"/>
      <c r="LXJ2" s="171"/>
      <c r="LXK2" s="171"/>
      <c r="LXL2" s="171"/>
      <c r="LXM2" s="171"/>
      <c r="LXN2" s="171"/>
      <c r="LXO2" s="171"/>
      <c r="LXP2" s="171"/>
      <c r="LXQ2" s="171"/>
      <c r="LXR2" s="171"/>
      <c r="LXS2" s="171"/>
      <c r="LXT2" s="171"/>
      <c r="LXU2" s="171"/>
      <c r="LXV2" s="171"/>
      <c r="LXW2" s="171"/>
      <c r="LXX2" s="171"/>
      <c r="LXY2" s="171"/>
      <c r="LXZ2" s="171"/>
      <c r="LYA2" s="171"/>
      <c r="LYB2" s="171"/>
      <c r="LYC2" s="171"/>
      <c r="LYD2" s="171"/>
      <c r="LYE2" s="171"/>
      <c r="LYF2" s="171"/>
      <c r="LYG2" s="171"/>
      <c r="LYH2" s="171"/>
      <c r="LYI2" s="171"/>
      <c r="LYJ2" s="171"/>
      <c r="LYK2" s="171"/>
      <c r="LYL2" s="171"/>
      <c r="LYM2" s="171"/>
      <c r="LYN2" s="171"/>
      <c r="LYO2" s="171"/>
      <c r="LYP2" s="171"/>
      <c r="LYQ2" s="171"/>
      <c r="LYR2" s="171"/>
      <c r="LYS2" s="171"/>
      <c r="LYT2" s="171"/>
      <c r="LYU2" s="171"/>
      <c r="LYV2" s="171"/>
      <c r="LYW2" s="171"/>
      <c r="LYX2" s="171"/>
      <c r="LYY2" s="171"/>
      <c r="LYZ2" s="171"/>
      <c r="LZA2" s="171"/>
      <c r="LZB2" s="171"/>
      <c r="LZC2" s="171"/>
      <c r="LZD2" s="171"/>
      <c r="LZE2" s="171"/>
      <c r="LZF2" s="171"/>
      <c r="LZG2" s="171"/>
      <c r="LZH2" s="171"/>
      <c r="LZI2" s="171"/>
      <c r="LZJ2" s="171"/>
      <c r="LZK2" s="171"/>
      <c r="LZL2" s="171"/>
      <c r="LZM2" s="171"/>
      <c r="LZN2" s="171"/>
      <c r="LZO2" s="171"/>
      <c r="LZP2" s="171"/>
      <c r="LZQ2" s="171"/>
      <c r="LZR2" s="171"/>
      <c r="LZS2" s="171"/>
      <c r="LZT2" s="171"/>
      <c r="LZU2" s="171"/>
      <c r="LZV2" s="171"/>
      <c r="LZW2" s="171"/>
      <c r="LZX2" s="171"/>
      <c r="LZY2" s="171"/>
      <c r="LZZ2" s="171"/>
      <c r="MAA2" s="171"/>
      <c r="MAB2" s="171"/>
      <c r="MAC2" s="171"/>
      <c r="MAD2" s="171"/>
      <c r="MAE2" s="171"/>
      <c r="MAF2" s="171"/>
      <c r="MAG2" s="171"/>
      <c r="MAH2" s="171"/>
      <c r="MAI2" s="171"/>
      <c r="MAJ2" s="171"/>
      <c r="MAK2" s="171"/>
      <c r="MAL2" s="171"/>
      <c r="MAM2" s="171"/>
      <c r="MAN2" s="171"/>
      <c r="MAO2" s="171"/>
      <c r="MAP2" s="171"/>
      <c r="MAQ2" s="171"/>
      <c r="MAR2" s="171"/>
      <c r="MAS2" s="171"/>
      <c r="MAT2" s="171"/>
      <c r="MAU2" s="171"/>
      <c r="MAV2" s="171"/>
      <c r="MAW2" s="171"/>
      <c r="MAX2" s="171"/>
      <c r="MAY2" s="171"/>
      <c r="MAZ2" s="171"/>
      <c r="MBA2" s="171"/>
      <c r="MBB2" s="171"/>
      <c r="MBC2" s="171"/>
      <c r="MBD2" s="171"/>
      <c r="MBE2" s="171"/>
      <c r="MBF2" s="171"/>
      <c r="MBG2" s="171"/>
      <c r="MBH2" s="171"/>
      <c r="MBI2" s="171"/>
      <c r="MBJ2" s="171"/>
      <c r="MBK2" s="171"/>
      <c r="MBL2" s="171"/>
      <c r="MBM2" s="171"/>
      <c r="MBN2" s="171"/>
      <c r="MBO2" s="171"/>
      <c r="MBP2" s="171"/>
      <c r="MBQ2" s="171"/>
      <c r="MBR2" s="171"/>
      <c r="MBS2" s="171"/>
      <c r="MBT2" s="171"/>
      <c r="MBU2" s="171"/>
      <c r="MBV2" s="171"/>
      <c r="MBW2" s="171"/>
      <c r="MBX2" s="171"/>
      <c r="MBY2" s="171"/>
      <c r="MBZ2" s="171"/>
      <c r="MCA2" s="171"/>
      <c r="MCB2" s="171"/>
      <c r="MCC2" s="171"/>
      <c r="MCD2" s="171"/>
      <c r="MCE2" s="171"/>
      <c r="MCF2" s="171"/>
      <c r="MCG2" s="171"/>
      <c r="MCH2" s="171"/>
      <c r="MCI2" s="171"/>
      <c r="MCJ2" s="171"/>
      <c r="MCK2" s="171"/>
      <c r="MCL2" s="171"/>
      <c r="MCM2" s="171"/>
      <c r="MCN2" s="171"/>
      <c r="MCO2" s="171"/>
      <c r="MCP2" s="171"/>
      <c r="MCQ2" s="171"/>
      <c r="MCR2" s="171"/>
      <c r="MCS2" s="171"/>
      <c r="MCT2" s="171"/>
      <c r="MCU2" s="171"/>
      <c r="MCV2" s="171"/>
      <c r="MCW2" s="171"/>
      <c r="MCX2" s="171"/>
      <c r="MCY2" s="171"/>
      <c r="MCZ2" s="171"/>
      <c r="MDA2" s="171"/>
      <c r="MDB2" s="171"/>
      <c r="MDC2" s="171"/>
      <c r="MDD2" s="171"/>
      <c r="MDE2" s="171"/>
      <c r="MDF2" s="171"/>
      <c r="MDG2" s="171"/>
      <c r="MDH2" s="171"/>
      <c r="MDI2" s="171"/>
      <c r="MDJ2" s="171"/>
      <c r="MDK2" s="171"/>
      <c r="MDL2" s="171"/>
      <c r="MDM2" s="171"/>
      <c r="MDN2" s="171"/>
      <c r="MDO2" s="171"/>
      <c r="MDP2" s="171"/>
      <c r="MDQ2" s="171"/>
      <c r="MDR2" s="171"/>
      <c r="MDS2" s="171"/>
      <c r="MDT2" s="171"/>
      <c r="MDU2" s="171"/>
      <c r="MDV2" s="171"/>
      <c r="MDW2" s="171"/>
      <c r="MDX2" s="171"/>
      <c r="MDY2" s="171"/>
      <c r="MDZ2" s="171"/>
      <c r="MEA2" s="171"/>
      <c r="MEB2" s="171"/>
      <c r="MEC2" s="171"/>
      <c r="MED2" s="171"/>
      <c r="MEE2" s="171"/>
      <c r="MEF2" s="171"/>
      <c r="MEG2" s="171"/>
      <c r="MEH2" s="171"/>
      <c r="MEI2" s="171"/>
      <c r="MEJ2" s="171"/>
      <c r="MEK2" s="171"/>
      <c r="MEL2" s="171"/>
      <c r="MEM2" s="171"/>
      <c r="MEN2" s="171"/>
      <c r="MEO2" s="171"/>
      <c r="MEP2" s="171"/>
      <c r="MEQ2" s="171"/>
      <c r="MER2" s="171"/>
      <c r="MES2" s="171"/>
      <c r="MET2" s="171"/>
      <c r="MEU2" s="171"/>
      <c r="MEV2" s="171"/>
      <c r="MEW2" s="171"/>
      <c r="MEX2" s="171"/>
      <c r="MEY2" s="171"/>
      <c r="MEZ2" s="171"/>
      <c r="MFA2" s="171"/>
      <c r="MFB2" s="171"/>
      <c r="MFC2" s="171"/>
      <c r="MFD2" s="171"/>
      <c r="MFE2" s="171"/>
      <c r="MFF2" s="171"/>
      <c r="MFG2" s="171"/>
      <c r="MFH2" s="171"/>
      <c r="MFI2" s="171"/>
      <c r="MFJ2" s="171"/>
      <c r="MFK2" s="171"/>
      <c r="MFL2" s="171"/>
      <c r="MFM2" s="171"/>
      <c r="MFN2" s="171"/>
      <c r="MFO2" s="171"/>
      <c r="MFP2" s="171"/>
      <c r="MFQ2" s="171"/>
      <c r="MFR2" s="171"/>
      <c r="MFS2" s="171"/>
      <c r="MFT2" s="171"/>
      <c r="MFU2" s="171"/>
      <c r="MFV2" s="171"/>
      <c r="MFW2" s="171"/>
      <c r="MFX2" s="171"/>
      <c r="MFY2" s="171"/>
      <c r="MFZ2" s="171"/>
      <c r="MGA2" s="171"/>
      <c r="MGB2" s="171"/>
      <c r="MGC2" s="171"/>
      <c r="MGD2" s="171"/>
      <c r="MGE2" s="171"/>
      <c r="MGF2" s="171"/>
      <c r="MGG2" s="171"/>
      <c r="MGH2" s="171"/>
      <c r="MGI2" s="171"/>
      <c r="MGJ2" s="171"/>
      <c r="MGK2" s="171"/>
      <c r="MGL2" s="171"/>
      <c r="MGM2" s="171"/>
      <c r="MGN2" s="171"/>
      <c r="MGO2" s="171"/>
      <c r="MGP2" s="171"/>
      <c r="MGQ2" s="171"/>
      <c r="MGR2" s="171"/>
      <c r="MGS2" s="171"/>
      <c r="MGT2" s="171"/>
      <c r="MGU2" s="171"/>
      <c r="MGV2" s="171"/>
      <c r="MGW2" s="171"/>
      <c r="MGX2" s="171"/>
      <c r="MGY2" s="171"/>
      <c r="MGZ2" s="171"/>
      <c r="MHA2" s="171"/>
      <c r="MHB2" s="171"/>
      <c r="MHC2" s="171"/>
      <c r="MHD2" s="171"/>
      <c r="MHE2" s="171"/>
      <c r="MHF2" s="171"/>
      <c r="MHG2" s="171"/>
      <c r="MHH2" s="171"/>
      <c r="MHI2" s="171"/>
      <c r="MHJ2" s="171"/>
      <c r="MHK2" s="171"/>
      <c r="MHL2" s="171"/>
      <c r="MHM2" s="171"/>
      <c r="MHN2" s="171"/>
      <c r="MHO2" s="171"/>
      <c r="MHP2" s="171"/>
      <c r="MHQ2" s="171"/>
      <c r="MHR2" s="171"/>
      <c r="MHS2" s="171"/>
      <c r="MHT2" s="171"/>
      <c r="MHU2" s="171"/>
      <c r="MHV2" s="171"/>
      <c r="MHW2" s="171"/>
      <c r="MHX2" s="171"/>
      <c r="MHY2" s="171"/>
      <c r="MHZ2" s="171"/>
      <c r="MIA2" s="171"/>
      <c r="MIB2" s="171"/>
      <c r="MIC2" s="171"/>
      <c r="MID2" s="171"/>
      <c r="MIE2" s="171"/>
      <c r="MIF2" s="171"/>
      <c r="MIG2" s="171"/>
      <c r="MIH2" s="171"/>
      <c r="MII2" s="171"/>
      <c r="MIJ2" s="171"/>
      <c r="MIK2" s="171"/>
      <c r="MIL2" s="171"/>
      <c r="MIM2" s="171"/>
      <c r="MIN2" s="171"/>
      <c r="MIO2" s="171"/>
      <c r="MIP2" s="171"/>
      <c r="MIQ2" s="171"/>
      <c r="MIR2" s="171"/>
      <c r="MIS2" s="171"/>
      <c r="MIT2" s="171"/>
      <c r="MIU2" s="171"/>
      <c r="MIV2" s="171"/>
      <c r="MIW2" s="171"/>
      <c r="MIX2" s="171"/>
      <c r="MIY2" s="171"/>
      <c r="MIZ2" s="171"/>
      <c r="MJA2" s="171"/>
      <c r="MJB2" s="171"/>
      <c r="MJC2" s="171"/>
      <c r="MJD2" s="171"/>
      <c r="MJE2" s="171"/>
      <c r="MJF2" s="171"/>
      <c r="MJG2" s="171"/>
      <c r="MJH2" s="171"/>
      <c r="MJI2" s="171"/>
      <c r="MJJ2" s="171"/>
      <c r="MJK2" s="171"/>
      <c r="MJL2" s="171"/>
      <c r="MJM2" s="171"/>
      <c r="MJN2" s="171"/>
      <c r="MJO2" s="171"/>
      <c r="MJP2" s="171"/>
      <c r="MJQ2" s="171"/>
      <c r="MJR2" s="171"/>
      <c r="MJS2" s="171"/>
      <c r="MJT2" s="171"/>
      <c r="MJU2" s="171"/>
      <c r="MJV2" s="171"/>
      <c r="MJW2" s="171"/>
      <c r="MJX2" s="171"/>
      <c r="MJY2" s="171"/>
      <c r="MJZ2" s="171"/>
      <c r="MKA2" s="171"/>
      <c r="MKB2" s="171"/>
      <c r="MKC2" s="171"/>
      <c r="MKD2" s="171"/>
      <c r="MKE2" s="171"/>
      <c r="MKF2" s="171"/>
      <c r="MKG2" s="171"/>
      <c r="MKH2" s="171"/>
      <c r="MKI2" s="171"/>
      <c r="MKJ2" s="171"/>
      <c r="MKK2" s="171"/>
      <c r="MKL2" s="171"/>
      <c r="MKM2" s="171"/>
      <c r="MKN2" s="171"/>
      <c r="MKO2" s="171"/>
      <c r="MKP2" s="171"/>
      <c r="MKQ2" s="171"/>
      <c r="MKR2" s="171"/>
      <c r="MKS2" s="171"/>
      <c r="MKT2" s="171"/>
      <c r="MKU2" s="171"/>
      <c r="MKV2" s="171"/>
      <c r="MKW2" s="171"/>
      <c r="MKX2" s="171"/>
      <c r="MKY2" s="171"/>
      <c r="MKZ2" s="171"/>
      <c r="MLA2" s="171"/>
      <c r="MLB2" s="171"/>
      <c r="MLC2" s="171"/>
      <c r="MLD2" s="171"/>
      <c r="MLE2" s="171"/>
      <c r="MLF2" s="171"/>
      <c r="MLG2" s="171"/>
      <c r="MLH2" s="171"/>
      <c r="MLI2" s="171"/>
      <c r="MLJ2" s="171"/>
      <c r="MLK2" s="171"/>
      <c r="MLL2" s="171"/>
      <c r="MLM2" s="171"/>
      <c r="MLN2" s="171"/>
      <c r="MLO2" s="171"/>
      <c r="MLP2" s="171"/>
      <c r="MLQ2" s="171"/>
      <c r="MLR2" s="171"/>
      <c r="MLS2" s="171"/>
      <c r="MLT2" s="171"/>
      <c r="MLU2" s="171"/>
      <c r="MLV2" s="171"/>
      <c r="MLW2" s="171"/>
      <c r="MLX2" s="171"/>
      <c r="MLY2" s="171"/>
      <c r="MLZ2" s="171"/>
      <c r="MMA2" s="171"/>
      <c r="MMB2" s="171"/>
      <c r="MMC2" s="171"/>
      <c r="MMD2" s="171"/>
      <c r="MME2" s="171"/>
      <c r="MMF2" s="171"/>
      <c r="MMG2" s="171"/>
      <c r="MMH2" s="171"/>
      <c r="MMI2" s="171"/>
      <c r="MMJ2" s="171"/>
      <c r="MMK2" s="171"/>
      <c r="MML2" s="171"/>
      <c r="MMM2" s="171"/>
      <c r="MMN2" s="171"/>
      <c r="MMO2" s="171"/>
      <c r="MMP2" s="171"/>
      <c r="MMQ2" s="171"/>
      <c r="MMR2" s="171"/>
      <c r="MMS2" s="171"/>
      <c r="MMT2" s="171"/>
      <c r="MMU2" s="171"/>
      <c r="MMV2" s="171"/>
      <c r="MMW2" s="171"/>
      <c r="MMX2" s="171"/>
      <c r="MMY2" s="171"/>
      <c r="MMZ2" s="171"/>
      <c r="MNA2" s="171"/>
      <c r="MNB2" s="171"/>
      <c r="MNC2" s="171"/>
      <c r="MND2" s="171"/>
      <c r="MNE2" s="171"/>
      <c r="MNF2" s="171"/>
      <c r="MNG2" s="171"/>
      <c r="MNH2" s="171"/>
      <c r="MNI2" s="171"/>
      <c r="MNJ2" s="171"/>
      <c r="MNK2" s="171"/>
      <c r="MNL2" s="171"/>
      <c r="MNM2" s="171"/>
      <c r="MNN2" s="171"/>
      <c r="MNO2" s="171"/>
      <c r="MNP2" s="171"/>
      <c r="MNQ2" s="171"/>
      <c r="MNR2" s="171"/>
      <c r="MNS2" s="171"/>
      <c r="MNT2" s="171"/>
      <c r="MNU2" s="171"/>
      <c r="MNV2" s="171"/>
      <c r="MNW2" s="171"/>
      <c r="MNX2" s="171"/>
      <c r="MNY2" s="171"/>
      <c r="MNZ2" s="171"/>
      <c r="MOA2" s="171"/>
      <c r="MOB2" s="171"/>
      <c r="MOC2" s="171"/>
      <c r="MOD2" s="171"/>
      <c r="MOE2" s="171"/>
      <c r="MOF2" s="171"/>
      <c r="MOG2" s="171"/>
      <c r="MOH2" s="171"/>
      <c r="MOI2" s="171"/>
      <c r="MOJ2" s="171"/>
      <c r="MOK2" s="171"/>
      <c r="MOL2" s="171"/>
      <c r="MOM2" s="171"/>
      <c r="MON2" s="171"/>
      <c r="MOO2" s="171"/>
      <c r="MOP2" s="171"/>
      <c r="MOQ2" s="171"/>
      <c r="MOR2" s="171"/>
      <c r="MOS2" s="171"/>
      <c r="MOT2" s="171"/>
      <c r="MOU2" s="171"/>
      <c r="MOV2" s="171"/>
      <c r="MOW2" s="171"/>
      <c r="MOX2" s="171"/>
      <c r="MOY2" s="171"/>
      <c r="MOZ2" s="171"/>
      <c r="MPA2" s="171"/>
      <c r="MPB2" s="171"/>
      <c r="MPC2" s="171"/>
      <c r="MPD2" s="171"/>
      <c r="MPE2" s="171"/>
      <c r="MPF2" s="171"/>
      <c r="MPG2" s="171"/>
      <c r="MPH2" s="171"/>
      <c r="MPI2" s="171"/>
      <c r="MPJ2" s="171"/>
      <c r="MPK2" s="171"/>
      <c r="MPL2" s="171"/>
      <c r="MPM2" s="171"/>
      <c r="MPN2" s="171"/>
      <c r="MPO2" s="171"/>
      <c r="MPP2" s="171"/>
      <c r="MPQ2" s="171"/>
      <c r="MPR2" s="171"/>
      <c r="MPS2" s="171"/>
      <c r="MPT2" s="171"/>
      <c r="MPU2" s="171"/>
      <c r="MPV2" s="171"/>
      <c r="MPW2" s="171"/>
      <c r="MPX2" s="171"/>
      <c r="MPY2" s="171"/>
      <c r="MPZ2" s="171"/>
      <c r="MQA2" s="171"/>
      <c r="MQB2" s="171"/>
      <c r="MQC2" s="171"/>
      <c r="MQD2" s="171"/>
      <c r="MQE2" s="171"/>
      <c r="MQF2" s="171"/>
      <c r="MQG2" s="171"/>
      <c r="MQH2" s="171"/>
      <c r="MQI2" s="171"/>
      <c r="MQJ2" s="171"/>
      <c r="MQK2" s="171"/>
      <c r="MQL2" s="171"/>
      <c r="MQM2" s="171"/>
      <c r="MQN2" s="171"/>
      <c r="MQO2" s="171"/>
      <c r="MQP2" s="171"/>
      <c r="MQQ2" s="171"/>
      <c r="MQR2" s="171"/>
      <c r="MQS2" s="171"/>
      <c r="MQT2" s="171"/>
      <c r="MQU2" s="171"/>
      <c r="MQV2" s="171"/>
      <c r="MQW2" s="171"/>
      <c r="MQX2" s="171"/>
      <c r="MQY2" s="171"/>
      <c r="MQZ2" s="171"/>
      <c r="MRA2" s="171"/>
      <c r="MRB2" s="171"/>
      <c r="MRC2" s="171"/>
      <c r="MRD2" s="171"/>
      <c r="MRE2" s="171"/>
      <c r="MRF2" s="171"/>
      <c r="MRG2" s="171"/>
      <c r="MRH2" s="171"/>
      <c r="MRI2" s="171"/>
      <c r="MRJ2" s="171"/>
      <c r="MRK2" s="171"/>
      <c r="MRL2" s="171"/>
      <c r="MRM2" s="171"/>
      <c r="MRN2" s="171"/>
      <c r="MRO2" s="171"/>
      <c r="MRP2" s="171"/>
      <c r="MRQ2" s="171"/>
      <c r="MRR2" s="171"/>
      <c r="MRS2" s="171"/>
      <c r="MRT2" s="171"/>
      <c r="MRU2" s="171"/>
      <c r="MRV2" s="171"/>
      <c r="MRW2" s="171"/>
      <c r="MRX2" s="171"/>
      <c r="MRY2" s="171"/>
      <c r="MRZ2" s="171"/>
      <c r="MSA2" s="171"/>
      <c r="MSB2" s="171"/>
      <c r="MSC2" s="171"/>
      <c r="MSD2" s="171"/>
      <c r="MSE2" s="171"/>
      <c r="MSF2" s="171"/>
      <c r="MSG2" s="171"/>
      <c r="MSH2" s="171"/>
      <c r="MSI2" s="171"/>
      <c r="MSJ2" s="171"/>
      <c r="MSK2" s="171"/>
      <c r="MSL2" s="171"/>
      <c r="MSM2" s="171"/>
      <c r="MSN2" s="171"/>
      <c r="MSO2" s="171"/>
      <c r="MSP2" s="171"/>
      <c r="MSQ2" s="171"/>
      <c r="MSR2" s="171"/>
      <c r="MSS2" s="171"/>
      <c r="MST2" s="171"/>
      <c r="MSU2" s="171"/>
      <c r="MSV2" s="171"/>
      <c r="MSW2" s="171"/>
      <c r="MSX2" s="171"/>
      <c r="MSY2" s="171"/>
      <c r="MSZ2" s="171"/>
      <c r="MTA2" s="171"/>
      <c r="MTB2" s="171"/>
      <c r="MTC2" s="171"/>
      <c r="MTD2" s="171"/>
      <c r="MTE2" s="171"/>
      <c r="MTF2" s="171"/>
      <c r="MTG2" s="171"/>
      <c r="MTH2" s="171"/>
      <c r="MTI2" s="171"/>
      <c r="MTJ2" s="171"/>
      <c r="MTK2" s="171"/>
      <c r="MTL2" s="171"/>
      <c r="MTM2" s="171"/>
      <c r="MTN2" s="171"/>
      <c r="MTO2" s="171"/>
      <c r="MTP2" s="171"/>
      <c r="MTQ2" s="171"/>
      <c r="MTR2" s="171"/>
      <c r="MTS2" s="171"/>
      <c r="MTT2" s="171"/>
      <c r="MTU2" s="171"/>
      <c r="MTV2" s="171"/>
      <c r="MTW2" s="171"/>
      <c r="MTX2" s="171"/>
      <c r="MTY2" s="171"/>
      <c r="MTZ2" s="171"/>
      <c r="MUA2" s="171"/>
      <c r="MUB2" s="171"/>
      <c r="MUC2" s="171"/>
      <c r="MUD2" s="171"/>
      <c r="MUE2" s="171"/>
      <c r="MUF2" s="171"/>
      <c r="MUG2" s="171"/>
      <c r="MUH2" s="171"/>
      <c r="MUI2" s="171"/>
      <c r="MUJ2" s="171"/>
      <c r="MUK2" s="171"/>
      <c r="MUL2" s="171"/>
      <c r="MUM2" s="171"/>
      <c r="MUN2" s="171"/>
      <c r="MUO2" s="171"/>
      <c r="MUP2" s="171"/>
      <c r="MUQ2" s="171"/>
      <c r="MUR2" s="171"/>
      <c r="MUS2" s="171"/>
      <c r="MUT2" s="171"/>
      <c r="MUU2" s="171"/>
      <c r="MUV2" s="171"/>
      <c r="MUW2" s="171"/>
      <c r="MUX2" s="171"/>
      <c r="MUY2" s="171"/>
      <c r="MUZ2" s="171"/>
      <c r="MVA2" s="171"/>
      <c r="MVB2" s="171"/>
      <c r="MVC2" s="171"/>
      <c r="MVD2" s="171"/>
      <c r="MVE2" s="171"/>
      <c r="MVF2" s="171"/>
      <c r="MVG2" s="171"/>
      <c r="MVH2" s="171"/>
      <c r="MVI2" s="171"/>
      <c r="MVJ2" s="171"/>
      <c r="MVK2" s="171"/>
      <c r="MVL2" s="171"/>
      <c r="MVM2" s="171"/>
      <c r="MVN2" s="171"/>
      <c r="MVO2" s="171"/>
      <c r="MVP2" s="171"/>
      <c r="MVQ2" s="171"/>
      <c r="MVR2" s="171"/>
      <c r="MVS2" s="171"/>
      <c r="MVT2" s="171"/>
      <c r="MVU2" s="171"/>
      <c r="MVV2" s="171"/>
      <c r="MVW2" s="171"/>
      <c r="MVX2" s="171"/>
      <c r="MVY2" s="171"/>
      <c r="MVZ2" s="171"/>
      <c r="MWA2" s="171"/>
      <c r="MWB2" s="171"/>
      <c r="MWC2" s="171"/>
      <c r="MWD2" s="171"/>
      <c r="MWE2" s="171"/>
      <c r="MWF2" s="171"/>
      <c r="MWG2" s="171"/>
      <c r="MWH2" s="171"/>
      <c r="MWI2" s="171"/>
      <c r="MWJ2" s="171"/>
      <c r="MWK2" s="171"/>
      <c r="MWL2" s="171"/>
      <c r="MWM2" s="171"/>
      <c r="MWN2" s="171"/>
      <c r="MWO2" s="171"/>
      <c r="MWP2" s="171"/>
      <c r="MWQ2" s="171"/>
      <c r="MWR2" s="171"/>
      <c r="MWS2" s="171"/>
      <c r="MWT2" s="171"/>
      <c r="MWU2" s="171"/>
      <c r="MWV2" s="171"/>
      <c r="MWW2" s="171"/>
      <c r="MWX2" s="171"/>
      <c r="MWY2" s="171"/>
      <c r="MWZ2" s="171"/>
      <c r="MXA2" s="171"/>
      <c r="MXB2" s="171"/>
      <c r="MXC2" s="171"/>
      <c r="MXD2" s="171"/>
      <c r="MXE2" s="171"/>
      <c r="MXF2" s="171"/>
      <c r="MXG2" s="171"/>
      <c r="MXH2" s="171"/>
      <c r="MXI2" s="171"/>
      <c r="MXJ2" s="171"/>
      <c r="MXK2" s="171"/>
      <c r="MXL2" s="171"/>
      <c r="MXM2" s="171"/>
      <c r="MXN2" s="171"/>
      <c r="MXO2" s="171"/>
      <c r="MXP2" s="171"/>
      <c r="MXQ2" s="171"/>
      <c r="MXR2" s="171"/>
      <c r="MXS2" s="171"/>
      <c r="MXT2" s="171"/>
      <c r="MXU2" s="171"/>
      <c r="MXV2" s="171"/>
      <c r="MXW2" s="171"/>
      <c r="MXX2" s="171"/>
      <c r="MXY2" s="171"/>
      <c r="MXZ2" s="171"/>
      <c r="MYA2" s="171"/>
      <c r="MYB2" s="171"/>
      <c r="MYC2" s="171"/>
      <c r="MYD2" s="171"/>
      <c r="MYE2" s="171"/>
      <c r="MYF2" s="171"/>
      <c r="MYG2" s="171"/>
      <c r="MYH2" s="171"/>
      <c r="MYI2" s="171"/>
      <c r="MYJ2" s="171"/>
      <c r="MYK2" s="171"/>
      <c r="MYL2" s="171"/>
      <c r="MYM2" s="171"/>
      <c r="MYN2" s="171"/>
      <c r="MYO2" s="171"/>
      <c r="MYP2" s="171"/>
      <c r="MYQ2" s="171"/>
      <c r="MYR2" s="171"/>
      <c r="MYS2" s="171"/>
      <c r="MYT2" s="171"/>
      <c r="MYU2" s="171"/>
      <c r="MYV2" s="171"/>
      <c r="MYW2" s="171"/>
      <c r="MYX2" s="171"/>
      <c r="MYY2" s="171"/>
      <c r="MYZ2" s="171"/>
      <c r="MZA2" s="171"/>
      <c r="MZB2" s="171"/>
      <c r="MZC2" s="171"/>
      <c r="MZD2" s="171"/>
      <c r="MZE2" s="171"/>
      <c r="MZF2" s="171"/>
      <c r="MZG2" s="171"/>
      <c r="MZH2" s="171"/>
      <c r="MZI2" s="171"/>
      <c r="MZJ2" s="171"/>
      <c r="MZK2" s="171"/>
      <c r="MZL2" s="171"/>
      <c r="MZM2" s="171"/>
      <c r="MZN2" s="171"/>
      <c r="MZO2" s="171"/>
      <c r="MZP2" s="171"/>
      <c r="MZQ2" s="171"/>
      <c r="MZR2" s="171"/>
      <c r="MZS2" s="171"/>
      <c r="MZT2" s="171"/>
      <c r="MZU2" s="171"/>
      <c r="MZV2" s="171"/>
      <c r="MZW2" s="171"/>
      <c r="MZX2" s="171"/>
      <c r="MZY2" s="171"/>
      <c r="MZZ2" s="171"/>
      <c r="NAA2" s="171"/>
      <c r="NAB2" s="171"/>
      <c r="NAC2" s="171"/>
      <c r="NAD2" s="171"/>
      <c r="NAE2" s="171"/>
      <c r="NAF2" s="171"/>
      <c r="NAG2" s="171"/>
      <c r="NAH2" s="171"/>
      <c r="NAI2" s="171"/>
      <c r="NAJ2" s="171"/>
      <c r="NAK2" s="171"/>
      <c r="NAL2" s="171"/>
      <c r="NAM2" s="171"/>
      <c r="NAN2" s="171"/>
      <c r="NAO2" s="171"/>
      <c r="NAP2" s="171"/>
      <c r="NAQ2" s="171"/>
      <c r="NAR2" s="171"/>
      <c r="NAS2" s="171"/>
      <c r="NAT2" s="171"/>
      <c r="NAU2" s="171"/>
      <c r="NAV2" s="171"/>
      <c r="NAW2" s="171"/>
      <c r="NAX2" s="171"/>
      <c r="NAY2" s="171"/>
      <c r="NAZ2" s="171"/>
      <c r="NBA2" s="171"/>
      <c r="NBB2" s="171"/>
      <c r="NBC2" s="171"/>
      <c r="NBD2" s="171"/>
      <c r="NBE2" s="171"/>
      <c r="NBF2" s="171"/>
      <c r="NBG2" s="171"/>
      <c r="NBH2" s="171"/>
      <c r="NBI2" s="171"/>
      <c r="NBJ2" s="171"/>
      <c r="NBK2" s="171"/>
      <c r="NBL2" s="171"/>
      <c r="NBM2" s="171"/>
      <c r="NBN2" s="171"/>
      <c r="NBO2" s="171"/>
      <c r="NBP2" s="171"/>
      <c r="NBQ2" s="171"/>
      <c r="NBR2" s="171"/>
      <c r="NBS2" s="171"/>
      <c r="NBT2" s="171"/>
      <c r="NBU2" s="171"/>
      <c r="NBV2" s="171"/>
      <c r="NBW2" s="171"/>
      <c r="NBX2" s="171"/>
      <c r="NBY2" s="171"/>
      <c r="NBZ2" s="171"/>
      <c r="NCA2" s="171"/>
      <c r="NCB2" s="171"/>
      <c r="NCC2" s="171"/>
      <c r="NCD2" s="171"/>
      <c r="NCE2" s="171"/>
      <c r="NCF2" s="171"/>
      <c r="NCG2" s="171"/>
      <c r="NCH2" s="171"/>
      <c r="NCI2" s="171"/>
      <c r="NCJ2" s="171"/>
      <c r="NCK2" s="171"/>
      <c r="NCL2" s="171"/>
      <c r="NCM2" s="171"/>
      <c r="NCN2" s="171"/>
      <c r="NCO2" s="171"/>
      <c r="NCP2" s="171"/>
      <c r="NCQ2" s="171"/>
      <c r="NCR2" s="171"/>
      <c r="NCS2" s="171"/>
      <c r="NCT2" s="171"/>
      <c r="NCU2" s="171"/>
      <c r="NCV2" s="171"/>
      <c r="NCW2" s="171"/>
      <c r="NCX2" s="171"/>
      <c r="NCY2" s="171"/>
      <c r="NCZ2" s="171"/>
      <c r="NDA2" s="171"/>
      <c r="NDB2" s="171"/>
      <c r="NDC2" s="171"/>
      <c r="NDD2" s="171"/>
      <c r="NDE2" s="171"/>
      <c r="NDF2" s="171"/>
      <c r="NDG2" s="171"/>
      <c r="NDH2" s="171"/>
      <c r="NDI2" s="171"/>
      <c r="NDJ2" s="171"/>
      <c r="NDK2" s="171"/>
      <c r="NDL2" s="171"/>
      <c r="NDM2" s="171"/>
      <c r="NDN2" s="171"/>
      <c r="NDO2" s="171"/>
      <c r="NDP2" s="171"/>
      <c r="NDQ2" s="171"/>
      <c r="NDR2" s="171"/>
      <c r="NDS2" s="171"/>
      <c r="NDT2" s="171"/>
      <c r="NDU2" s="171"/>
      <c r="NDV2" s="171"/>
      <c r="NDW2" s="171"/>
      <c r="NDX2" s="171"/>
      <c r="NDY2" s="171"/>
      <c r="NDZ2" s="171"/>
      <c r="NEA2" s="171"/>
      <c r="NEB2" s="171"/>
      <c r="NEC2" s="171"/>
      <c r="NED2" s="171"/>
      <c r="NEE2" s="171"/>
      <c r="NEF2" s="171"/>
      <c r="NEG2" s="171"/>
      <c r="NEH2" s="171"/>
      <c r="NEI2" s="171"/>
      <c r="NEJ2" s="171"/>
      <c r="NEK2" s="171"/>
      <c r="NEL2" s="171"/>
      <c r="NEM2" s="171"/>
      <c r="NEN2" s="171"/>
      <c r="NEO2" s="171"/>
      <c r="NEP2" s="171"/>
      <c r="NEQ2" s="171"/>
      <c r="NER2" s="171"/>
      <c r="NES2" s="171"/>
      <c r="NET2" s="171"/>
      <c r="NEU2" s="171"/>
      <c r="NEV2" s="171"/>
      <c r="NEW2" s="171"/>
      <c r="NEX2" s="171"/>
      <c r="NEY2" s="171"/>
      <c r="NEZ2" s="171"/>
      <c r="NFA2" s="171"/>
      <c r="NFB2" s="171"/>
      <c r="NFC2" s="171"/>
      <c r="NFD2" s="171"/>
      <c r="NFE2" s="171"/>
      <c r="NFF2" s="171"/>
      <c r="NFG2" s="171"/>
      <c r="NFH2" s="171"/>
      <c r="NFI2" s="171"/>
      <c r="NFJ2" s="171"/>
      <c r="NFK2" s="171"/>
      <c r="NFL2" s="171"/>
      <c r="NFM2" s="171"/>
      <c r="NFN2" s="171"/>
      <c r="NFO2" s="171"/>
      <c r="NFP2" s="171"/>
      <c r="NFQ2" s="171"/>
      <c r="NFR2" s="171"/>
      <c r="NFS2" s="171"/>
      <c r="NFT2" s="171"/>
      <c r="NFU2" s="171"/>
      <c r="NFV2" s="171"/>
      <c r="NFW2" s="171"/>
      <c r="NFX2" s="171"/>
      <c r="NFY2" s="171"/>
      <c r="NFZ2" s="171"/>
      <c r="NGA2" s="171"/>
      <c r="NGB2" s="171"/>
      <c r="NGC2" s="171"/>
      <c r="NGD2" s="171"/>
      <c r="NGE2" s="171"/>
      <c r="NGF2" s="171"/>
      <c r="NGG2" s="171"/>
      <c r="NGH2" s="171"/>
      <c r="NGI2" s="171"/>
      <c r="NGJ2" s="171"/>
      <c r="NGK2" s="171"/>
      <c r="NGL2" s="171"/>
      <c r="NGM2" s="171"/>
      <c r="NGN2" s="171"/>
      <c r="NGO2" s="171"/>
      <c r="NGP2" s="171"/>
      <c r="NGQ2" s="171"/>
      <c r="NGR2" s="171"/>
      <c r="NGS2" s="171"/>
      <c r="NGT2" s="171"/>
      <c r="NGU2" s="171"/>
      <c r="NGV2" s="171"/>
      <c r="NGW2" s="171"/>
      <c r="NGX2" s="171"/>
      <c r="NGY2" s="171"/>
      <c r="NGZ2" s="171"/>
      <c r="NHA2" s="171"/>
      <c r="NHB2" s="171"/>
      <c r="NHC2" s="171"/>
      <c r="NHD2" s="171"/>
      <c r="NHE2" s="171"/>
      <c r="NHF2" s="171"/>
      <c r="NHG2" s="171"/>
      <c r="NHH2" s="171"/>
      <c r="NHI2" s="171"/>
      <c r="NHJ2" s="171"/>
      <c r="NHK2" s="171"/>
      <c r="NHL2" s="171"/>
      <c r="NHM2" s="171"/>
      <c r="NHN2" s="171"/>
      <c r="NHO2" s="171"/>
      <c r="NHP2" s="171"/>
      <c r="NHQ2" s="171"/>
      <c r="NHR2" s="171"/>
      <c r="NHS2" s="171"/>
      <c r="NHT2" s="171"/>
      <c r="NHU2" s="171"/>
      <c r="NHV2" s="171"/>
      <c r="NHW2" s="171"/>
      <c r="NHX2" s="171"/>
      <c r="NHY2" s="171"/>
      <c r="NHZ2" s="171"/>
      <c r="NIA2" s="171"/>
      <c r="NIB2" s="171"/>
      <c r="NIC2" s="171"/>
      <c r="NID2" s="171"/>
      <c r="NIE2" s="171"/>
      <c r="NIF2" s="171"/>
      <c r="NIG2" s="171"/>
      <c r="NIH2" s="171"/>
      <c r="NII2" s="171"/>
      <c r="NIJ2" s="171"/>
      <c r="NIK2" s="171"/>
      <c r="NIL2" s="171"/>
      <c r="NIM2" s="171"/>
      <c r="NIN2" s="171"/>
      <c r="NIO2" s="171"/>
      <c r="NIP2" s="171"/>
      <c r="NIQ2" s="171"/>
      <c r="NIR2" s="171"/>
      <c r="NIS2" s="171"/>
      <c r="NIT2" s="171"/>
      <c r="NIU2" s="171"/>
      <c r="NIV2" s="171"/>
      <c r="NIW2" s="171"/>
      <c r="NIX2" s="171"/>
      <c r="NIY2" s="171"/>
      <c r="NIZ2" s="171"/>
      <c r="NJA2" s="171"/>
      <c r="NJB2" s="171"/>
      <c r="NJC2" s="171"/>
      <c r="NJD2" s="171"/>
      <c r="NJE2" s="171"/>
      <c r="NJF2" s="171"/>
      <c r="NJG2" s="171"/>
      <c r="NJH2" s="171"/>
      <c r="NJI2" s="171"/>
      <c r="NJJ2" s="171"/>
      <c r="NJK2" s="171"/>
      <c r="NJL2" s="171"/>
      <c r="NJM2" s="171"/>
      <c r="NJN2" s="171"/>
      <c r="NJO2" s="171"/>
      <c r="NJP2" s="171"/>
      <c r="NJQ2" s="171"/>
      <c r="NJR2" s="171"/>
      <c r="NJS2" s="171"/>
      <c r="NJT2" s="171"/>
      <c r="NJU2" s="171"/>
      <c r="NJV2" s="171"/>
      <c r="NJW2" s="171"/>
      <c r="NJX2" s="171"/>
      <c r="NJY2" s="171"/>
      <c r="NJZ2" s="171"/>
      <c r="NKA2" s="171"/>
      <c r="NKB2" s="171"/>
      <c r="NKC2" s="171"/>
      <c r="NKD2" s="171"/>
      <c r="NKE2" s="171"/>
      <c r="NKF2" s="171"/>
      <c r="NKG2" s="171"/>
      <c r="NKH2" s="171"/>
      <c r="NKI2" s="171"/>
      <c r="NKJ2" s="171"/>
      <c r="NKK2" s="171"/>
      <c r="NKL2" s="171"/>
      <c r="NKM2" s="171"/>
      <c r="NKN2" s="171"/>
      <c r="NKO2" s="171"/>
      <c r="NKP2" s="171"/>
      <c r="NKQ2" s="171"/>
      <c r="NKR2" s="171"/>
      <c r="NKS2" s="171"/>
      <c r="NKT2" s="171"/>
      <c r="NKU2" s="171"/>
      <c r="NKV2" s="171"/>
      <c r="NKW2" s="171"/>
      <c r="NKX2" s="171"/>
      <c r="NKY2" s="171"/>
      <c r="NKZ2" s="171"/>
      <c r="NLA2" s="171"/>
      <c r="NLB2" s="171"/>
      <c r="NLC2" s="171"/>
      <c r="NLD2" s="171"/>
      <c r="NLE2" s="171"/>
      <c r="NLF2" s="171"/>
      <c r="NLG2" s="171"/>
      <c r="NLH2" s="171"/>
      <c r="NLI2" s="171"/>
      <c r="NLJ2" s="171"/>
      <c r="NLK2" s="171"/>
      <c r="NLL2" s="171"/>
      <c r="NLM2" s="171"/>
      <c r="NLN2" s="171"/>
      <c r="NLO2" s="171"/>
      <c r="NLP2" s="171"/>
      <c r="NLQ2" s="171"/>
      <c r="NLR2" s="171"/>
      <c r="NLS2" s="171"/>
      <c r="NLT2" s="171"/>
      <c r="NLU2" s="171"/>
      <c r="NLV2" s="171"/>
      <c r="NLW2" s="171"/>
      <c r="NLX2" s="171"/>
      <c r="NLY2" s="171"/>
      <c r="NLZ2" s="171"/>
      <c r="NMA2" s="171"/>
      <c r="NMB2" s="171"/>
      <c r="NMC2" s="171"/>
      <c r="NMD2" s="171"/>
      <c r="NME2" s="171"/>
      <c r="NMF2" s="171"/>
      <c r="NMG2" s="171"/>
      <c r="NMH2" s="171"/>
      <c r="NMI2" s="171"/>
      <c r="NMJ2" s="171"/>
      <c r="NMK2" s="171"/>
      <c r="NML2" s="171"/>
      <c r="NMM2" s="171"/>
      <c r="NMN2" s="171"/>
      <c r="NMO2" s="171"/>
      <c r="NMP2" s="171"/>
      <c r="NMQ2" s="171"/>
      <c r="NMR2" s="171"/>
      <c r="NMS2" s="171"/>
      <c r="NMT2" s="171"/>
      <c r="NMU2" s="171"/>
      <c r="NMV2" s="171"/>
      <c r="NMW2" s="171"/>
      <c r="NMX2" s="171"/>
      <c r="NMY2" s="171"/>
      <c r="NMZ2" s="171"/>
      <c r="NNA2" s="171"/>
      <c r="NNB2" s="171"/>
      <c r="NNC2" s="171"/>
      <c r="NND2" s="171"/>
      <c r="NNE2" s="171"/>
      <c r="NNF2" s="171"/>
      <c r="NNG2" s="171"/>
      <c r="NNH2" s="171"/>
      <c r="NNI2" s="171"/>
      <c r="NNJ2" s="171"/>
      <c r="NNK2" s="171"/>
      <c r="NNL2" s="171"/>
      <c r="NNM2" s="171"/>
      <c r="NNN2" s="171"/>
      <c r="NNO2" s="171"/>
      <c r="NNP2" s="171"/>
      <c r="NNQ2" s="171"/>
      <c r="NNR2" s="171"/>
      <c r="NNS2" s="171"/>
      <c r="NNT2" s="171"/>
      <c r="NNU2" s="171"/>
      <c r="NNV2" s="171"/>
      <c r="NNW2" s="171"/>
      <c r="NNX2" s="171"/>
      <c r="NNY2" s="171"/>
      <c r="NNZ2" s="171"/>
      <c r="NOA2" s="171"/>
      <c r="NOB2" s="171"/>
      <c r="NOC2" s="171"/>
      <c r="NOD2" s="171"/>
      <c r="NOE2" s="171"/>
      <c r="NOF2" s="171"/>
      <c r="NOG2" s="171"/>
      <c r="NOH2" s="171"/>
      <c r="NOI2" s="171"/>
      <c r="NOJ2" s="171"/>
      <c r="NOK2" s="171"/>
      <c r="NOL2" s="171"/>
      <c r="NOM2" s="171"/>
      <c r="NON2" s="171"/>
      <c r="NOO2" s="171"/>
      <c r="NOP2" s="171"/>
      <c r="NOQ2" s="171"/>
      <c r="NOR2" s="171"/>
      <c r="NOS2" s="171"/>
      <c r="NOT2" s="171"/>
      <c r="NOU2" s="171"/>
      <c r="NOV2" s="171"/>
      <c r="NOW2" s="171"/>
      <c r="NOX2" s="171"/>
      <c r="NOY2" s="171"/>
      <c r="NOZ2" s="171"/>
      <c r="NPA2" s="171"/>
      <c r="NPB2" s="171"/>
      <c r="NPC2" s="171"/>
      <c r="NPD2" s="171"/>
      <c r="NPE2" s="171"/>
      <c r="NPF2" s="171"/>
      <c r="NPG2" s="171"/>
      <c r="NPH2" s="171"/>
      <c r="NPI2" s="171"/>
      <c r="NPJ2" s="171"/>
      <c r="NPK2" s="171"/>
      <c r="NPL2" s="171"/>
      <c r="NPM2" s="171"/>
      <c r="NPN2" s="171"/>
      <c r="NPO2" s="171"/>
      <c r="NPP2" s="171"/>
      <c r="NPQ2" s="171"/>
      <c r="NPR2" s="171"/>
      <c r="NPS2" s="171"/>
      <c r="NPT2" s="171"/>
      <c r="NPU2" s="171"/>
      <c r="NPV2" s="171"/>
      <c r="NPW2" s="171"/>
      <c r="NPX2" s="171"/>
      <c r="NPY2" s="171"/>
      <c r="NPZ2" s="171"/>
      <c r="NQA2" s="171"/>
      <c r="NQB2" s="171"/>
      <c r="NQC2" s="171"/>
      <c r="NQD2" s="171"/>
      <c r="NQE2" s="171"/>
      <c r="NQF2" s="171"/>
      <c r="NQG2" s="171"/>
      <c r="NQH2" s="171"/>
      <c r="NQI2" s="171"/>
      <c r="NQJ2" s="171"/>
      <c r="NQK2" s="171"/>
      <c r="NQL2" s="171"/>
      <c r="NQM2" s="171"/>
      <c r="NQN2" s="171"/>
      <c r="NQO2" s="171"/>
      <c r="NQP2" s="171"/>
      <c r="NQQ2" s="171"/>
      <c r="NQR2" s="171"/>
      <c r="NQS2" s="171"/>
      <c r="NQT2" s="171"/>
      <c r="NQU2" s="171"/>
      <c r="NQV2" s="171"/>
      <c r="NQW2" s="171"/>
      <c r="NQX2" s="171"/>
      <c r="NQY2" s="171"/>
      <c r="NQZ2" s="171"/>
      <c r="NRA2" s="171"/>
      <c r="NRB2" s="171"/>
      <c r="NRC2" s="171"/>
      <c r="NRD2" s="171"/>
      <c r="NRE2" s="171"/>
      <c r="NRF2" s="171"/>
      <c r="NRG2" s="171"/>
      <c r="NRH2" s="171"/>
      <c r="NRI2" s="171"/>
      <c r="NRJ2" s="171"/>
      <c r="NRK2" s="171"/>
      <c r="NRL2" s="171"/>
      <c r="NRM2" s="171"/>
      <c r="NRN2" s="171"/>
      <c r="NRO2" s="171"/>
      <c r="NRP2" s="171"/>
      <c r="NRQ2" s="171"/>
      <c r="NRR2" s="171"/>
      <c r="NRS2" s="171"/>
      <c r="NRT2" s="171"/>
      <c r="NRU2" s="171"/>
      <c r="NRV2" s="171"/>
      <c r="NRW2" s="171"/>
      <c r="NRX2" s="171"/>
      <c r="NRY2" s="171"/>
      <c r="NRZ2" s="171"/>
      <c r="NSA2" s="171"/>
      <c r="NSB2" s="171"/>
      <c r="NSC2" s="171"/>
      <c r="NSD2" s="171"/>
      <c r="NSE2" s="171"/>
      <c r="NSF2" s="171"/>
      <c r="NSG2" s="171"/>
      <c r="NSH2" s="171"/>
      <c r="NSI2" s="171"/>
      <c r="NSJ2" s="171"/>
      <c r="NSK2" s="171"/>
      <c r="NSL2" s="171"/>
      <c r="NSM2" s="171"/>
      <c r="NSN2" s="171"/>
      <c r="NSO2" s="171"/>
      <c r="NSP2" s="171"/>
      <c r="NSQ2" s="171"/>
      <c r="NSR2" s="171"/>
      <c r="NSS2" s="171"/>
      <c r="NST2" s="171"/>
      <c r="NSU2" s="171"/>
      <c r="NSV2" s="171"/>
      <c r="NSW2" s="171"/>
      <c r="NSX2" s="171"/>
      <c r="NSY2" s="171"/>
      <c r="NSZ2" s="171"/>
      <c r="NTA2" s="171"/>
      <c r="NTB2" s="171"/>
      <c r="NTC2" s="171"/>
      <c r="NTD2" s="171"/>
      <c r="NTE2" s="171"/>
      <c r="NTF2" s="171"/>
      <c r="NTG2" s="171"/>
      <c r="NTH2" s="171"/>
      <c r="NTI2" s="171"/>
      <c r="NTJ2" s="171"/>
      <c r="NTK2" s="171"/>
      <c r="NTL2" s="171"/>
      <c r="NTM2" s="171"/>
      <c r="NTN2" s="171"/>
      <c r="NTO2" s="171"/>
      <c r="NTP2" s="171"/>
      <c r="NTQ2" s="171"/>
      <c r="NTR2" s="171"/>
      <c r="NTS2" s="171"/>
      <c r="NTT2" s="171"/>
      <c r="NTU2" s="171"/>
      <c r="NTV2" s="171"/>
      <c r="NTW2" s="171"/>
      <c r="NTX2" s="171"/>
      <c r="NTY2" s="171"/>
      <c r="NTZ2" s="171"/>
      <c r="NUA2" s="171"/>
      <c r="NUB2" s="171"/>
      <c r="NUC2" s="171"/>
      <c r="NUD2" s="171"/>
      <c r="NUE2" s="171"/>
      <c r="NUF2" s="171"/>
      <c r="NUG2" s="171"/>
      <c r="NUH2" s="171"/>
      <c r="NUI2" s="171"/>
      <c r="NUJ2" s="171"/>
      <c r="NUK2" s="171"/>
      <c r="NUL2" s="171"/>
      <c r="NUM2" s="171"/>
      <c r="NUN2" s="171"/>
      <c r="NUO2" s="171"/>
      <c r="NUP2" s="171"/>
      <c r="NUQ2" s="171"/>
      <c r="NUR2" s="171"/>
      <c r="NUS2" s="171"/>
      <c r="NUT2" s="171"/>
      <c r="NUU2" s="171"/>
      <c r="NUV2" s="171"/>
      <c r="NUW2" s="171"/>
      <c r="NUX2" s="171"/>
      <c r="NUY2" s="171"/>
      <c r="NUZ2" s="171"/>
      <c r="NVA2" s="171"/>
      <c r="NVB2" s="171"/>
      <c r="NVC2" s="171"/>
      <c r="NVD2" s="171"/>
      <c r="NVE2" s="171"/>
      <c r="NVF2" s="171"/>
      <c r="NVG2" s="171"/>
      <c r="NVH2" s="171"/>
      <c r="NVI2" s="171"/>
      <c r="NVJ2" s="171"/>
      <c r="NVK2" s="171"/>
      <c r="NVL2" s="171"/>
      <c r="NVM2" s="171"/>
      <c r="NVN2" s="171"/>
      <c r="NVO2" s="171"/>
      <c r="NVP2" s="171"/>
      <c r="NVQ2" s="171"/>
      <c r="NVR2" s="171"/>
      <c r="NVS2" s="171"/>
      <c r="NVT2" s="171"/>
      <c r="NVU2" s="171"/>
      <c r="NVV2" s="171"/>
      <c r="NVW2" s="171"/>
      <c r="NVX2" s="171"/>
      <c r="NVY2" s="171"/>
      <c r="NVZ2" s="171"/>
      <c r="NWA2" s="171"/>
      <c r="NWB2" s="171"/>
      <c r="NWC2" s="171"/>
      <c r="NWD2" s="171"/>
      <c r="NWE2" s="171"/>
      <c r="NWF2" s="171"/>
      <c r="NWG2" s="171"/>
      <c r="NWH2" s="171"/>
      <c r="NWI2" s="171"/>
      <c r="NWJ2" s="171"/>
      <c r="NWK2" s="171"/>
      <c r="NWL2" s="171"/>
      <c r="NWM2" s="171"/>
      <c r="NWN2" s="171"/>
      <c r="NWO2" s="171"/>
      <c r="NWP2" s="171"/>
      <c r="NWQ2" s="171"/>
      <c r="NWR2" s="171"/>
      <c r="NWS2" s="171"/>
      <c r="NWT2" s="171"/>
      <c r="NWU2" s="171"/>
      <c r="NWV2" s="171"/>
      <c r="NWW2" s="171"/>
      <c r="NWX2" s="171"/>
      <c r="NWY2" s="171"/>
      <c r="NWZ2" s="171"/>
      <c r="NXA2" s="171"/>
      <c r="NXB2" s="171"/>
      <c r="NXC2" s="171"/>
      <c r="NXD2" s="171"/>
      <c r="NXE2" s="171"/>
      <c r="NXF2" s="171"/>
      <c r="NXG2" s="171"/>
      <c r="NXH2" s="171"/>
      <c r="NXI2" s="171"/>
      <c r="NXJ2" s="171"/>
      <c r="NXK2" s="171"/>
      <c r="NXL2" s="171"/>
      <c r="NXM2" s="171"/>
      <c r="NXN2" s="171"/>
      <c r="NXO2" s="171"/>
      <c r="NXP2" s="171"/>
      <c r="NXQ2" s="171"/>
      <c r="NXR2" s="171"/>
      <c r="NXS2" s="171"/>
      <c r="NXT2" s="171"/>
      <c r="NXU2" s="171"/>
      <c r="NXV2" s="171"/>
      <c r="NXW2" s="171"/>
      <c r="NXX2" s="171"/>
      <c r="NXY2" s="171"/>
      <c r="NXZ2" s="171"/>
      <c r="NYA2" s="171"/>
      <c r="NYB2" s="171"/>
      <c r="NYC2" s="171"/>
      <c r="NYD2" s="171"/>
      <c r="NYE2" s="171"/>
      <c r="NYF2" s="171"/>
      <c r="NYG2" s="171"/>
      <c r="NYH2" s="171"/>
      <c r="NYI2" s="171"/>
      <c r="NYJ2" s="171"/>
      <c r="NYK2" s="171"/>
      <c r="NYL2" s="171"/>
      <c r="NYM2" s="171"/>
      <c r="NYN2" s="171"/>
      <c r="NYO2" s="171"/>
      <c r="NYP2" s="171"/>
      <c r="NYQ2" s="171"/>
      <c r="NYR2" s="171"/>
      <c r="NYS2" s="171"/>
      <c r="NYT2" s="171"/>
      <c r="NYU2" s="171"/>
      <c r="NYV2" s="171"/>
      <c r="NYW2" s="171"/>
      <c r="NYX2" s="171"/>
      <c r="NYY2" s="171"/>
      <c r="NYZ2" s="171"/>
      <c r="NZA2" s="171"/>
      <c r="NZB2" s="171"/>
      <c r="NZC2" s="171"/>
      <c r="NZD2" s="171"/>
      <c r="NZE2" s="171"/>
      <c r="NZF2" s="171"/>
      <c r="NZG2" s="171"/>
      <c r="NZH2" s="171"/>
      <c r="NZI2" s="171"/>
      <c r="NZJ2" s="171"/>
      <c r="NZK2" s="171"/>
      <c r="NZL2" s="171"/>
      <c r="NZM2" s="171"/>
      <c r="NZN2" s="171"/>
      <c r="NZO2" s="171"/>
      <c r="NZP2" s="171"/>
      <c r="NZQ2" s="171"/>
      <c r="NZR2" s="171"/>
      <c r="NZS2" s="171"/>
      <c r="NZT2" s="171"/>
      <c r="NZU2" s="171"/>
      <c r="NZV2" s="171"/>
      <c r="NZW2" s="171"/>
      <c r="NZX2" s="171"/>
      <c r="NZY2" s="171"/>
      <c r="NZZ2" s="171"/>
      <c r="OAA2" s="171"/>
      <c r="OAB2" s="171"/>
      <c r="OAC2" s="171"/>
      <c r="OAD2" s="171"/>
      <c r="OAE2" s="171"/>
      <c r="OAF2" s="171"/>
      <c r="OAG2" s="171"/>
      <c r="OAH2" s="171"/>
      <c r="OAI2" s="171"/>
      <c r="OAJ2" s="171"/>
      <c r="OAK2" s="171"/>
      <c r="OAL2" s="171"/>
      <c r="OAM2" s="171"/>
      <c r="OAN2" s="171"/>
      <c r="OAO2" s="171"/>
      <c r="OAP2" s="171"/>
      <c r="OAQ2" s="171"/>
      <c r="OAR2" s="171"/>
      <c r="OAS2" s="171"/>
      <c r="OAT2" s="171"/>
      <c r="OAU2" s="171"/>
      <c r="OAV2" s="171"/>
      <c r="OAW2" s="171"/>
      <c r="OAX2" s="171"/>
      <c r="OAY2" s="171"/>
      <c r="OAZ2" s="171"/>
      <c r="OBA2" s="171"/>
      <c r="OBB2" s="171"/>
      <c r="OBC2" s="171"/>
      <c r="OBD2" s="171"/>
      <c r="OBE2" s="171"/>
      <c r="OBF2" s="171"/>
      <c r="OBG2" s="171"/>
      <c r="OBH2" s="171"/>
      <c r="OBI2" s="171"/>
      <c r="OBJ2" s="171"/>
      <c r="OBK2" s="171"/>
      <c r="OBL2" s="171"/>
      <c r="OBM2" s="171"/>
      <c r="OBN2" s="171"/>
      <c r="OBO2" s="171"/>
      <c r="OBP2" s="171"/>
      <c r="OBQ2" s="171"/>
      <c r="OBR2" s="171"/>
      <c r="OBS2" s="171"/>
      <c r="OBT2" s="171"/>
      <c r="OBU2" s="171"/>
      <c r="OBV2" s="171"/>
      <c r="OBW2" s="171"/>
      <c r="OBX2" s="171"/>
      <c r="OBY2" s="171"/>
      <c r="OBZ2" s="171"/>
      <c r="OCA2" s="171"/>
      <c r="OCB2" s="171"/>
      <c r="OCC2" s="171"/>
      <c r="OCD2" s="171"/>
      <c r="OCE2" s="171"/>
      <c r="OCF2" s="171"/>
      <c r="OCG2" s="171"/>
      <c r="OCH2" s="171"/>
      <c r="OCI2" s="171"/>
      <c r="OCJ2" s="171"/>
      <c r="OCK2" s="171"/>
      <c r="OCL2" s="171"/>
      <c r="OCM2" s="171"/>
      <c r="OCN2" s="171"/>
      <c r="OCO2" s="171"/>
      <c r="OCP2" s="171"/>
      <c r="OCQ2" s="171"/>
      <c r="OCR2" s="171"/>
      <c r="OCS2" s="171"/>
      <c r="OCT2" s="171"/>
      <c r="OCU2" s="171"/>
      <c r="OCV2" s="171"/>
      <c r="OCW2" s="171"/>
      <c r="OCX2" s="171"/>
      <c r="OCY2" s="171"/>
      <c r="OCZ2" s="171"/>
      <c r="ODA2" s="171"/>
      <c r="ODB2" s="171"/>
      <c r="ODC2" s="171"/>
      <c r="ODD2" s="171"/>
      <c r="ODE2" s="171"/>
      <c r="ODF2" s="171"/>
      <c r="ODG2" s="171"/>
      <c r="ODH2" s="171"/>
      <c r="ODI2" s="171"/>
      <c r="ODJ2" s="171"/>
      <c r="ODK2" s="171"/>
      <c r="ODL2" s="171"/>
      <c r="ODM2" s="171"/>
      <c r="ODN2" s="171"/>
      <c r="ODO2" s="171"/>
      <c r="ODP2" s="171"/>
      <c r="ODQ2" s="171"/>
      <c r="ODR2" s="171"/>
      <c r="ODS2" s="171"/>
      <c r="ODT2" s="171"/>
      <c r="ODU2" s="171"/>
      <c r="ODV2" s="171"/>
      <c r="ODW2" s="171"/>
      <c r="ODX2" s="171"/>
      <c r="ODY2" s="171"/>
      <c r="ODZ2" s="171"/>
      <c r="OEA2" s="171"/>
      <c r="OEB2" s="171"/>
      <c r="OEC2" s="171"/>
      <c r="OED2" s="171"/>
      <c r="OEE2" s="171"/>
      <c r="OEF2" s="171"/>
      <c r="OEG2" s="171"/>
      <c r="OEH2" s="171"/>
      <c r="OEI2" s="171"/>
      <c r="OEJ2" s="171"/>
      <c r="OEK2" s="171"/>
      <c r="OEL2" s="171"/>
      <c r="OEM2" s="171"/>
      <c r="OEN2" s="171"/>
      <c r="OEO2" s="171"/>
      <c r="OEP2" s="171"/>
      <c r="OEQ2" s="171"/>
      <c r="OER2" s="171"/>
      <c r="OES2" s="171"/>
      <c r="OET2" s="171"/>
      <c r="OEU2" s="171"/>
      <c r="OEV2" s="171"/>
      <c r="OEW2" s="171"/>
      <c r="OEX2" s="171"/>
      <c r="OEY2" s="171"/>
      <c r="OEZ2" s="171"/>
      <c r="OFA2" s="171"/>
      <c r="OFB2" s="171"/>
      <c r="OFC2" s="171"/>
      <c r="OFD2" s="171"/>
      <c r="OFE2" s="171"/>
      <c r="OFF2" s="171"/>
      <c r="OFG2" s="171"/>
      <c r="OFH2" s="171"/>
      <c r="OFI2" s="171"/>
      <c r="OFJ2" s="171"/>
      <c r="OFK2" s="171"/>
      <c r="OFL2" s="171"/>
      <c r="OFM2" s="171"/>
      <c r="OFN2" s="171"/>
      <c r="OFO2" s="171"/>
      <c r="OFP2" s="171"/>
      <c r="OFQ2" s="171"/>
      <c r="OFR2" s="171"/>
      <c r="OFS2" s="171"/>
      <c r="OFT2" s="171"/>
      <c r="OFU2" s="171"/>
      <c r="OFV2" s="171"/>
      <c r="OFW2" s="171"/>
      <c r="OFX2" s="171"/>
      <c r="OFY2" s="171"/>
      <c r="OFZ2" s="171"/>
      <c r="OGA2" s="171"/>
      <c r="OGB2" s="171"/>
      <c r="OGC2" s="171"/>
      <c r="OGD2" s="171"/>
      <c r="OGE2" s="171"/>
      <c r="OGF2" s="171"/>
      <c r="OGG2" s="171"/>
      <c r="OGH2" s="171"/>
      <c r="OGI2" s="171"/>
      <c r="OGJ2" s="171"/>
      <c r="OGK2" s="171"/>
      <c r="OGL2" s="171"/>
      <c r="OGM2" s="171"/>
      <c r="OGN2" s="171"/>
      <c r="OGO2" s="171"/>
      <c r="OGP2" s="171"/>
      <c r="OGQ2" s="171"/>
      <c r="OGR2" s="171"/>
      <c r="OGS2" s="171"/>
      <c r="OGT2" s="171"/>
      <c r="OGU2" s="171"/>
      <c r="OGV2" s="171"/>
      <c r="OGW2" s="171"/>
      <c r="OGX2" s="171"/>
      <c r="OGY2" s="171"/>
      <c r="OGZ2" s="171"/>
      <c r="OHA2" s="171"/>
      <c r="OHB2" s="171"/>
      <c r="OHC2" s="171"/>
      <c r="OHD2" s="171"/>
      <c r="OHE2" s="171"/>
      <c r="OHF2" s="171"/>
      <c r="OHG2" s="171"/>
      <c r="OHH2" s="171"/>
      <c r="OHI2" s="171"/>
      <c r="OHJ2" s="171"/>
      <c r="OHK2" s="171"/>
      <c r="OHL2" s="171"/>
      <c r="OHM2" s="171"/>
      <c r="OHN2" s="171"/>
      <c r="OHO2" s="171"/>
      <c r="OHP2" s="171"/>
      <c r="OHQ2" s="171"/>
      <c r="OHR2" s="171"/>
      <c r="OHS2" s="171"/>
      <c r="OHT2" s="171"/>
      <c r="OHU2" s="171"/>
      <c r="OHV2" s="171"/>
      <c r="OHW2" s="171"/>
      <c r="OHX2" s="171"/>
      <c r="OHY2" s="171"/>
      <c r="OHZ2" s="171"/>
      <c r="OIA2" s="171"/>
      <c r="OIB2" s="171"/>
      <c r="OIC2" s="171"/>
      <c r="OID2" s="171"/>
      <c r="OIE2" s="171"/>
      <c r="OIF2" s="171"/>
      <c r="OIG2" s="171"/>
      <c r="OIH2" s="171"/>
      <c r="OII2" s="171"/>
      <c r="OIJ2" s="171"/>
      <c r="OIK2" s="171"/>
      <c r="OIL2" s="171"/>
      <c r="OIM2" s="171"/>
      <c r="OIN2" s="171"/>
      <c r="OIO2" s="171"/>
      <c r="OIP2" s="171"/>
      <c r="OIQ2" s="171"/>
      <c r="OIR2" s="171"/>
      <c r="OIS2" s="171"/>
      <c r="OIT2" s="171"/>
      <c r="OIU2" s="171"/>
      <c r="OIV2" s="171"/>
      <c r="OIW2" s="171"/>
      <c r="OIX2" s="171"/>
      <c r="OIY2" s="171"/>
      <c r="OIZ2" s="171"/>
      <c r="OJA2" s="171"/>
      <c r="OJB2" s="171"/>
      <c r="OJC2" s="171"/>
      <c r="OJD2" s="171"/>
      <c r="OJE2" s="171"/>
      <c r="OJF2" s="171"/>
      <c r="OJG2" s="171"/>
      <c r="OJH2" s="171"/>
      <c r="OJI2" s="171"/>
      <c r="OJJ2" s="171"/>
      <c r="OJK2" s="171"/>
      <c r="OJL2" s="171"/>
      <c r="OJM2" s="171"/>
      <c r="OJN2" s="171"/>
      <c r="OJO2" s="171"/>
      <c r="OJP2" s="171"/>
      <c r="OJQ2" s="171"/>
      <c r="OJR2" s="171"/>
      <c r="OJS2" s="171"/>
      <c r="OJT2" s="171"/>
      <c r="OJU2" s="171"/>
      <c r="OJV2" s="171"/>
      <c r="OJW2" s="171"/>
      <c r="OJX2" s="171"/>
      <c r="OJY2" s="171"/>
      <c r="OJZ2" s="171"/>
      <c r="OKA2" s="171"/>
      <c r="OKB2" s="171"/>
      <c r="OKC2" s="171"/>
      <c r="OKD2" s="171"/>
      <c r="OKE2" s="171"/>
      <c r="OKF2" s="171"/>
      <c r="OKG2" s="171"/>
      <c r="OKH2" s="171"/>
      <c r="OKI2" s="171"/>
      <c r="OKJ2" s="171"/>
      <c r="OKK2" s="171"/>
      <c r="OKL2" s="171"/>
      <c r="OKM2" s="171"/>
      <c r="OKN2" s="171"/>
      <c r="OKO2" s="171"/>
      <c r="OKP2" s="171"/>
      <c r="OKQ2" s="171"/>
      <c r="OKR2" s="171"/>
      <c r="OKS2" s="171"/>
      <c r="OKT2" s="171"/>
      <c r="OKU2" s="171"/>
      <c r="OKV2" s="171"/>
      <c r="OKW2" s="171"/>
      <c r="OKX2" s="171"/>
      <c r="OKY2" s="171"/>
      <c r="OKZ2" s="171"/>
      <c r="OLA2" s="171"/>
      <c r="OLB2" s="171"/>
      <c r="OLC2" s="171"/>
      <c r="OLD2" s="171"/>
      <c r="OLE2" s="171"/>
      <c r="OLF2" s="171"/>
      <c r="OLG2" s="171"/>
      <c r="OLH2" s="171"/>
      <c r="OLI2" s="171"/>
      <c r="OLJ2" s="171"/>
      <c r="OLK2" s="171"/>
      <c r="OLL2" s="171"/>
      <c r="OLM2" s="171"/>
      <c r="OLN2" s="171"/>
      <c r="OLO2" s="171"/>
      <c r="OLP2" s="171"/>
      <c r="OLQ2" s="171"/>
      <c r="OLR2" s="171"/>
      <c r="OLS2" s="171"/>
      <c r="OLT2" s="171"/>
      <c r="OLU2" s="171"/>
      <c r="OLV2" s="171"/>
      <c r="OLW2" s="171"/>
      <c r="OLX2" s="171"/>
      <c r="OLY2" s="171"/>
      <c r="OLZ2" s="171"/>
      <c r="OMA2" s="171"/>
      <c r="OMB2" s="171"/>
      <c r="OMC2" s="171"/>
      <c r="OMD2" s="171"/>
      <c r="OME2" s="171"/>
      <c r="OMF2" s="171"/>
      <c r="OMG2" s="171"/>
      <c r="OMH2" s="171"/>
      <c r="OMI2" s="171"/>
      <c r="OMJ2" s="171"/>
      <c r="OMK2" s="171"/>
      <c r="OML2" s="171"/>
      <c r="OMM2" s="171"/>
      <c r="OMN2" s="171"/>
      <c r="OMO2" s="171"/>
      <c r="OMP2" s="171"/>
      <c r="OMQ2" s="171"/>
      <c r="OMR2" s="171"/>
      <c r="OMS2" s="171"/>
      <c r="OMT2" s="171"/>
      <c r="OMU2" s="171"/>
      <c r="OMV2" s="171"/>
      <c r="OMW2" s="171"/>
      <c r="OMX2" s="171"/>
      <c r="OMY2" s="171"/>
      <c r="OMZ2" s="171"/>
      <c r="ONA2" s="171"/>
      <c r="ONB2" s="171"/>
      <c r="ONC2" s="171"/>
      <c r="OND2" s="171"/>
      <c r="ONE2" s="171"/>
      <c r="ONF2" s="171"/>
      <c r="ONG2" s="171"/>
      <c r="ONH2" s="171"/>
      <c r="ONI2" s="171"/>
      <c r="ONJ2" s="171"/>
      <c r="ONK2" s="171"/>
      <c r="ONL2" s="171"/>
      <c r="ONM2" s="171"/>
      <c r="ONN2" s="171"/>
      <c r="ONO2" s="171"/>
      <c r="ONP2" s="171"/>
      <c r="ONQ2" s="171"/>
      <c r="ONR2" s="171"/>
      <c r="ONS2" s="171"/>
      <c r="ONT2" s="171"/>
      <c r="ONU2" s="171"/>
      <c r="ONV2" s="171"/>
      <c r="ONW2" s="171"/>
      <c r="ONX2" s="171"/>
      <c r="ONY2" s="171"/>
      <c r="ONZ2" s="171"/>
      <c r="OOA2" s="171"/>
      <c r="OOB2" s="171"/>
      <c r="OOC2" s="171"/>
      <c r="OOD2" s="171"/>
      <c r="OOE2" s="171"/>
      <c r="OOF2" s="171"/>
      <c r="OOG2" s="171"/>
      <c r="OOH2" s="171"/>
      <c r="OOI2" s="171"/>
      <c r="OOJ2" s="171"/>
      <c r="OOK2" s="171"/>
      <c r="OOL2" s="171"/>
      <c r="OOM2" s="171"/>
      <c r="OON2" s="171"/>
      <c r="OOO2" s="171"/>
      <c r="OOP2" s="171"/>
      <c r="OOQ2" s="171"/>
      <c r="OOR2" s="171"/>
      <c r="OOS2" s="171"/>
      <c r="OOT2" s="171"/>
      <c r="OOU2" s="171"/>
      <c r="OOV2" s="171"/>
      <c r="OOW2" s="171"/>
      <c r="OOX2" s="171"/>
      <c r="OOY2" s="171"/>
      <c r="OOZ2" s="171"/>
      <c r="OPA2" s="171"/>
      <c r="OPB2" s="171"/>
      <c r="OPC2" s="171"/>
      <c r="OPD2" s="171"/>
      <c r="OPE2" s="171"/>
      <c r="OPF2" s="171"/>
      <c r="OPG2" s="171"/>
      <c r="OPH2" s="171"/>
      <c r="OPI2" s="171"/>
      <c r="OPJ2" s="171"/>
      <c r="OPK2" s="171"/>
      <c r="OPL2" s="171"/>
      <c r="OPM2" s="171"/>
      <c r="OPN2" s="171"/>
      <c r="OPO2" s="171"/>
      <c r="OPP2" s="171"/>
      <c r="OPQ2" s="171"/>
      <c r="OPR2" s="171"/>
      <c r="OPS2" s="171"/>
      <c r="OPT2" s="171"/>
      <c r="OPU2" s="171"/>
      <c r="OPV2" s="171"/>
      <c r="OPW2" s="171"/>
      <c r="OPX2" s="171"/>
      <c r="OPY2" s="171"/>
      <c r="OPZ2" s="171"/>
      <c r="OQA2" s="171"/>
      <c r="OQB2" s="171"/>
      <c r="OQC2" s="171"/>
      <c r="OQD2" s="171"/>
      <c r="OQE2" s="171"/>
      <c r="OQF2" s="171"/>
      <c r="OQG2" s="171"/>
      <c r="OQH2" s="171"/>
      <c r="OQI2" s="171"/>
      <c r="OQJ2" s="171"/>
      <c r="OQK2" s="171"/>
      <c r="OQL2" s="171"/>
      <c r="OQM2" s="171"/>
      <c r="OQN2" s="171"/>
      <c r="OQO2" s="171"/>
      <c r="OQP2" s="171"/>
      <c r="OQQ2" s="171"/>
      <c r="OQR2" s="171"/>
      <c r="OQS2" s="171"/>
      <c r="OQT2" s="171"/>
      <c r="OQU2" s="171"/>
      <c r="OQV2" s="171"/>
      <c r="OQW2" s="171"/>
      <c r="OQX2" s="171"/>
      <c r="OQY2" s="171"/>
      <c r="OQZ2" s="171"/>
      <c r="ORA2" s="171"/>
      <c r="ORB2" s="171"/>
      <c r="ORC2" s="171"/>
      <c r="ORD2" s="171"/>
      <c r="ORE2" s="171"/>
      <c r="ORF2" s="171"/>
      <c r="ORG2" s="171"/>
      <c r="ORH2" s="171"/>
      <c r="ORI2" s="171"/>
      <c r="ORJ2" s="171"/>
      <c r="ORK2" s="171"/>
      <c r="ORL2" s="171"/>
      <c r="ORM2" s="171"/>
      <c r="ORN2" s="171"/>
      <c r="ORO2" s="171"/>
      <c r="ORP2" s="171"/>
      <c r="ORQ2" s="171"/>
      <c r="ORR2" s="171"/>
      <c r="ORS2" s="171"/>
      <c r="ORT2" s="171"/>
      <c r="ORU2" s="171"/>
      <c r="ORV2" s="171"/>
      <c r="ORW2" s="171"/>
      <c r="ORX2" s="171"/>
      <c r="ORY2" s="171"/>
      <c r="ORZ2" s="171"/>
      <c r="OSA2" s="171"/>
      <c r="OSB2" s="171"/>
      <c r="OSC2" s="171"/>
      <c r="OSD2" s="171"/>
      <c r="OSE2" s="171"/>
      <c r="OSF2" s="171"/>
      <c r="OSG2" s="171"/>
      <c r="OSH2" s="171"/>
      <c r="OSI2" s="171"/>
      <c r="OSJ2" s="171"/>
      <c r="OSK2" s="171"/>
      <c r="OSL2" s="171"/>
      <c r="OSM2" s="171"/>
      <c r="OSN2" s="171"/>
      <c r="OSO2" s="171"/>
      <c r="OSP2" s="171"/>
      <c r="OSQ2" s="171"/>
      <c r="OSR2" s="171"/>
      <c r="OSS2" s="171"/>
      <c r="OST2" s="171"/>
      <c r="OSU2" s="171"/>
      <c r="OSV2" s="171"/>
      <c r="OSW2" s="171"/>
      <c r="OSX2" s="171"/>
      <c r="OSY2" s="171"/>
      <c r="OSZ2" s="171"/>
      <c r="OTA2" s="171"/>
      <c r="OTB2" s="171"/>
      <c r="OTC2" s="171"/>
      <c r="OTD2" s="171"/>
      <c r="OTE2" s="171"/>
      <c r="OTF2" s="171"/>
      <c r="OTG2" s="171"/>
      <c r="OTH2" s="171"/>
      <c r="OTI2" s="171"/>
      <c r="OTJ2" s="171"/>
      <c r="OTK2" s="171"/>
      <c r="OTL2" s="171"/>
      <c r="OTM2" s="171"/>
      <c r="OTN2" s="171"/>
      <c r="OTO2" s="171"/>
      <c r="OTP2" s="171"/>
      <c r="OTQ2" s="171"/>
      <c r="OTR2" s="171"/>
      <c r="OTS2" s="171"/>
      <c r="OTT2" s="171"/>
      <c r="OTU2" s="171"/>
      <c r="OTV2" s="171"/>
      <c r="OTW2" s="171"/>
      <c r="OTX2" s="171"/>
      <c r="OTY2" s="171"/>
      <c r="OTZ2" s="171"/>
      <c r="OUA2" s="171"/>
      <c r="OUB2" s="171"/>
      <c r="OUC2" s="171"/>
      <c r="OUD2" s="171"/>
      <c r="OUE2" s="171"/>
      <c r="OUF2" s="171"/>
      <c r="OUG2" s="171"/>
      <c r="OUH2" s="171"/>
      <c r="OUI2" s="171"/>
      <c r="OUJ2" s="171"/>
      <c r="OUK2" s="171"/>
      <c r="OUL2" s="171"/>
      <c r="OUM2" s="171"/>
      <c r="OUN2" s="171"/>
      <c r="OUO2" s="171"/>
      <c r="OUP2" s="171"/>
      <c r="OUQ2" s="171"/>
      <c r="OUR2" s="171"/>
      <c r="OUS2" s="171"/>
      <c r="OUT2" s="171"/>
      <c r="OUU2" s="171"/>
      <c r="OUV2" s="171"/>
      <c r="OUW2" s="171"/>
      <c r="OUX2" s="171"/>
      <c r="OUY2" s="171"/>
      <c r="OUZ2" s="171"/>
      <c r="OVA2" s="171"/>
      <c r="OVB2" s="171"/>
      <c r="OVC2" s="171"/>
      <c r="OVD2" s="171"/>
      <c r="OVE2" s="171"/>
      <c r="OVF2" s="171"/>
      <c r="OVG2" s="171"/>
      <c r="OVH2" s="171"/>
      <c r="OVI2" s="171"/>
      <c r="OVJ2" s="171"/>
      <c r="OVK2" s="171"/>
      <c r="OVL2" s="171"/>
      <c r="OVM2" s="171"/>
      <c r="OVN2" s="171"/>
      <c r="OVO2" s="171"/>
      <c r="OVP2" s="171"/>
      <c r="OVQ2" s="171"/>
      <c r="OVR2" s="171"/>
      <c r="OVS2" s="171"/>
      <c r="OVT2" s="171"/>
      <c r="OVU2" s="171"/>
      <c r="OVV2" s="171"/>
      <c r="OVW2" s="171"/>
      <c r="OVX2" s="171"/>
      <c r="OVY2" s="171"/>
      <c r="OVZ2" s="171"/>
      <c r="OWA2" s="171"/>
      <c r="OWB2" s="171"/>
      <c r="OWC2" s="171"/>
      <c r="OWD2" s="171"/>
      <c r="OWE2" s="171"/>
      <c r="OWF2" s="171"/>
      <c r="OWG2" s="171"/>
      <c r="OWH2" s="171"/>
      <c r="OWI2" s="171"/>
      <c r="OWJ2" s="171"/>
      <c r="OWK2" s="171"/>
      <c r="OWL2" s="171"/>
      <c r="OWM2" s="171"/>
      <c r="OWN2" s="171"/>
      <c r="OWO2" s="171"/>
      <c r="OWP2" s="171"/>
      <c r="OWQ2" s="171"/>
      <c r="OWR2" s="171"/>
      <c r="OWS2" s="171"/>
      <c r="OWT2" s="171"/>
      <c r="OWU2" s="171"/>
      <c r="OWV2" s="171"/>
      <c r="OWW2" s="171"/>
      <c r="OWX2" s="171"/>
      <c r="OWY2" s="171"/>
      <c r="OWZ2" s="171"/>
      <c r="OXA2" s="171"/>
      <c r="OXB2" s="171"/>
      <c r="OXC2" s="171"/>
      <c r="OXD2" s="171"/>
      <c r="OXE2" s="171"/>
      <c r="OXF2" s="171"/>
      <c r="OXG2" s="171"/>
      <c r="OXH2" s="171"/>
      <c r="OXI2" s="171"/>
      <c r="OXJ2" s="171"/>
      <c r="OXK2" s="171"/>
      <c r="OXL2" s="171"/>
      <c r="OXM2" s="171"/>
      <c r="OXN2" s="171"/>
      <c r="OXO2" s="171"/>
      <c r="OXP2" s="171"/>
      <c r="OXQ2" s="171"/>
      <c r="OXR2" s="171"/>
      <c r="OXS2" s="171"/>
      <c r="OXT2" s="171"/>
      <c r="OXU2" s="171"/>
      <c r="OXV2" s="171"/>
      <c r="OXW2" s="171"/>
      <c r="OXX2" s="171"/>
      <c r="OXY2" s="171"/>
      <c r="OXZ2" s="171"/>
      <c r="OYA2" s="171"/>
      <c r="OYB2" s="171"/>
      <c r="OYC2" s="171"/>
      <c r="OYD2" s="171"/>
      <c r="OYE2" s="171"/>
      <c r="OYF2" s="171"/>
      <c r="OYG2" s="171"/>
      <c r="OYH2" s="171"/>
      <c r="OYI2" s="171"/>
      <c r="OYJ2" s="171"/>
      <c r="OYK2" s="171"/>
      <c r="OYL2" s="171"/>
      <c r="OYM2" s="171"/>
      <c r="OYN2" s="171"/>
      <c r="OYO2" s="171"/>
      <c r="OYP2" s="171"/>
      <c r="OYQ2" s="171"/>
      <c r="OYR2" s="171"/>
      <c r="OYS2" s="171"/>
      <c r="OYT2" s="171"/>
      <c r="OYU2" s="171"/>
      <c r="OYV2" s="171"/>
      <c r="OYW2" s="171"/>
      <c r="OYX2" s="171"/>
      <c r="OYY2" s="171"/>
      <c r="OYZ2" s="171"/>
      <c r="OZA2" s="171"/>
      <c r="OZB2" s="171"/>
      <c r="OZC2" s="171"/>
      <c r="OZD2" s="171"/>
      <c r="OZE2" s="171"/>
      <c r="OZF2" s="171"/>
      <c r="OZG2" s="171"/>
      <c r="OZH2" s="171"/>
      <c r="OZI2" s="171"/>
      <c r="OZJ2" s="171"/>
      <c r="OZK2" s="171"/>
      <c r="OZL2" s="171"/>
      <c r="OZM2" s="171"/>
      <c r="OZN2" s="171"/>
      <c r="OZO2" s="171"/>
      <c r="OZP2" s="171"/>
      <c r="OZQ2" s="171"/>
      <c r="OZR2" s="171"/>
      <c r="OZS2" s="171"/>
      <c r="OZT2" s="171"/>
      <c r="OZU2" s="171"/>
      <c r="OZV2" s="171"/>
      <c r="OZW2" s="171"/>
      <c r="OZX2" s="171"/>
      <c r="OZY2" s="171"/>
      <c r="OZZ2" s="171"/>
      <c r="PAA2" s="171"/>
      <c r="PAB2" s="171"/>
      <c r="PAC2" s="171"/>
      <c r="PAD2" s="171"/>
      <c r="PAE2" s="171"/>
      <c r="PAF2" s="171"/>
      <c r="PAG2" s="171"/>
      <c r="PAH2" s="171"/>
      <c r="PAI2" s="171"/>
      <c r="PAJ2" s="171"/>
      <c r="PAK2" s="171"/>
      <c r="PAL2" s="171"/>
      <c r="PAM2" s="171"/>
      <c r="PAN2" s="171"/>
      <c r="PAO2" s="171"/>
      <c r="PAP2" s="171"/>
      <c r="PAQ2" s="171"/>
      <c r="PAR2" s="171"/>
      <c r="PAS2" s="171"/>
      <c r="PAT2" s="171"/>
      <c r="PAU2" s="171"/>
      <c r="PAV2" s="171"/>
      <c r="PAW2" s="171"/>
      <c r="PAX2" s="171"/>
      <c r="PAY2" s="171"/>
      <c r="PAZ2" s="171"/>
      <c r="PBA2" s="171"/>
      <c r="PBB2" s="171"/>
      <c r="PBC2" s="171"/>
      <c r="PBD2" s="171"/>
      <c r="PBE2" s="171"/>
      <c r="PBF2" s="171"/>
      <c r="PBG2" s="171"/>
      <c r="PBH2" s="171"/>
      <c r="PBI2" s="171"/>
      <c r="PBJ2" s="171"/>
      <c r="PBK2" s="171"/>
      <c r="PBL2" s="171"/>
      <c r="PBM2" s="171"/>
      <c r="PBN2" s="171"/>
      <c r="PBO2" s="171"/>
      <c r="PBP2" s="171"/>
      <c r="PBQ2" s="171"/>
      <c r="PBR2" s="171"/>
      <c r="PBS2" s="171"/>
      <c r="PBT2" s="171"/>
      <c r="PBU2" s="171"/>
      <c r="PBV2" s="171"/>
      <c r="PBW2" s="171"/>
      <c r="PBX2" s="171"/>
      <c r="PBY2" s="171"/>
      <c r="PBZ2" s="171"/>
      <c r="PCA2" s="171"/>
      <c r="PCB2" s="171"/>
      <c r="PCC2" s="171"/>
      <c r="PCD2" s="171"/>
      <c r="PCE2" s="171"/>
      <c r="PCF2" s="171"/>
      <c r="PCG2" s="171"/>
      <c r="PCH2" s="171"/>
      <c r="PCI2" s="171"/>
      <c r="PCJ2" s="171"/>
      <c r="PCK2" s="171"/>
      <c r="PCL2" s="171"/>
      <c r="PCM2" s="171"/>
      <c r="PCN2" s="171"/>
      <c r="PCO2" s="171"/>
      <c r="PCP2" s="171"/>
      <c r="PCQ2" s="171"/>
      <c r="PCR2" s="171"/>
      <c r="PCS2" s="171"/>
      <c r="PCT2" s="171"/>
      <c r="PCU2" s="171"/>
      <c r="PCV2" s="171"/>
      <c r="PCW2" s="171"/>
      <c r="PCX2" s="171"/>
      <c r="PCY2" s="171"/>
      <c r="PCZ2" s="171"/>
      <c r="PDA2" s="171"/>
      <c r="PDB2" s="171"/>
      <c r="PDC2" s="171"/>
      <c r="PDD2" s="171"/>
      <c r="PDE2" s="171"/>
      <c r="PDF2" s="171"/>
      <c r="PDG2" s="171"/>
      <c r="PDH2" s="171"/>
      <c r="PDI2" s="171"/>
      <c r="PDJ2" s="171"/>
      <c r="PDK2" s="171"/>
      <c r="PDL2" s="171"/>
      <c r="PDM2" s="171"/>
      <c r="PDN2" s="171"/>
      <c r="PDO2" s="171"/>
      <c r="PDP2" s="171"/>
      <c r="PDQ2" s="171"/>
      <c r="PDR2" s="171"/>
      <c r="PDS2" s="171"/>
      <c r="PDT2" s="171"/>
      <c r="PDU2" s="171"/>
      <c r="PDV2" s="171"/>
      <c r="PDW2" s="171"/>
      <c r="PDX2" s="171"/>
      <c r="PDY2" s="171"/>
      <c r="PDZ2" s="171"/>
      <c r="PEA2" s="171"/>
      <c r="PEB2" s="171"/>
      <c r="PEC2" s="171"/>
      <c r="PED2" s="171"/>
      <c r="PEE2" s="171"/>
      <c r="PEF2" s="171"/>
      <c r="PEG2" s="171"/>
      <c r="PEH2" s="171"/>
      <c r="PEI2" s="171"/>
      <c r="PEJ2" s="171"/>
      <c r="PEK2" s="171"/>
      <c r="PEL2" s="171"/>
      <c r="PEM2" s="171"/>
      <c r="PEN2" s="171"/>
      <c r="PEO2" s="171"/>
      <c r="PEP2" s="171"/>
      <c r="PEQ2" s="171"/>
      <c r="PER2" s="171"/>
      <c r="PES2" s="171"/>
      <c r="PET2" s="171"/>
      <c r="PEU2" s="171"/>
      <c r="PEV2" s="171"/>
      <c r="PEW2" s="171"/>
      <c r="PEX2" s="171"/>
      <c r="PEY2" s="171"/>
      <c r="PEZ2" s="171"/>
      <c r="PFA2" s="171"/>
      <c r="PFB2" s="171"/>
      <c r="PFC2" s="171"/>
      <c r="PFD2" s="171"/>
      <c r="PFE2" s="171"/>
      <c r="PFF2" s="171"/>
      <c r="PFG2" s="171"/>
      <c r="PFH2" s="171"/>
      <c r="PFI2" s="171"/>
      <c r="PFJ2" s="171"/>
      <c r="PFK2" s="171"/>
      <c r="PFL2" s="171"/>
      <c r="PFM2" s="171"/>
      <c r="PFN2" s="171"/>
      <c r="PFO2" s="171"/>
      <c r="PFP2" s="171"/>
      <c r="PFQ2" s="171"/>
      <c r="PFR2" s="171"/>
      <c r="PFS2" s="171"/>
      <c r="PFT2" s="171"/>
      <c r="PFU2" s="171"/>
      <c r="PFV2" s="171"/>
      <c r="PFW2" s="171"/>
      <c r="PFX2" s="171"/>
      <c r="PFY2" s="171"/>
      <c r="PFZ2" s="171"/>
      <c r="PGA2" s="171"/>
      <c r="PGB2" s="171"/>
      <c r="PGC2" s="171"/>
      <c r="PGD2" s="171"/>
      <c r="PGE2" s="171"/>
      <c r="PGF2" s="171"/>
      <c r="PGG2" s="171"/>
      <c r="PGH2" s="171"/>
      <c r="PGI2" s="171"/>
      <c r="PGJ2" s="171"/>
      <c r="PGK2" s="171"/>
      <c r="PGL2" s="171"/>
      <c r="PGM2" s="171"/>
      <c r="PGN2" s="171"/>
      <c r="PGO2" s="171"/>
      <c r="PGP2" s="171"/>
      <c r="PGQ2" s="171"/>
      <c r="PGR2" s="171"/>
      <c r="PGS2" s="171"/>
      <c r="PGT2" s="171"/>
      <c r="PGU2" s="171"/>
      <c r="PGV2" s="171"/>
      <c r="PGW2" s="171"/>
      <c r="PGX2" s="171"/>
      <c r="PGY2" s="171"/>
      <c r="PGZ2" s="171"/>
      <c r="PHA2" s="171"/>
      <c r="PHB2" s="171"/>
      <c r="PHC2" s="171"/>
      <c r="PHD2" s="171"/>
      <c r="PHE2" s="171"/>
      <c r="PHF2" s="171"/>
      <c r="PHG2" s="171"/>
      <c r="PHH2" s="171"/>
      <c r="PHI2" s="171"/>
      <c r="PHJ2" s="171"/>
      <c r="PHK2" s="171"/>
      <c r="PHL2" s="171"/>
      <c r="PHM2" s="171"/>
      <c r="PHN2" s="171"/>
      <c r="PHO2" s="171"/>
      <c r="PHP2" s="171"/>
      <c r="PHQ2" s="171"/>
      <c r="PHR2" s="171"/>
      <c r="PHS2" s="171"/>
      <c r="PHT2" s="171"/>
      <c r="PHU2" s="171"/>
      <c r="PHV2" s="171"/>
      <c r="PHW2" s="171"/>
      <c r="PHX2" s="171"/>
      <c r="PHY2" s="171"/>
      <c r="PHZ2" s="171"/>
      <c r="PIA2" s="171"/>
      <c r="PIB2" s="171"/>
      <c r="PIC2" s="171"/>
      <c r="PID2" s="171"/>
      <c r="PIE2" s="171"/>
      <c r="PIF2" s="171"/>
      <c r="PIG2" s="171"/>
      <c r="PIH2" s="171"/>
      <c r="PII2" s="171"/>
      <c r="PIJ2" s="171"/>
      <c r="PIK2" s="171"/>
      <c r="PIL2" s="171"/>
      <c r="PIM2" s="171"/>
      <c r="PIN2" s="171"/>
      <c r="PIO2" s="171"/>
      <c r="PIP2" s="171"/>
      <c r="PIQ2" s="171"/>
      <c r="PIR2" s="171"/>
      <c r="PIS2" s="171"/>
      <c r="PIT2" s="171"/>
      <c r="PIU2" s="171"/>
      <c r="PIV2" s="171"/>
      <c r="PIW2" s="171"/>
      <c r="PIX2" s="171"/>
      <c r="PIY2" s="171"/>
      <c r="PIZ2" s="171"/>
      <c r="PJA2" s="171"/>
      <c r="PJB2" s="171"/>
      <c r="PJC2" s="171"/>
      <c r="PJD2" s="171"/>
      <c r="PJE2" s="171"/>
      <c r="PJF2" s="171"/>
      <c r="PJG2" s="171"/>
      <c r="PJH2" s="171"/>
      <c r="PJI2" s="171"/>
      <c r="PJJ2" s="171"/>
      <c r="PJK2" s="171"/>
      <c r="PJL2" s="171"/>
      <c r="PJM2" s="171"/>
      <c r="PJN2" s="171"/>
      <c r="PJO2" s="171"/>
      <c r="PJP2" s="171"/>
      <c r="PJQ2" s="171"/>
      <c r="PJR2" s="171"/>
      <c r="PJS2" s="171"/>
      <c r="PJT2" s="171"/>
      <c r="PJU2" s="171"/>
      <c r="PJV2" s="171"/>
      <c r="PJW2" s="171"/>
      <c r="PJX2" s="171"/>
      <c r="PJY2" s="171"/>
      <c r="PJZ2" s="171"/>
      <c r="PKA2" s="171"/>
      <c r="PKB2" s="171"/>
      <c r="PKC2" s="171"/>
      <c r="PKD2" s="171"/>
      <c r="PKE2" s="171"/>
      <c r="PKF2" s="171"/>
      <c r="PKG2" s="171"/>
      <c r="PKH2" s="171"/>
      <c r="PKI2" s="171"/>
      <c r="PKJ2" s="171"/>
      <c r="PKK2" s="171"/>
      <c r="PKL2" s="171"/>
      <c r="PKM2" s="171"/>
      <c r="PKN2" s="171"/>
      <c r="PKO2" s="171"/>
      <c r="PKP2" s="171"/>
      <c r="PKQ2" s="171"/>
      <c r="PKR2" s="171"/>
      <c r="PKS2" s="171"/>
      <c r="PKT2" s="171"/>
      <c r="PKU2" s="171"/>
      <c r="PKV2" s="171"/>
      <c r="PKW2" s="171"/>
      <c r="PKX2" s="171"/>
      <c r="PKY2" s="171"/>
      <c r="PKZ2" s="171"/>
      <c r="PLA2" s="171"/>
      <c r="PLB2" s="171"/>
      <c r="PLC2" s="171"/>
      <c r="PLD2" s="171"/>
      <c r="PLE2" s="171"/>
      <c r="PLF2" s="171"/>
      <c r="PLG2" s="171"/>
      <c r="PLH2" s="171"/>
      <c r="PLI2" s="171"/>
      <c r="PLJ2" s="171"/>
      <c r="PLK2" s="171"/>
      <c r="PLL2" s="171"/>
      <c r="PLM2" s="171"/>
      <c r="PLN2" s="171"/>
      <c r="PLO2" s="171"/>
      <c r="PLP2" s="171"/>
      <c r="PLQ2" s="171"/>
      <c r="PLR2" s="171"/>
      <c r="PLS2" s="171"/>
      <c r="PLT2" s="171"/>
      <c r="PLU2" s="171"/>
      <c r="PLV2" s="171"/>
      <c r="PLW2" s="171"/>
      <c r="PLX2" s="171"/>
      <c r="PLY2" s="171"/>
      <c r="PLZ2" s="171"/>
      <c r="PMA2" s="171"/>
      <c r="PMB2" s="171"/>
      <c r="PMC2" s="171"/>
      <c r="PMD2" s="171"/>
      <c r="PME2" s="171"/>
      <c r="PMF2" s="171"/>
      <c r="PMG2" s="171"/>
      <c r="PMH2" s="171"/>
      <c r="PMI2" s="171"/>
      <c r="PMJ2" s="171"/>
      <c r="PMK2" s="171"/>
      <c r="PML2" s="171"/>
      <c r="PMM2" s="171"/>
      <c r="PMN2" s="171"/>
      <c r="PMO2" s="171"/>
      <c r="PMP2" s="171"/>
      <c r="PMQ2" s="171"/>
      <c r="PMR2" s="171"/>
      <c r="PMS2" s="171"/>
      <c r="PMT2" s="171"/>
      <c r="PMU2" s="171"/>
      <c r="PMV2" s="171"/>
      <c r="PMW2" s="171"/>
      <c r="PMX2" s="171"/>
      <c r="PMY2" s="171"/>
      <c r="PMZ2" s="171"/>
      <c r="PNA2" s="171"/>
      <c r="PNB2" s="171"/>
      <c r="PNC2" s="171"/>
      <c r="PND2" s="171"/>
      <c r="PNE2" s="171"/>
      <c r="PNF2" s="171"/>
      <c r="PNG2" s="171"/>
      <c r="PNH2" s="171"/>
      <c r="PNI2" s="171"/>
      <c r="PNJ2" s="171"/>
      <c r="PNK2" s="171"/>
      <c r="PNL2" s="171"/>
      <c r="PNM2" s="171"/>
      <c r="PNN2" s="171"/>
      <c r="PNO2" s="171"/>
      <c r="PNP2" s="171"/>
      <c r="PNQ2" s="171"/>
      <c r="PNR2" s="171"/>
      <c r="PNS2" s="171"/>
      <c r="PNT2" s="171"/>
      <c r="PNU2" s="171"/>
      <c r="PNV2" s="171"/>
      <c r="PNW2" s="171"/>
      <c r="PNX2" s="171"/>
      <c r="PNY2" s="171"/>
      <c r="PNZ2" s="171"/>
      <c r="POA2" s="171"/>
      <c r="POB2" s="171"/>
      <c r="POC2" s="171"/>
      <c r="POD2" s="171"/>
      <c r="POE2" s="171"/>
      <c r="POF2" s="171"/>
      <c r="POG2" s="171"/>
      <c r="POH2" s="171"/>
      <c r="POI2" s="171"/>
      <c r="POJ2" s="171"/>
      <c r="POK2" s="171"/>
      <c r="POL2" s="171"/>
      <c r="POM2" s="171"/>
      <c r="PON2" s="171"/>
      <c r="POO2" s="171"/>
      <c r="POP2" s="171"/>
      <c r="POQ2" s="171"/>
      <c r="POR2" s="171"/>
      <c r="POS2" s="171"/>
      <c r="POT2" s="171"/>
      <c r="POU2" s="171"/>
      <c r="POV2" s="171"/>
      <c r="POW2" s="171"/>
      <c r="POX2" s="171"/>
      <c r="POY2" s="171"/>
      <c r="POZ2" s="171"/>
      <c r="PPA2" s="171"/>
      <c r="PPB2" s="171"/>
      <c r="PPC2" s="171"/>
      <c r="PPD2" s="171"/>
      <c r="PPE2" s="171"/>
      <c r="PPF2" s="171"/>
      <c r="PPG2" s="171"/>
      <c r="PPH2" s="171"/>
      <c r="PPI2" s="171"/>
      <c r="PPJ2" s="171"/>
      <c r="PPK2" s="171"/>
      <c r="PPL2" s="171"/>
      <c r="PPM2" s="171"/>
      <c r="PPN2" s="171"/>
      <c r="PPO2" s="171"/>
      <c r="PPP2" s="171"/>
      <c r="PPQ2" s="171"/>
      <c r="PPR2" s="171"/>
      <c r="PPS2" s="171"/>
      <c r="PPT2" s="171"/>
      <c r="PPU2" s="171"/>
      <c r="PPV2" s="171"/>
      <c r="PPW2" s="171"/>
      <c r="PPX2" s="171"/>
      <c r="PPY2" s="171"/>
      <c r="PPZ2" s="171"/>
      <c r="PQA2" s="171"/>
      <c r="PQB2" s="171"/>
      <c r="PQC2" s="171"/>
      <c r="PQD2" s="171"/>
      <c r="PQE2" s="171"/>
      <c r="PQF2" s="171"/>
      <c r="PQG2" s="171"/>
      <c r="PQH2" s="171"/>
      <c r="PQI2" s="171"/>
      <c r="PQJ2" s="171"/>
      <c r="PQK2" s="171"/>
      <c r="PQL2" s="171"/>
      <c r="PQM2" s="171"/>
      <c r="PQN2" s="171"/>
      <c r="PQO2" s="171"/>
      <c r="PQP2" s="171"/>
      <c r="PQQ2" s="171"/>
      <c r="PQR2" s="171"/>
      <c r="PQS2" s="171"/>
      <c r="PQT2" s="171"/>
      <c r="PQU2" s="171"/>
      <c r="PQV2" s="171"/>
      <c r="PQW2" s="171"/>
      <c r="PQX2" s="171"/>
      <c r="PQY2" s="171"/>
      <c r="PQZ2" s="171"/>
      <c r="PRA2" s="171"/>
      <c r="PRB2" s="171"/>
      <c r="PRC2" s="171"/>
      <c r="PRD2" s="171"/>
      <c r="PRE2" s="171"/>
      <c r="PRF2" s="171"/>
      <c r="PRG2" s="171"/>
      <c r="PRH2" s="171"/>
      <c r="PRI2" s="171"/>
      <c r="PRJ2" s="171"/>
      <c r="PRK2" s="171"/>
      <c r="PRL2" s="171"/>
      <c r="PRM2" s="171"/>
      <c r="PRN2" s="171"/>
      <c r="PRO2" s="171"/>
      <c r="PRP2" s="171"/>
      <c r="PRQ2" s="171"/>
      <c r="PRR2" s="171"/>
      <c r="PRS2" s="171"/>
      <c r="PRT2" s="171"/>
      <c r="PRU2" s="171"/>
      <c r="PRV2" s="171"/>
      <c r="PRW2" s="171"/>
      <c r="PRX2" s="171"/>
      <c r="PRY2" s="171"/>
      <c r="PRZ2" s="171"/>
      <c r="PSA2" s="171"/>
      <c r="PSB2" s="171"/>
      <c r="PSC2" s="171"/>
      <c r="PSD2" s="171"/>
      <c r="PSE2" s="171"/>
      <c r="PSF2" s="171"/>
      <c r="PSG2" s="171"/>
      <c r="PSH2" s="171"/>
      <c r="PSI2" s="171"/>
      <c r="PSJ2" s="171"/>
      <c r="PSK2" s="171"/>
      <c r="PSL2" s="171"/>
      <c r="PSM2" s="171"/>
      <c r="PSN2" s="171"/>
      <c r="PSO2" s="171"/>
      <c r="PSP2" s="171"/>
      <c r="PSQ2" s="171"/>
      <c r="PSR2" s="171"/>
      <c r="PSS2" s="171"/>
      <c r="PST2" s="171"/>
      <c r="PSU2" s="171"/>
      <c r="PSV2" s="171"/>
      <c r="PSW2" s="171"/>
      <c r="PSX2" s="171"/>
      <c r="PSY2" s="171"/>
      <c r="PSZ2" s="171"/>
      <c r="PTA2" s="171"/>
      <c r="PTB2" s="171"/>
      <c r="PTC2" s="171"/>
      <c r="PTD2" s="171"/>
      <c r="PTE2" s="171"/>
      <c r="PTF2" s="171"/>
      <c r="PTG2" s="171"/>
      <c r="PTH2" s="171"/>
      <c r="PTI2" s="171"/>
      <c r="PTJ2" s="171"/>
      <c r="PTK2" s="171"/>
      <c r="PTL2" s="171"/>
      <c r="PTM2" s="171"/>
      <c r="PTN2" s="171"/>
      <c r="PTO2" s="171"/>
      <c r="PTP2" s="171"/>
      <c r="PTQ2" s="171"/>
      <c r="PTR2" s="171"/>
      <c r="PTS2" s="171"/>
      <c r="PTT2" s="171"/>
      <c r="PTU2" s="171"/>
      <c r="PTV2" s="171"/>
      <c r="PTW2" s="171"/>
      <c r="PTX2" s="171"/>
      <c r="PTY2" s="171"/>
      <c r="PTZ2" s="171"/>
      <c r="PUA2" s="171"/>
      <c r="PUB2" s="171"/>
      <c r="PUC2" s="171"/>
      <c r="PUD2" s="171"/>
      <c r="PUE2" s="171"/>
      <c r="PUF2" s="171"/>
      <c r="PUG2" s="171"/>
      <c r="PUH2" s="171"/>
      <c r="PUI2" s="171"/>
      <c r="PUJ2" s="171"/>
      <c r="PUK2" s="171"/>
      <c r="PUL2" s="171"/>
      <c r="PUM2" s="171"/>
      <c r="PUN2" s="171"/>
      <c r="PUO2" s="171"/>
      <c r="PUP2" s="171"/>
      <c r="PUQ2" s="171"/>
      <c r="PUR2" s="171"/>
      <c r="PUS2" s="171"/>
      <c r="PUT2" s="171"/>
      <c r="PUU2" s="171"/>
      <c r="PUV2" s="171"/>
      <c r="PUW2" s="171"/>
      <c r="PUX2" s="171"/>
      <c r="PUY2" s="171"/>
      <c r="PUZ2" s="171"/>
      <c r="PVA2" s="171"/>
      <c r="PVB2" s="171"/>
      <c r="PVC2" s="171"/>
      <c r="PVD2" s="171"/>
      <c r="PVE2" s="171"/>
      <c r="PVF2" s="171"/>
      <c r="PVG2" s="171"/>
      <c r="PVH2" s="171"/>
      <c r="PVI2" s="171"/>
      <c r="PVJ2" s="171"/>
      <c r="PVK2" s="171"/>
      <c r="PVL2" s="171"/>
      <c r="PVM2" s="171"/>
      <c r="PVN2" s="171"/>
      <c r="PVO2" s="171"/>
      <c r="PVP2" s="171"/>
      <c r="PVQ2" s="171"/>
      <c r="PVR2" s="171"/>
      <c r="PVS2" s="171"/>
      <c r="PVT2" s="171"/>
      <c r="PVU2" s="171"/>
      <c r="PVV2" s="171"/>
      <c r="PVW2" s="171"/>
      <c r="PVX2" s="171"/>
      <c r="PVY2" s="171"/>
      <c r="PVZ2" s="171"/>
      <c r="PWA2" s="171"/>
      <c r="PWB2" s="171"/>
      <c r="PWC2" s="171"/>
      <c r="PWD2" s="171"/>
      <c r="PWE2" s="171"/>
      <c r="PWF2" s="171"/>
      <c r="PWG2" s="171"/>
      <c r="PWH2" s="171"/>
      <c r="PWI2" s="171"/>
      <c r="PWJ2" s="171"/>
      <c r="PWK2" s="171"/>
      <c r="PWL2" s="171"/>
      <c r="PWM2" s="171"/>
      <c r="PWN2" s="171"/>
      <c r="PWO2" s="171"/>
      <c r="PWP2" s="171"/>
      <c r="PWQ2" s="171"/>
      <c r="PWR2" s="171"/>
      <c r="PWS2" s="171"/>
      <c r="PWT2" s="171"/>
      <c r="PWU2" s="171"/>
      <c r="PWV2" s="171"/>
      <c r="PWW2" s="171"/>
      <c r="PWX2" s="171"/>
      <c r="PWY2" s="171"/>
      <c r="PWZ2" s="171"/>
      <c r="PXA2" s="171"/>
      <c r="PXB2" s="171"/>
      <c r="PXC2" s="171"/>
      <c r="PXD2" s="171"/>
      <c r="PXE2" s="171"/>
      <c r="PXF2" s="171"/>
      <c r="PXG2" s="171"/>
      <c r="PXH2" s="171"/>
      <c r="PXI2" s="171"/>
      <c r="PXJ2" s="171"/>
      <c r="PXK2" s="171"/>
      <c r="PXL2" s="171"/>
      <c r="PXM2" s="171"/>
      <c r="PXN2" s="171"/>
      <c r="PXO2" s="171"/>
      <c r="PXP2" s="171"/>
      <c r="PXQ2" s="171"/>
      <c r="PXR2" s="171"/>
      <c r="PXS2" s="171"/>
      <c r="PXT2" s="171"/>
      <c r="PXU2" s="171"/>
      <c r="PXV2" s="171"/>
      <c r="PXW2" s="171"/>
      <c r="PXX2" s="171"/>
      <c r="PXY2" s="171"/>
      <c r="PXZ2" s="171"/>
      <c r="PYA2" s="171"/>
      <c r="PYB2" s="171"/>
      <c r="PYC2" s="171"/>
      <c r="PYD2" s="171"/>
      <c r="PYE2" s="171"/>
      <c r="PYF2" s="171"/>
      <c r="PYG2" s="171"/>
      <c r="PYH2" s="171"/>
      <c r="PYI2" s="171"/>
      <c r="PYJ2" s="171"/>
      <c r="PYK2" s="171"/>
      <c r="PYL2" s="171"/>
      <c r="PYM2" s="171"/>
      <c r="PYN2" s="171"/>
      <c r="PYO2" s="171"/>
      <c r="PYP2" s="171"/>
      <c r="PYQ2" s="171"/>
      <c r="PYR2" s="171"/>
      <c r="PYS2" s="171"/>
      <c r="PYT2" s="171"/>
      <c r="PYU2" s="171"/>
      <c r="PYV2" s="171"/>
      <c r="PYW2" s="171"/>
      <c r="PYX2" s="171"/>
      <c r="PYY2" s="171"/>
      <c r="PYZ2" s="171"/>
      <c r="PZA2" s="171"/>
      <c r="PZB2" s="171"/>
      <c r="PZC2" s="171"/>
      <c r="PZD2" s="171"/>
      <c r="PZE2" s="171"/>
      <c r="PZF2" s="171"/>
      <c r="PZG2" s="171"/>
      <c r="PZH2" s="171"/>
      <c r="PZI2" s="171"/>
      <c r="PZJ2" s="171"/>
      <c r="PZK2" s="171"/>
      <c r="PZL2" s="171"/>
      <c r="PZM2" s="171"/>
      <c r="PZN2" s="171"/>
      <c r="PZO2" s="171"/>
      <c r="PZP2" s="171"/>
      <c r="PZQ2" s="171"/>
      <c r="PZR2" s="171"/>
      <c r="PZS2" s="171"/>
      <c r="PZT2" s="171"/>
      <c r="PZU2" s="171"/>
      <c r="PZV2" s="171"/>
      <c r="PZW2" s="171"/>
      <c r="PZX2" s="171"/>
      <c r="PZY2" s="171"/>
      <c r="PZZ2" s="171"/>
      <c r="QAA2" s="171"/>
      <c r="QAB2" s="171"/>
      <c r="QAC2" s="171"/>
      <c r="QAD2" s="171"/>
      <c r="QAE2" s="171"/>
      <c r="QAF2" s="171"/>
      <c r="QAG2" s="171"/>
      <c r="QAH2" s="171"/>
      <c r="QAI2" s="171"/>
      <c r="QAJ2" s="171"/>
      <c r="QAK2" s="171"/>
      <c r="QAL2" s="171"/>
      <c r="QAM2" s="171"/>
      <c r="QAN2" s="171"/>
      <c r="QAO2" s="171"/>
      <c r="QAP2" s="171"/>
      <c r="QAQ2" s="171"/>
      <c r="QAR2" s="171"/>
      <c r="QAS2" s="171"/>
      <c r="QAT2" s="171"/>
      <c r="QAU2" s="171"/>
      <c r="QAV2" s="171"/>
      <c r="QAW2" s="171"/>
      <c r="QAX2" s="171"/>
      <c r="QAY2" s="171"/>
      <c r="QAZ2" s="171"/>
      <c r="QBA2" s="171"/>
      <c r="QBB2" s="171"/>
      <c r="QBC2" s="171"/>
      <c r="QBD2" s="171"/>
      <c r="QBE2" s="171"/>
      <c r="QBF2" s="171"/>
      <c r="QBG2" s="171"/>
      <c r="QBH2" s="171"/>
      <c r="QBI2" s="171"/>
      <c r="QBJ2" s="171"/>
      <c r="QBK2" s="171"/>
      <c r="QBL2" s="171"/>
      <c r="QBM2" s="171"/>
      <c r="QBN2" s="171"/>
      <c r="QBO2" s="171"/>
      <c r="QBP2" s="171"/>
      <c r="QBQ2" s="171"/>
      <c r="QBR2" s="171"/>
      <c r="QBS2" s="171"/>
      <c r="QBT2" s="171"/>
      <c r="QBU2" s="171"/>
      <c r="QBV2" s="171"/>
      <c r="QBW2" s="171"/>
      <c r="QBX2" s="171"/>
      <c r="QBY2" s="171"/>
      <c r="QBZ2" s="171"/>
      <c r="QCA2" s="171"/>
      <c r="QCB2" s="171"/>
      <c r="QCC2" s="171"/>
      <c r="QCD2" s="171"/>
      <c r="QCE2" s="171"/>
      <c r="QCF2" s="171"/>
      <c r="QCG2" s="171"/>
      <c r="QCH2" s="171"/>
      <c r="QCI2" s="171"/>
      <c r="QCJ2" s="171"/>
      <c r="QCK2" s="171"/>
      <c r="QCL2" s="171"/>
      <c r="QCM2" s="171"/>
      <c r="QCN2" s="171"/>
      <c r="QCO2" s="171"/>
      <c r="QCP2" s="171"/>
      <c r="QCQ2" s="171"/>
      <c r="QCR2" s="171"/>
      <c r="QCS2" s="171"/>
      <c r="QCT2" s="171"/>
      <c r="QCU2" s="171"/>
      <c r="QCV2" s="171"/>
      <c r="QCW2" s="171"/>
      <c r="QCX2" s="171"/>
      <c r="QCY2" s="171"/>
      <c r="QCZ2" s="171"/>
      <c r="QDA2" s="171"/>
      <c r="QDB2" s="171"/>
      <c r="QDC2" s="171"/>
      <c r="QDD2" s="171"/>
      <c r="QDE2" s="171"/>
      <c r="QDF2" s="171"/>
      <c r="QDG2" s="171"/>
      <c r="QDH2" s="171"/>
      <c r="QDI2" s="171"/>
      <c r="QDJ2" s="171"/>
      <c r="QDK2" s="171"/>
      <c r="QDL2" s="171"/>
      <c r="QDM2" s="171"/>
      <c r="QDN2" s="171"/>
      <c r="QDO2" s="171"/>
      <c r="QDP2" s="171"/>
      <c r="QDQ2" s="171"/>
      <c r="QDR2" s="171"/>
      <c r="QDS2" s="171"/>
      <c r="QDT2" s="171"/>
      <c r="QDU2" s="171"/>
      <c r="QDV2" s="171"/>
      <c r="QDW2" s="171"/>
      <c r="QDX2" s="171"/>
      <c r="QDY2" s="171"/>
      <c r="QDZ2" s="171"/>
      <c r="QEA2" s="171"/>
      <c r="QEB2" s="171"/>
      <c r="QEC2" s="171"/>
      <c r="QED2" s="171"/>
      <c r="QEE2" s="171"/>
      <c r="QEF2" s="171"/>
      <c r="QEG2" s="171"/>
      <c r="QEH2" s="171"/>
      <c r="QEI2" s="171"/>
      <c r="QEJ2" s="171"/>
      <c r="QEK2" s="171"/>
      <c r="QEL2" s="171"/>
      <c r="QEM2" s="171"/>
      <c r="QEN2" s="171"/>
      <c r="QEO2" s="171"/>
      <c r="QEP2" s="171"/>
      <c r="QEQ2" s="171"/>
      <c r="QER2" s="171"/>
      <c r="QES2" s="171"/>
      <c r="QET2" s="171"/>
      <c r="QEU2" s="171"/>
      <c r="QEV2" s="171"/>
      <c r="QEW2" s="171"/>
      <c r="QEX2" s="171"/>
      <c r="QEY2" s="171"/>
      <c r="QEZ2" s="171"/>
      <c r="QFA2" s="171"/>
      <c r="QFB2" s="171"/>
      <c r="QFC2" s="171"/>
      <c r="QFD2" s="171"/>
      <c r="QFE2" s="171"/>
      <c r="QFF2" s="171"/>
      <c r="QFG2" s="171"/>
      <c r="QFH2" s="171"/>
      <c r="QFI2" s="171"/>
      <c r="QFJ2" s="171"/>
      <c r="QFK2" s="171"/>
      <c r="QFL2" s="171"/>
      <c r="QFM2" s="171"/>
      <c r="QFN2" s="171"/>
      <c r="QFO2" s="171"/>
      <c r="QFP2" s="171"/>
      <c r="QFQ2" s="171"/>
      <c r="QFR2" s="171"/>
      <c r="QFS2" s="171"/>
      <c r="QFT2" s="171"/>
      <c r="QFU2" s="171"/>
      <c r="QFV2" s="171"/>
      <c r="QFW2" s="171"/>
      <c r="QFX2" s="171"/>
      <c r="QFY2" s="171"/>
      <c r="QFZ2" s="171"/>
      <c r="QGA2" s="171"/>
      <c r="QGB2" s="171"/>
      <c r="QGC2" s="171"/>
      <c r="QGD2" s="171"/>
      <c r="QGE2" s="171"/>
      <c r="QGF2" s="171"/>
      <c r="QGG2" s="171"/>
      <c r="QGH2" s="171"/>
      <c r="QGI2" s="171"/>
      <c r="QGJ2" s="171"/>
      <c r="QGK2" s="171"/>
      <c r="QGL2" s="171"/>
      <c r="QGM2" s="171"/>
      <c r="QGN2" s="171"/>
      <c r="QGO2" s="171"/>
      <c r="QGP2" s="171"/>
      <c r="QGQ2" s="171"/>
      <c r="QGR2" s="171"/>
      <c r="QGS2" s="171"/>
      <c r="QGT2" s="171"/>
      <c r="QGU2" s="171"/>
      <c r="QGV2" s="171"/>
      <c r="QGW2" s="171"/>
      <c r="QGX2" s="171"/>
      <c r="QGY2" s="171"/>
      <c r="QGZ2" s="171"/>
      <c r="QHA2" s="171"/>
      <c r="QHB2" s="171"/>
      <c r="QHC2" s="171"/>
      <c r="QHD2" s="171"/>
      <c r="QHE2" s="171"/>
      <c r="QHF2" s="171"/>
      <c r="QHG2" s="171"/>
      <c r="QHH2" s="171"/>
      <c r="QHI2" s="171"/>
      <c r="QHJ2" s="171"/>
      <c r="QHK2" s="171"/>
      <c r="QHL2" s="171"/>
      <c r="QHM2" s="171"/>
      <c r="QHN2" s="171"/>
      <c r="QHO2" s="171"/>
      <c r="QHP2" s="171"/>
      <c r="QHQ2" s="171"/>
      <c r="QHR2" s="171"/>
      <c r="QHS2" s="171"/>
      <c r="QHT2" s="171"/>
      <c r="QHU2" s="171"/>
      <c r="QHV2" s="171"/>
      <c r="QHW2" s="171"/>
      <c r="QHX2" s="171"/>
      <c r="QHY2" s="171"/>
      <c r="QHZ2" s="171"/>
      <c r="QIA2" s="171"/>
      <c r="QIB2" s="171"/>
      <c r="QIC2" s="171"/>
      <c r="QID2" s="171"/>
      <c r="QIE2" s="171"/>
      <c r="QIF2" s="171"/>
      <c r="QIG2" s="171"/>
      <c r="QIH2" s="171"/>
      <c r="QII2" s="171"/>
      <c r="QIJ2" s="171"/>
      <c r="QIK2" s="171"/>
      <c r="QIL2" s="171"/>
      <c r="QIM2" s="171"/>
      <c r="QIN2" s="171"/>
      <c r="QIO2" s="171"/>
      <c r="QIP2" s="171"/>
      <c r="QIQ2" s="171"/>
      <c r="QIR2" s="171"/>
      <c r="QIS2" s="171"/>
      <c r="QIT2" s="171"/>
      <c r="QIU2" s="171"/>
      <c r="QIV2" s="171"/>
      <c r="QIW2" s="171"/>
      <c r="QIX2" s="171"/>
      <c r="QIY2" s="171"/>
      <c r="QIZ2" s="171"/>
      <c r="QJA2" s="171"/>
      <c r="QJB2" s="171"/>
      <c r="QJC2" s="171"/>
      <c r="QJD2" s="171"/>
      <c r="QJE2" s="171"/>
      <c r="QJF2" s="171"/>
      <c r="QJG2" s="171"/>
      <c r="QJH2" s="171"/>
      <c r="QJI2" s="171"/>
      <c r="QJJ2" s="171"/>
      <c r="QJK2" s="171"/>
      <c r="QJL2" s="171"/>
      <c r="QJM2" s="171"/>
      <c r="QJN2" s="171"/>
      <c r="QJO2" s="171"/>
      <c r="QJP2" s="171"/>
      <c r="QJQ2" s="171"/>
      <c r="QJR2" s="171"/>
      <c r="QJS2" s="171"/>
      <c r="QJT2" s="171"/>
      <c r="QJU2" s="171"/>
      <c r="QJV2" s="171"/>
      <c r="QJW2" s="171"/>
      <c r="QJX2" s="171"/>
      <c r="QJY2" s="171"/>
      <c r="QJZ2" s="171"/>
      <c r="QKA2" s="171"/>
      <c r="QKB2" s="171"/>
      <c r="QKC2" s="171"/>
      <c r="QKD2" s="171"/>
      <c r="QKE2" s="171"/>
      <c r="QKF2" s="171"/>
      <c r="QKG2" s="171"/>
      <c r="QKH2" s="171"/>
      <c r="QKI2" s="171"/>
      <c r="QKJ2" s="171"/>
      <c r="QKK2" s="171"/>
      <c r="QKL2" s="171"/>
      <c r="QKM2" s="171"/>
      <c r="QKN2" s="171"/>
      <c r="QKO2" s="171"/>
      <c r="QKP2" s="171"/>
      <c r="QKQ2" s="171"/>
      <c r="QKR2" s="171"/>
      <c r="QKS2" s="171"/>
      <c r="QKT2" s="171"/>
      <c r="QKU2" s="171"/>
      <c r="QKV2" s="171"/>
      <c r="QKW2" s="171"/>
      <c r="QKX2" s="171"/>
      <c r="QKY2" s="171"/>
      <c r="QKZ2" s="171"/>
      <c r="QLA2" s="171"/>
      <c r="QLB2" s="171"/>
      <c r="QLC2" s="171"/>
      <c r="QLD2" s="171"/>
      <c r="QLE2" s="171"/>
      <c r="QLF2" s="171"/>
      <c r="QLG2" s="171"/>
      <c r="QLH2" s="171"/>
      <c r="QLI2" s="171"/>
      <c r="QLJ2" s="171"/>
      <c r="QLK2" s="171"/>
      <c r="QLL2" s="171"/>
      <c r="QLM2" s="171"/>
      <c r="QLN2" s="171"/>
      <c r="QLO2" s="171"/>
      <c r="QLP2" s="171"/>
      <c r="QLQ2" s="171"/>
      <c r="QLR2" s="171"/>
      <c r="QLS2" s="171"/>
      <c r="QLT2" s="171"/>
      <c r="QLU2" s="171"/>
      <c r="QLV2" s="171"/>
      <c r="QLW2" s="171"/>
      <c r="QLX2" s="171"/>
      <c r="QLY2" s="171"/>
      <c r="QLZ2" s="171"/>
      <c r="QMA2" s="171"/>
      <c r="QMB2" s="171"/>
      <c r="QMC2" s="171"/>
      <c r="QMD2" s="171"/>
      <c r="QME2" s="171"/>
      <c r="QMF2" s="171"/>
      <c r="QMG2" s="171"/>
      <c r="QMH2" s="171"/>
      <c r="QMI2" s="171"/>
      <c r="QMJ2" s="171"/>
      <c r="QMK2" s="171"/>
      <c r="QML2" s="171"/>
      <c r="QMM2" s="171"/>
      <c r="QMN2" s="171"/>
      <c r="QMO2" s="171"/>
      <c r="QMP2" s="171"/>
      <c r="QMQ2" s="171"/>
      <c r="QMR2" s="171"/>
      <c r="QMS2" s="171"/>
      <c r="QMT2" s="171"/>
      <c r="QMU2" s="171"/>
      <c r="QMV2" s="171"/>
      <c r="QMW2" s="171"/>
      <c r="QMX2" s="171"/>
      <c r="QMY2" s="171"/>
      <c r="QMZ2" s="171"/>
      <c r="QNA2" s="171"/>
      <c r="QNB2" s="171"/>
      <c r="QNC2" s="171"/>
      <c r="QND2" s="171"/>
      <c r="QNE2" s="171"/>
      <c r="QNF2" s="171"/>
      <c r="QNG2" s="171"/>
      <c r="QNH2" s="171"/>
      <c r="QNI2" s="171"/>
      <c r="QNJ2" s="171"/>
      <c r="QNK2" s="171"/>
      <c r="QNL2" s="171"/>
      <c r="QNM2" s="171"/>
      <c r="QNN2" s="171"/>
      <c r="QNO2" s="171"/>
      <c r="QNP2" s="171"/>
      <c r="QNQ2" s="171"/>
      <c r="QNR2" s="171"/>
      <c r="QNS2" s="171"/>
      <c r="QNT2" s="171"/>
      <c r="QNU2" s="171"/>
      <c r="QNV2" s="171"/>
      <c r="QNW2" s="171"/>
      <c r="QNX2" s="171"/>
      <c r="QNY2" s="171"/>
      <c r="QNZ2" s="171"/>
      <c r="QOA2" s="171"/>
      <c r="QOB2" s="171"/>
      <c r="QOC2" s="171"/>
      <c r="QOD2" s="171"/>
      <c r="QOE2" s="171"/>
      <c r="QOF2" s="171"/>
      <c r="QOG2" s="171"/>
      <c r="QOH2" s="171"/>
      <c r="QOI2" s="171"/>
      <c r="QOJ2" s="171"/>
      <c r="QOK2" s="171"/>
      <c r="QOL2" s="171"/>
      <c r="QOM2" s="171"/>
      <c r="QON2" s="171"/>
      <c r="QOO2" s="171"/>
      <c r="QOP2" s="171"/>
      <c r="QOQ2" s="171"/>
      <c r="QOR2" s="171"/>
      <c r="QOS2" s="171"/>
      <c r="QOT2" s="171"/>
      <c r="QOU2" s="171"/>
      <c r="QOV2" s="171"/>
      <c r="QOW2" s="171"/>
      <c r="QOX2" s="171"/>
      <c r="QOY2" s="171"/>
      <c r="QOZ2" s="171"/>
      <c r="QPA2" s="171"/>
      <c r="QPB2" s="171"/>
      <c r="QPC2" s="171"/>
      <c r="QPD2" s="171"/>
      <c r="QPE2" s="171"/>
      <c r="QPF2" s="171"/>
      <c r="QPG2" s="171"/>
      <c r="QPH2" s="171"/>
      <c r="QPI2" s="171"/>
      <c r="QPJ2" s="171"/>
      <c r="QPK2" s="171"/>
      <c r="QPL2" s="171"/>
      <c r="QPM2" s="171"/>
      <c r="QPN2" s="171"/>
      <c r="QPO2" s="171"/>
      <c r="QPP2" s="171"/>
      <c r="QPQ2" s="171"/>
      <c r="QPR2" s="171"/>
      <c r="QPS2" s="171"/>
      <c r="QPT2" s="171"/>
      <c r="QPU2" s="171"/>
      <c r="QPV2" s="171"/>
      <c r="QPW2" s="171"/>
      <c r="QPX2" s="171"/>
      <c r="QPY2" s="171"/>
      <c r="QPZ2" s="171"/>
      <c r="QQA2" s="171"/>
      <c r="QQB2" s="171"/>
      <c r="QQC2" s="171"/>
      <c r="QQD2" s="171"/>
      <c r="QQE2" s="171"/>
      <c r="QQF2" s="171"/>
      <c r="QQG2" s="171"/>
      <c r="QQH2" s="171"/>
      <c r="QQI2" s="171"/>
      <c r="QQJ2" s="171"/>
      <c r="QQK2" s="171"/>
      <c r="QQL2" s="171"/>
      <c r="QQM2" s="171"/>
      <c r="QQN2" s="171"/>
      <c r="QQO2" s="171"/>
      <c r="QQP2" s="171"/>
      <c r="QQQ2" s="171"/>
      <c r="QQR2" s="171"/>
      <c r="QQS2" s="171"/>
      <c r="QQT2" s="171"/>
      <c r="QQU2" s="171"/>
      <c r="QQV2" s="171"/>
      <c r="QQW2" s="171"/>
      <c r="QQX2" s="171"/>
      <c r="QQY2" s="171"/>
      <c r="QQZ2" s="171"/>
      <c r="QRA2" s="171"/>
      <c r="QRB2" s="171"/>
      <c r="QRC2" s="171"/>
      <c r="QRD2" s="171"/>
      <c r="QRE2" s="171"/>
      <c r="QRF2" s="171"/>
      <c r="QRG2" s="171"/>
      <c r="QRH2" s="171"/>
      <c r="QRI2" s="171"/>
      <c r="QRJ2" s="171"/>
      <c r="QRK2" s="171"/>
      <c r="QRL2" s="171"/>
      <c r="QRM2" s="171"/>
      <c r="QRN2" s="171"/>
      <c r="QRO2" s="171"/>
      <c r="QRP2" s="171"/>
      <c r="QRQ2" s="171"/>
      <c r="QRR2" s="171"/>
      <c r="QRS2" s="171"/>
      <c r="QRT2" s="171"/>
      <c r="QRU2" s="171"/>
      <c r="QRV2" s="171"/>
      <c r="QRW2" s="171"/>
      <c r="QRX2" s="171"/>
      <c r="QRY2" s="171"/>
      <c r="QRZ2" s="171"/>
      <c r="QSA2" s="171"/>
      <c r="QSB2" s="171"/>
      <c r="QSC2" s="171"/>
      <c r="QSD2" s="171"/>
      <c r="QSE2" s="171"/>
      <c r="QSF2" s="171"/>
      <c r="QSG2" s="171"/>
      <c r="QSH2" s="171"/>
      <c r="QSI2" s="171"/>
      <c r="QSJ2" s="171"/>
      <c r="QSK2" s="171"/>
      <c r="QSL2" s="171"/>
      <c r="QSM2" s="171"/>
      <c r="QSN2" s="171"/>
      <c r="QSO2" s="171"/>
      <c r="QSP2" s="171"/>
      <c r="QSQ2" s="171"/>
      <c r="QSR2" s="171"/>
      <c r="QSS2" s="171"/>
      <c r="QST2" s="171"/>
      <c r="QSU2" s="171"/>
      <c r="QSV2" s="171"/>
      <c r="QSW2" s="171"/>
      <c r="QSX2" s="171"/>
      <c r="QSY2" s="171"/>
      <c r="QSZ2" s="171"/>
      <c r="QTA2" s="171"/>
      <c r="QTB2" s="171"/>
      <c r="QTC2" s="171"/>
      <c r="QTD2" s="171"/>
      <c r="QTE2" s="171"/>
      <c r="QTF2" s="171"/>
      <c r="QTG2" s="171"/>
      <c r="QTH2" s="171"/>
      <c r="QTI2" s="171"/>
      <c r="QTJ2" s="171"/>
      <c r="QTK2" s="171"/>
      <c r="QTL2" s="171"/>
      <c r="QTM2" s="171"/>
      <c r="QTN2" s="171"/>
      <c r="QTO2" s="171"/>
      <c r="QTP2" s="171"/>
      <c r="QTQ2" s="171"/>
      <c r="QTR2" s="171"/>
      <c r="QTS2" s="171"/>
      <c r="QTT2" s="171"/>
      <c r="QTU2" s="171"/>
      <c r="QTV2" s="171"/>
      <c r="QTW2" s="171"/>
      <c r="QTX2" s="171"/>
      <c r="QTY2" s="171"/>
      <c r="QTZ2" s="171"/>
      <c r="QUA2" s="171"/>
      <c r="QUB2" s="171"/>
      <c r="QUC2" s="171"/>
      <c r="QUD2" s="171"/>
      <c r="QUE2" s="171"/>
      <c r="QUF2" s="171"/>
      <c r="QUG2" s="171"/>
      <c r="QUH2" s="171"/>
      <c r="QUI2" s="171"/>
      <c r="QUJ2" s="171"/>
      <c r="QUK2" s="171"/>
      <c r="QUL2" s="171"/>
      <c r="QUM2" s="171"/>
      <c r="QUN2" s="171"/>
      <c r="QUO2" s="171"/>
      <c r="QUP2" s="171"/>
      <c r="QUQ2" s="171"/>
      <c r="QUR2" s="171"/>
      <c r="QUS2" s="171"/>
      <c r="QUT2" s="171"/>
      <c r="QUU2" s="171"/>
      <c r="QUV2" s="171"/>
      <c r="QUW2" s="171"/>
      <c r="QUX2" s="171"/>
      <c r="QUY2" s="171"/>
      <c r="QUZ2" s="171"/>
      <c r="QVA2" s="171"/>
      <c r="QVB2" s="171"/>
      <c r="QVC2" s="171"/>
      <c r="QVD2" s="171"/>
      <c r="QVE2" s="171"/>
      <c r="QVF2" s="171"/>
      <c r="QVG2" s="171"/>
      <c r="QVH2" s="171"/>
      <c r="QVI2" s="171"/>
      <c r="QVJ2" s="171"/>
      <c r="QVK2" s="171"/>
      <c r="QVL2" s="171"/>
      <c r="QVM2" s="171"/>
      <c r="QVN2" s="171"/>
      <c r="QVO2" s="171"/>
      <c r="QVP2" s="171"/>
      <c r="QVQ2" s="171"/>
      <c r="QVR2" s="171"/>
      <c r="QVS2" s="171"/>
      <c r="QVT2" s="171"/>
      <c r="QVU2" s="171"/>
      <c r="QVV2" s="171"/>
      <c r="QVW2" s="171"/>
      <c r="QVX2" s="171"/>
      <c r="QVY2" s="171"/>
      <c r="QVZ2" s="171"/>
      <c r="QWA2" s="171"/>
      <c r="QWB2" s="171"/>
      <c r="QWC2" s="171"/>
      <c r="QWD2" s="171"/>
      <c r="QWE2" s="171"/>
      <c r="QWF2" s="171"/>
      <c r="QWG2" s="171"/>
      <c r="QWH2" s="171"/>
      <c r="QWI2" s="171"/>
      <c r="QWJ2" s="171"/>
      <c r="QWK2" s="171"/>
      <c r="QWL2" s="171"/>
      <c r="QWM2" s="171"/>
      <c r="QWN2" s="171"/>
      <c r="QWO2" s="171"/>
      <c r="QWP2" s="171"/>
      <c r="QWQ2" s="171"/>
      <c r="QWR2" s="171"/>
      <c r="QWS2" s="171"/>
      <c r="QWT2" s="171"/>
      <c r="QWU2" s="171"/>
      <c r="QWV2" s="171"/>
      <c r="QWW2" s="171"/>
      <c r="QWX2" s="171"/>
      <c r="QWY2" s="171"/>
      <c r="QWZ2" s="171"/>
      <c r="QXA2" s="171"/>
      <c r="QXB2" s="171"/>
      <c r="QXC2" s="171"/>
      <c r="QXD2" s="171"/>
      <c r="QXE2" s="171"/>
      <c r="QXF2" s="171"/>
      <c r="QXG2" s="171"/>
      <c r="QXH2" s="171"/>
      <c r="QXI2" s="171"/>
      <c r="QXJ2" s="171"/>
      <c r="QXK2" s="171"/>
      <c r="QXL2" s="171"/>
      <c r="QXM2" s="171"/>
      <c r="QXN2" s="171"/>
      <c r="QXO2" s="171"/>
      <c r="QXP2" s="171"/>
      <c r="QXQ2" s="171"/>
      <c r="QXR2" s="171"/>
      <c r="QXS2" s="171"/>
      <c r="QXT2" s="171"/>
      <c r="QXU2" s="171"/>
      <c r="QXV2" s="171"/>
      <c r="QXW2" s="171"/>
      <c r="QXX2" s="171"/>
      <c r="QXY2" s="171"/>
      <c r="QXZ2" s="171"/>
      <c r="QYA2" s="171"/>
      <c r="QYB2" s="171"/>
      <c r="QYC2" s="171"/>
      <c r="QYD2" s="171"/>
      <c r="QYE2" s="171"/>
      <c r="QYF2" s="171"/>
      <c r="QYG2" s="171"/>
      <c r="QYH2" s="171"/>
      <c r="QYI2" s="171"/>
      <c r="QYJ2" s="171"/>
      <c r="QYK2" s="171"/>
      <c r="QYL2" s="171"/>
      <c r="QYM2" s="171"/>
      <c r="QYN2" s="171"/>
      <c r="QYO2" s="171"/>
      <c r="QYP2" s="171"/>
      <c r="QYQ2" s="171"/>
      <c r="QYR2" s="171"/>
      <c r="QYS2" s="171"/>
      <c r="QYT2" s="171"/>
      <c r="QYU2" s="171"/>
      <c r="QYV2" s="171"/>
      <c r="QYW2" s="171"/>
      <c r="QYX2" s="171"/>
      <c r="QYY2" s="171"/>
      <c r="QYZ2" s="171"/>
      <c r="QZA2" s="171"/>
      <c r="QZB2" s="171"/>
      <c r="QZC2" s="171"/>
      <c r="QZD2" s="171"/>
      <c r="QZE2" s="171"/>
      <c r="QZF2" s="171"/>
      <c r="QZG2" s="171"/>
      <c r="QZH2" s="171"/>
      <c r="QZI2" s="171"/>
      <c r="QZJ2" s="171"/>
      <c r="QZK2" s="171"/>
      <c r="QZL2" s="171"/>
      <c r="QZM2" s="171"/>
      <c r="QZN2" s="171"/>
      <c r="QZO2" s="171"/>
      <c r="QZP2" s="171"/>
      <c r="QZQ2" s="171"/>
      <c r="QZR2" s="171"/>
      <c r="QZS2" s="171"/>
      <c r="QZT2" s="171"/>
      <c r="QZU2" s="171"/>
      <c r="QZV2" s="171"/>
      <c r="QZW2" s="171"/>
      <c r="QZX2" s="171"/>
      <c r="QZY2" s="171"/>
      <c r="QZZ2" s="171"/>
      <c r="RAA2" s="171"/>
      <c r="RAB2" s="171"/>
      <c r="RAC2" s="171"/>
      <c r="RAD2" s="171"/>
      <c r="RAE2" s="171"/>
      <c r="RAF2" s="171"/>
      <c r="RAG2" s="171"/>
      <c r="RAH2" s="171"/>
      <c r="RAI2" s="171"/>
      <c r="RAJ2" s="171"/>
      <c r="RAK2" s="171"/>
      <c r="RAL2" s="171"/>
      <c r="RAM2" s="171"/>
      <c r="RAN2" s="171"/>
      <c r="RAO2" s="171"/>
      <c r="RAP2" s="171"/>
      <c r="RAQ2" s="171"/>
      <c r="RAR2" s="171"/>
      <c r="RAS2" s="171"/>
      <c r="RAT2" s="171"/>
      <c r="RAU2" s="171"/>
      <c r="RAV2" s="171"/>
      <c r="RAW2" s="171"/>
      <c r="RAX2" s="171"/>
      <c r="RAY2" s="171"/>
      <c r="RAZ2" s="171"/>
      <c r="RBA2" s="171"/>
      <c r="RBB2" s="171"/>
      <c r="RBC2" s="171"/>
      <c r="RBD2" s="171"/>
      <c r="RBE2" s="171"/>
      <c r="RBF2" s="171"/>
      <c r="RBG2" s="171"/>
      <c r="RBH2" s="171"/>
      <c r="RBI2" s="171"/>
      <c r="RBJ2" s="171"/>
      <c r="RBK2" s="171"/>
      <c r="RBL2" s="171"/>
      <c r="RBM2" s="171"/>
      <c r="RBN2" s="171"/>
      <c r="RBO2" s="171"/>
      <c r="RBP2" s="171"/>
      <c r="RBQ2" s="171"/>
      <c r="RBR2" s="171"/>
      <c r="RBS2" s="171"/>
      <c r="RBT2" s="171"/>
      <c r="RBU2" s="171"/>
      <c r="RBV2" s="171"/>
      <c r="RBW2" s="171"/>
      <c r="RBX2" s="171"/>
      <c r="RBY2" s="171"/>
      <c r="RBZ2" s="171"/>
      <c r="RCA2" s="171"/>
      <c r="RCB2" s="171"/>
      <c r="RCC2" s="171"/>
      <c r="RCD2" s="171"/>
      <c r="RCE2" s="171"/>
      <c r="RCF2" s="171"/>
      <c r="RCG2" s="171"/>
      <c r="RCH2" s="171"/>
      <c r="RCI2" s="171"/>
      <c r="RCJ2" s="171"/>
      <c r="RCK2" s="171"/>
      <c r="RCL2" s="171"/>
      <c r="RCM2" s="171"/>
      <c r="RCN2" s="171"/>
      <c r="RCO2" s="171"/>
      <c r="RCP2" s="171"/>
      <c r="RCQ2" s="171"/>
      <c r="RCR2" s="171"/>
      <c r="RCS2" s="171"/>
      <c r="RCT2" s="171"/>
      <c r="RCU2" s="171"/>
      <c r="RCV2" s="171"/>
      <c r="RCW2" s="171"/>
      <c r="RCX2" s="171"/>
      <c r="RCY2" s="171"/>
      <c r="RCZ2" s="171"/>
      <c r="RDA2" s="171"/>
      <c r="RDB2" s="171"/>
      <c r="RDC2" s="171"/>
      <c r="RDD2" s="171"/>
      <c r="RDE2" s="171"/>
      <c r="RDF2" s="171"/>
      <c r="RDG2" s="171"/>
      <c r="RDH2" s="171"/>
      <c r="RDI2" s="171"/>
      <c r="RDJ2" s="171"/>
      <c r="RDK2" s="171"/>
      <c r="RDL2" s="171"/>
      <c r="RDM2" s="171"/>
      <c r="RDN2" s="171"/>
      <c r="RDO2" s="171"/>
      <c r="RDP2" s="171"/>
      <c r="RDQ2" s="171"/>
      <c r="RDR2" s="171"/>
      <c r="RDS2" s="171"/>
      <c r="RDT2" s="171"/>
      <c r="RDU2" s="171"/>
      <c r="RDV2" s="171"/>
      <c r="RDW2" s="171"/>
      <c r="RDX2" s="171"/>
      <c r="RDY2" s="171"/>
      <c r="RDZ2" s="171"/>
      <c r="REA2" s="171"/>
      <c r="REB2" s="171"/>
      <c r="REC2" s="171"/>
      <c r="RED2" s="171"/>
      <c r="REE2" s="171"/>
      <c r="REF2" s="171"/>
      <c r="REG2" s="171"/>
      <c r="REH2" s="171"/>
      <c r="REI2" s="171"/>
      <c r="REJ2" s="171"/>
      <c r="REK2" s="171"/>
      <c r="REL2" s="171"/>
      <c r="REM2" s="171"/>
      <c r="REN2" s="171"/>
      <c r="REO2" s="171"/>
      <c r="REP2" s="171"/>
      <c r="REQ2" s="171"/>
      <c r="RER2" s="171"/>
      <c r="RES2" s="171"/>
      <c r="RET2" s="171"/>
      <c r="REU2" s="171"/>
      <c r="REV2" s="171"/>
      <c r="REW2" s="171"/>
      <c r="REX2" s="171"/>
      <c r="REY2" s="171"/>
      <c r="REZ2" s="171"/>
      <c r="RFA2" s="171"/>
      <c r="RFB2" s="171"/>
      <c r="RFC2" s="171"/>
      <c r="RFD2" s="171"/>
      <c r="RFE2" s="171"/>
      <c r="RFF2" s="171"/>
      <c r="RFG2" s="171"/>
      <c r="RFH2" s="171"/>
      <c r="RFI2" s="171"/>
      <c r="RFJ2" s="171"/>
      <c r="RFK2" s="171"/>
      <c r="RFL2" s="171"/>
      <c r="RFM2" s="171"/>
      <c r="RFN2" s="171"/>
      <c r="RFO2" s="171"/>
      <c r="RFP2" s="171"/>
      <c r="RFQ2" s="171"/>
      <c r="RFR2" s="171"/>
      <c r="RFS2" s="171"/>
      <c r="RFT2" s="171"/>
      <c r="RFU2" s="171"/>
      <c r="RFV2" s="171"/>
      <c r="RFW2" s="171"/>
      <c r="RFX2" s="171"/>
      <c r="RFY2" s="171"/>
      <c r="RFZ2" s="171"/>
      <c r="RGA2" s="171"/>
      <c r="RGB2" s="171"/>
      <c r="RGC2" s="171"/>
      <c r="RGD2" s="171"/>
      <c r="RGE2" s="171"/>
      <c r="RGF2" s="171"/>
      <c r="RGG2" s="171"/>
      <c r="RGH2" s="171"/>
      <c r="RGI2" s="171"/>
      <c r="RGJ2" s="171"/>
      <c r="RGK2" s="171"/>
      <c r="RGL2" s="171"/>
      <c r="RGM2" s="171"/>
      <c r="RGN2" s="171"/>
      <c r="RGO2" s="171"/>
      <c r="RGP2" s="171"/>
      <c r="RGQ2" s="171"/>
      <c r="RGR2" s="171"/>
      <c r="RGS2" s="171"/>
      <c r="RGT2" s="171"/>
      <c r="RGU2" s="171"/>
      <c r="RGV2" s="171"/>
      <c r="RGW2" s="171"/>
      <c r="RGX2" s="171"/>
      <c r="RGY2" s="171"/>
      <c r="RGZ2" s="171"/>
      <c r="RHA2" s="171"/>
      <c r="RHB2" s="171"/>
      <c r="RHC2" s="171"/>
      <c r="RHD2" s="171"/>
      <c r="RHE2" s="171"/>
      <c r="RHF2" s="171"/>
      <c r="RHG2" s="171"/>
      <c r="RHH2" s="171"/>
      <c r="RHI2" s="171"/>
      <c r="RHJ2" s="171"/>
      <c r="RHK2" s="171"/>
      <c r="RHL2" s="171"/>
      <c r="RHM2" s="171"/>
      <c r="RHN2" s="171"/>
      <c r="RHO2" s="171"/>
      <c r="RHP2" s="171"/>
      <c r="RHQ2" s="171"/>
      <c r="RHR2" s="171"/>
      <c r="RHS2" s="171"/>
      <c r="RHT2" s="171"/>
      <c r="RHU2" s="171"/>
      <c r="RHV2" s="171"/>
      <c r="RHW2" s="171"/>
      <c r="RHX2" s="171"/>
      <c r="RHY2" s="171"/>
      <c r="RHZ2" s="171"/>
      <c r="RIA2" s="171"/>
      <c r="RIB2" s="171"/>
      <c r="RIC2" s="171"/>
      <c r="RID2" s="171"/>
      <c r="RIE2" s="171"/>
      <c r="RIF2" s="171"/>
      <c r="RIG2" s="171"/>
      <c r="RIH2" s="171"/>
      <c r="RII2" s="171"/>
      <c r="RIJ2" s="171"/>
      <c r="RIK2" s="171"/>
      <c r="RIL2" s="171"/>
      <c r="RIM2" s="171"/>
      <c r="RIN2" s="171"/>
      <c r="RIO2" s="171"/>
      <c r="RIP2" s="171"/>
      <c r="RIQ2" s="171"/>
      <c r="RIR2" s="171"/>
      <c r="RIS2" s="171"/>
      <c r="RIT2" s="171"/>
      <c r="RIU2" s="171"/>
      <c r="RIV2" s="171"/>
      <c r="RIW2" s="171"/>
      <c r="RIX2" s="171"/>
      <c r="RIY2" s="171"/>
      <c r="RIZ2" s="171"/>
      <c r="RJA2" s="171"/>
      <c r="RJB2" s="171"/>
      <c r="RJC2" s="171"/>
      <c r="RJD2" s="171"/>
      <c r="RJE2" s="171"/>
      <c r="RJF2" s="171"/>
      <c r="RJG2" s="171"/>
      <c r="RJH2" s="171"/>
      <c r="RJI2" s="171"/>
      <c r="RJJ2" s="171"/>
      <c r="RJK2" s="171"/>
      <c r="RJL2" s="171"/>
      <c r="RJM2" s="171"/>
      <c r="RJN2" s="171"/>
      <c r="RJO2" s="171"/>
      <c r="RJP2" s="171"/>
      <c r="RJQ2" s="171"/>
      <c r="RJR2" s="171"/>
      <c r="RJS2" s="171"/>
      <c r="RJT2" s="171"/>
      <c r="RJU2" s="171"/>
      <c r="RJV2" s="171"/>
      <c r="RJW2" s="171"/>
      <c r="RJX2" s="171"/>
      <c r="RJY2" s="171"/>
      <c r="RJZ2" s="171"/>
      <c r="RKA2" s="171"/>
      <c r="RKB2" s="171"/>
      <c r="RKC2" s="171"/>
      <c r="RKD2" s="171"/>
      <c r="RKE2" s="171"/>
      <c r="RKF2" s="171"/>
      <c r="RKG2" s="171"/>
      <c r="RKH2" s="171"/>
      <c r="RKI2" s="171"/>
      <c r="RKJ2" s="171"/>
      <c r="RKK2" s="171"/>
      <c r="RKL2" s="171"/>
      <c r="RKM2" s="171"/>
      <c r="RKN2" s="171"/>
      <c r="RKO2" s="171"/>
      <c r="RKP2" s="171"/>
      <c r="RKQ2" s="171"/>
      <c r="RKR2" s="171"/>
      <c r="RKS2" s="171"/>
      <c r="RKT2" s="171"/>
      <c r="RKU2" s="171"/>
      <c r="RKV2" s="171"/>
      <c r="RKW2" s="171"/>
      <c r="RKX2" s="171"/>
      <c r="RKY2" s="171"/>
      <c r="RKZ2" s="171"/>
      <c r="RLA2" s="171"/>
      <c r="RLB2" s="171"/>
      <c r="RLC2" s="171"/>
      <c r="RLD2" s="171"/>
      <c r="RLE2" s="171"/>
      <c r="RLF2" s="171"/>
      <c r="RLG2" s="171"/>
      <c r="RLH2" s="171"/>
      <c r="RLI2" s="171"/>
      <c r="RLJ2" s="171"/>
      <c r="RLK2" s="171"/>
      <c r="RLL2" s="171"/>
      <c r="RLM2" s="171"/>
      <c r="RLN2" s="171"/>
      <c r="RLO2" s="171"/>
      <c r="RLP2" s="171"/>
      <c r="RLQ2" s="171"/>
      <c r="RLR2" s="171"/>
      <c r="RLS2" s="171"/>
      <c r="RLT2" s="171"/>
      <c r="RLU2" s="171"/>
      <c r="RLV2" s="171"/>
      <c r="RLW2" s="171"/>
      <c r="RLX2" s="171"/>
      <c r="RLY2" s="171"/>
      <c r="RLZ2" s="171"/>
      <c r="RMA2" s="171"/>
      <c r="RMB2" s="171"/>
      <c r="RMC2" s="171"/>
      <c r="RMD2" s="171"/>
      <c r="RME2" s="171"/>
      <c r="RMF2" s="171"/>
      <c r="RMG2" s="171"/>
      <c r="RMH2" s="171"/>
      <c r="RMI2" s="171"/>
      <c r="RMJ2" s="171"/>
      <c r="RMK2" s="171"/>
      <c r="RML2" s="171"/>
      <c r="RMM2" s="171"/>
      <c r="RMN2" s="171"/>
      <c r="RMO2" s="171"/>
      <c r="RMP2" s="171"/>
      <c r="RMQ2" s="171"/>
      <c r="RMR2" s="171"/>
      <c r="RMS2" s="171"/>
      <c r="RMT2" s="171"/>
      <c r="RMU2" s="171"/>
      <c r="RMV2" s="171"/>
      <c r="RMW2" s="171"/>
      <c r="RMX2" s="171"/>
      <c r="RMY2" s="171"/>
      <c r="RMZ2" s="171"/>
      <c r="RNA2" s="171"/>
      <c r="RNB2" s="171"/>
      <c r="RNC2" s="171"/>
      <c r="RND2" s="171"/>
      <c r="RNE2" s="171"/>
      <c r="RNF2" s="171"/>
      <c r="RNG2" s="171"/>
      <c r="RNH2" s="171"/>
      <c r="RNI2" s="171"/>
      <c r="RNJ2" s="171"/>
      <c r="RNK2" s="171"/>
      <c r="RNL2" s="171"/>
      <c r="RNM2" s="171"/>
      <c r="RNN2" s="171"/>
      <c r="RNO2" s="171"/>
      <c r="RNP2" s="171"/>
      <c r="RNQ2" s="171"/>
      <c r="RNR2" s="171"/>
      <c r="RNS2" s="171"/>
      <c r="RNT2" s="171"/>
      <c r="RNU2" s="171"/>
      <c r="RNV2" s="171"/>
      <c r="RNW2" s="171"/>
      <c r="RNX2" s="171"/>
      <c r="RNY2" s="171"/>
      <c r="RNZ2" s="171"/>
      <c r="ROA2" s="171"/>
      <c r="ROB2" s="171"/>
      <c r="ROC2" s="171"/>
      <c r="ROD2" s="171"/>
      <c r="ROE2" s="171"/>
      <c r="ROF2" s="171"/>
      <c r="ROG2" s="171"/>
      <c r="ROH2" s="171"/>
      <c r="ROI2" s="171"/>
      <c r="ROJ2" s="171"/>
      <c r="ROK2" s="171"/>
      <c r="ROL2" s="171"/>
      <c r="ROM2" s="171"/>
      <c r="RON2" s="171"/>
      <c r="ROO2" s="171"/>
      <c r="ROP2" s="171"/>
      <c r="ROQ2" s="171"/>
      <c r="ROR2" s="171"/>
      <c r="ROS2" s="171"/>
      <c r="ROT2" s="171"/>
      <c r="ROU2" s="171"/>
      <c r="ROV2" s="171"/>
      <c r="ROW2" s="171"/>
      <c r="ROX2" s="171"/>
      <c r="ROY2" s="171"/>
      <c r="ROZ2" s="171"/>
      <c r="RPA2" s="171"/>
      <c r="RPB2" s="171"/>
      <c r="RPC2" s="171"/>
      <c r="RPD2" s="171"/>
      <c r="RPE2" s="171"/>
      <c r="RPF2" s="171"/>
      <c r="RPG2" s="171"/>
      <c r="RPH2" s="171"/>
      <c r="RPI2" s="171"/>
      <c r="RPJ2" s="171"/>
      <c r="RPK2" s="171"/>
      <c r="RPL2" s="171"/>
      <c r="RPM2" s="171"/>
      <c r="RPN2" s="171"/>
      <c r="RPO2" s="171"/>
      <c r="RPP2" s="171"/>
      <c r="RPQ2" s="171"/>
      <c r="RPR2" s="171"/>
      <c r="RPS2" s="171"/>
      <c r="RPT2" s="171"/>
      <c r="RPU2" s="171"/>
      <c r="RPV2" s="171"/>
      <c r="RPW2" s="171"/>
      <c r="RPX2" s="171"/>
      <c r="RPY2" s="171"/>
      <c r="RPZ2" s="171"/>
      <c r="RQA2" s="171"/>
      <c r="RQB2" s="171"/>
      <c r="RQC2" s="171"/>
      <c r="RQD2" s="171"/>
      <c r="RQE2" s="171"/>
      <c r="RQF2" s="171"/>
      <c r="RQG2" s="171"/>
      <c r="RQH2" s="171"/>
      <c r="RQI2" s="171"/>
      <c r="RQJ2" s="171"/>
      <c r="RQK2" s="171"/>
      <c r="RQL2" s="171"/>
      <c r="RQM2" s="171"/>
      <c r="RQN2" s="171"/>
      <c r="RQO2" s="171"/>
      <c r="RQP2" s="171"/>
      <c r="RQQ2" s="171"/>
      <c r="RQR2" s="171"/>
      <c r="RQS2" s="171"/>
      <c r="RQT2" s="171"/>
      <c r="RQU2" s="171"/>
      <c r="RQV2" s="171"/>
      <c r="RQW2" s="171"/>
      <c r="RQX2" s="171"/>
      <c r="RQY2" s="171"/>
      <c r="RQZ2" s="171"/>
      <c r="RRA2" s="171"/>
      <c r="RRB2" s="171"/>
      <c r="RRC2" s="171"/>
      <c r="RRD2" s="171"/>
      <c r="RRE2" s="171"/>
      <c r="RRF2" s="171"/>
      <c r="RRG2" s="171"/>
      <c r="RRH2" s="171"/>
      <c r="RRI2" s="171"/>
      <c r="RRJ2" s="171"/>
      <c r="RRK2" s="171"/>
      <c r="RRL2" s="171"/>
      <c r="RRM2" s="171"/>
      <c r="RRN2" s="171"/>
      <c r="RRO2" s="171"/>
      <c r="RRP2" s="171"/>
      <c r="RRQ2" s="171"/>
      <c r="RRR2" s="171"/>
      <c r="RRS2" s="171"/>
      <c r="RRT2" s="171"/>
      <c r="RRU2" s="171"/>
      <c r="RRV2" s="171"/>
      <c r="RRW2" s="171"/>
      <c r="RRX2" s="171"/>
      <c r="RRY2" s="171"/>
      <c r="RRZ2" s="171"/>
      <c r="RSA2" s="171"/>
      <c r="RSB2" s="171"/>
      <c r="RSC2" s="171"/>
      <c r="RSD2" s="171"/>
      <c r="RSE2" s="171"/>
      <c r="RSF2" s="171"/>
      <c r="RSG2" s="171"/>
      <c r="RSH2" s="171"/>
      <c r="RSI2" s="171"/>
      <c r="RSJ2" s="171"/>
      <c r="RSK2" s="171"/>
      <c r="RSL2" s="171"/>
      <c r="RSM2" s="171"/>
      <c r="RSN2" s="171"/>
      <c r="RSO2" s="171"/>
      <c r="RSP2" s="171"/>
      <c r="RSQ2" s="171"/>
      <c r="RSR2" s="171"/>
      <c r="RSS2" s="171"/>
      <c r="RST2" s="171"/>
      <c r="RSU2" s="171"/>
      <c r="RSV2" s="171"/>
      <c r="RSW2" s="171"/>
      <c r="RSX2" s="171"/>
      <c r="RSY2" s="171"/>
      <c r="RSZ2" s="171"/>
      <c r="RTA2" s="171"/>
      <c r="RTB2" s="171"/>
      <c r="RTC2" s="171"/>
      <c r="RTD2" s="171"/>
      <c r="RTE2" s="171"/>
      <c r="RTF2" s="171"/>
      <c r="RTG2" s="171"/>
      <c r="RTH2" s="171"/>
      <c r="RTI2" s="171"/>
      <c r="RTJ2" s="171"/>
      <c r="RTK2" s="171"/>
      <c r="RTL2" s="171"/>
      <c r="RTM2" s="171"/>
      <c r="RTN2" s="171"/>
      <c r="RTO2" s="171"/>
      <c r="RTP2" s="171"/>
      <c r="RTQ2" s="171"/>
      <c r="RTR2" s="171"/>
      <c r="RTS2" s="171"/>
      <c r="RTT2" s="171"/>
      <c r="RTU2" s="171"/>
      <c r="RTV2" s="171"/>
      <c r="RTW2" s="171"/>
      <c r="RTX2" s="171"/>
      <c r="RTY2" s="171"/>
      <c r="RTZ2" s="171"/>
      <c r="RUA2" s="171"/>
      <c r="RUB2" s="171"/>
      <c r="RUC2" s="171"/>
      <c r="RUD2" s="171"/>
      <c r="RUE2" s="171"/>
      <c r="RUF2" s="171"/>
      <c r="RUG2" s="171"/>
      <c r="RUH2" s="171"/>
      <c r="RUI2" s="171"/>
      <c r="RUJ2" s="171"/>
      <c r="RUK2" s="171"/>
      <c r="RUL2" s="171"/>
      <c r="RUM2" s="171"/>
      <c r="RUN2" s="171"/>
      <c r="RUO2" s="171"/>
      <c r="RUP2" s="171"/>
      <c r="RUQ2" s="171"/>
      <c r="RUR2" s="171"/>
      <c r="RUS2" s="171"/>
      <c r="RUT2" s="171"/>
      <c r="RUU2" s="171"/>
      <c r="RUV2" s="171"/>
      <c r="RUW2" s="171"/>
      <c r="RUX2" s="171"/>
      <c r="RUY2" s="171"/>
      <c r="RUZ2" s="171"/>
      <c r="RVA2" s="171"/>
      <c r="RVB2" s="171"/>
      <c r="RVC2" s="171"/>
      <c r="RVD2" s="171"/>
      <c r="RVE2" s="171"/>
      <c r="RVF2" s="171"/>
      <c r="RVG2" s="171"/>
      <c r="RVH2" s="171"/>
      <c r="RVI2" s="171"/>
      <c r="RVJ2" s="171"/>
      <c r="RVK2" s="171"/>
      <c r="RVL2" s="171"/>
      <c r="RVM2" s="171"/>
      <c r="RVN2" s="171"/>
      <c r="RVO2" s="171"/>
      <c r="RVP2" s="171"/>
      <c r="RVQ2" s="171"/>
      <c r="RVR2" s="171"/>
      <c r="RVS2" s="171"/>
      <c r="RVT2" s="171"/>
      <c r="RVU2" s="171"/>
      <c r="RVV2" s="171"/>
      <c r="RVW2" s="171"/>
      <c r="RVX2" s="171"/>
      <c r="RVY2" s="171"/>
      <c r="RVZ2" s="171"/>
      <c r="RWA2" s="171"/>
      <c r="RWB2" s="171"/>
      <c r="RWC2" s="171"/>
      <c r="RWD2" s="171"/>
      <c r="RWE2" s="171"/>
      <c r="RWF2" s="171"/>
      <c r="RWG2" s="171"/>
      <c r="RWH2" s="171"/>
      <c r="RWI2" s="171"/>
      <c r="RWJ2" s="171"/>
      <c r="RWK2" s="171"/>
      <c r="RWL2" s="171"/>
      <c r="RWM2" s="171"/>
      <c r="RWN2" s="171"/>
      <c r="RWO2" s="171"/>
      <c r="RWP2" s="171"/>
      <c r="RWQ2" s="171"/>
      <c r="RWR2" s="171"/>
      <c r="RWS2" s="171"/>
      <c r="RWT2" s="171"/>
      <c r="RWU2" s="171"/>
      <c r="RWV2" s="171"/>
      <c r="RWW2" s="171"/>
      <c r="RWX2" s="171"/>
      <c r="RWY2" s="171"/>
      <c r="RWZ2" s="171"/>
      <c r="RXA2" s="171"/>
      <c r="RXB2" s="171"/>
      <c r="RXC2" s="171"/>
      <c r="RXD2" s="171"/>
      <c r="RXE2" s="171"/>
      <c r="RXF2" s="171"/>
      <c r="RXG2" s="171"/>
      <c r="RXH2" s="171"/>
      <c r="RXI2" s="171"/>
      <c r="RXJ2" s="171"/>
      <c r="RXK2" s="171"/>
      <c r="RXL2" s="171"/>
      <c r="RXM2" s="171"/>
      <c r="RXN2" s="171"/>
      <c r="RXO2" s="171"/>
      <c r="RXP2" s="171"/>
      <c r="RXQ2" s="171"/>
      <c r="RXR2" s="171"/>
      <c r="RXS2" s="171"/>
      <c r="RXT2" s="171"/>
      <c r="RXU2" s="171"/>
      <c r="RXV2" s="171"/>
      <c r="RXW2" s="171"/>
      <c r="RXX2" s="171"/>
      <c r="RXY2" s="171"/>
      <c r="RXZ2" s="171"/>
      <c r="RYA2" s="171"/>
      <c r="RYB2" s="171"/>
      <c r="RYC2" s="171"/>
      <c r="RYD2" s="171"/>
      <c r="RYE2" s="171"/>
      <c r="RYF2" s="171"/>
      <c r="RYG2" s="171"/>
      <c r="RYH2" s="171"/>
      <c r="RYI2" s="171"/>
      <c r="RYJ2" s="171"/>
      <c r="RYK2" s="171"/>
      <c r="RYL2" s="171"/>
      <c r="RYM2" s="171"/>
      <c r="RYN2" s="171"/>
      <c r="RYO2" s="171"/>
      <c r="RYP2" s="171"/>
      <c r="RYQ2" s="171"/>
      <c r="RYR2" s="171"/>
      <c r="RYS2" s="171"/>
      <c r="RYT2" s="171"/>
      <c r="RYU2" s="171"/>
      <c r="RYV2" s="171"/>
      <c r="RYW2" s="171"/>
      <c r="RYX2" s="171"/>
      <c r="RYY2" s="171"/>
      <c r="RYZ2" s="171"/>
      <c r="RZA2" s="171"/>
      <c r="RZB2" s="171"/>
      <c r="RZC2" s="171"/>
      <c r="RZD2" s="171"/>
      <c r="RZE2" s="171"/>
      <c r="RZF2" s="171"/>
      <c r="RZG2" s="171"/>
      <c r="RZH2" s="171"/>
      <c r="RZI2" s="171"/>
      <c r="RZJ2" s="171"/>
      <c r="RZK2" s="171"/>
      <c r="RZL2" s="171"/>
      <c r="RZM2" s="171"/>
      <c r="RZN2" s="171"/>
      <c r="RZO2" s="171"/>
      <c r="RZP2" s="171"/>
      <c r="RZQ2" s="171"/>
      <c r="RZR2" s="171"/>
      <c r="RZS2" s="171"/>
      <c r="RZT2" s="171"/>
      <c r="RZU2" s="171"/>
      <c r="RZV2" s="171"/>
      <c r="RZW2" s="171"/>
      <c r="RZX2" s="171"/>
      <c r="RZY2" s="171"/>
      <c r="RZZ2" s="171"/>
      <c r="SAA2" s="171"/>
      <c r="SAB2" s="171"/>
      <c r="SAC2" s="171"/>
      <c r="SAD2" s="171"/>
      <c r="SAE2" s="171"/>
      <c r="SAF2" s="171"/>
      <c r="SAG2" s="171"/>
      <c r="SAH2" s="171"/>
      <c r="SAI2" s="171"/>
      <c r="SAJ2" s="171"/>
      <c r="SAK2" s="171"/>
      <c r="SAL2" s="171"/>
      <c r="SAM2" s="171"/>
      <c r="SAN2" s="171"/>
      <c r="SAO2" s="171"/>
      <c r="SAP2" s="171"/>
      <c r="SAQ2" s="171"/>
      <c r="SAR2" s="171"/>
      <c r="SAS2" s="171"/>
      <c r="SAT2" s="171"/>
      <c r="SAU2" s="171"/>
      <c r="SAV2" s="171"/>
      <c r="SAW2" s="171"/>
      <c r="SAX2" s="171"/>
      <c r="SAY2" s="171"/>
      <c r="SAZ2" s="171"/>
      <c r="SBA2" s="171"/>
      <c r="SBB2" s="171"/>
      <c r="SBC2" s="171"/>
      <c r="SBD2" s="171"/>
      <c r="SBE2" s="171"/>
      <c r="SBF2" s="171"/>
      <c r="SBG2" s="171"/>
      <c r="SBH2" s="171"/>
      <c r="SBI2" s="171"/>
      <c r="SBJ2" s="171"/>
      <c r="SBK2" s="171"/>
      <c r="SBL2" s="171"/>
      <c r="SBM2" s="171"/>
      <c r="SBN2" s="171"/>
      <c r="SBO2" s="171"/>
      <c r="SBP2" s="171"/>
      <c r="SBQ2" s="171"/>
      <c r="SBR2" s="171"/>
      <c r="SBS2" s="171"/>
      <c r="SBT2" s="171"/>
      <c r="SBU2" s="171"/>
      <c r="SBV2" s="171"/>
      <c r="SBW2" s="171"/>
      <c r="SBX2" s="171"/>
      <c r="SBY2" s="171"/>
      <c r="SBZ2" s="171"/>
      <c r="SCA2" s="171"/>
      <c r="SCB2" s="171"/>
      <c r="SCC2" s="171"/>
      <c r="SCD2" s="171"/>
      <c r="SCE2" s="171"/>
      <c r="SCF2" s="171"/>
      <c r="SCG2" s="171"/>
      <c r="SCH2" s="171"/>
      <c r="SCI2" s="171"/>
      <c r="SCJ2" s="171"/>
      <c r="SCK2" s="171"/>
      <c r="SCL2" s="171"/>
      <c r="SCM2" s="171"/>
      <c r="SCN2" s="171"/>
      <c r="SCO2" s="171"/>
      <c r="SCP2" s="171"/>
      <c r="SCQ2" s="171"/>
      <c r="SCR2" s="171"/>
      <c r="SCS2" s="171"/>
      <c r="SCT2" s="171"/>
      <c r="SCU2" s="171"/>
      <c r="SCV2" s="171"/>
      <c r="SCW2" s="171"/>
      <c r="SCX2" s="171"/>
      <c r="SCY2" s="171"/>
      <c r="SCZ2" s="171"/>
      <c r="SDA2" s="171"/>
      <c r="SDB2" s="171"/>
      <c r="SDC2" s="171"/>
      <c r="SDD2" s="171"/>
      <c r="SDE2" s="171"/>
      <c r="SDF2" s="171"/>
      <c r="SDG2" s="171"/>
      <c r="SDH2" s="171"/>
      <c r="SDI2" s="171"/>
      <c r="SDJ2" s="171"/>
      <c r="SDK2" s="171"/>
      <c r="SDL2" s="171"/>
      <c r="SDM2" s="171"/>
      <c r="SDN2" s="171"/>
      <c r="SDO2" s="171"/>
      <c r="SDP2" s="171"/>
      <c r="SDQ2" s="171"/>
      <c r="SDR2" s="171"/>
      <c r="SDS2" s="171"/>
      <c r="SDT2" s="171"/>
      <c r="SDU2" s="171"/>
      <c r="SDV2" s="171"/>
      <c r="SDW2" s="171"/>
      <c r="SDX2" s="171"/>
      <c r="SDY2" s="171"/>
      <c r="SDZ2" s="171"/>
      <c r="SEA2" s="171"/>
      <c r="SEB2" s="171"/>
      <c r="SEC2" s="171"/>
      <c r="SED2" s="171"/>
      <c r="SEE2" s="171"/>
      <c r="SEF2" s="171"/>
      <c r="SEG2" s="171"/>
      <c r="SEH2" s="171"/>
      <c r="SEI2" s="171"/>
      <c r="SEJ2" s="171"/>
      <c r="SEK2" s="171"/>
      <c r="SEL2" s="171"/>
      <c r="SEM2" s="171"/>
      <c r="SEN2" s="171"/>
      <c r="SEO2" s="171"/>
      <c r="SEP2" s="171"/>
      <c r="SEQ2" s="171"/>
      <c r="SER2" s="171"/>
      <c r="SES2" s="171"/>
      <c r="SET2" s="171"/>
      <c r="SEU2" s="171"/>
      <c r="SEV2" s="171"/>
      <c r="SEW2" s="171"/>
      <c r="SEX2" s="171"/>
      <c r="SEY2" s="171"/>
      <c r="SEZ2" s="171"/>
      <c r="SFA2" s="171"/>
      <c r="SFB2" s="171"/>
      <c r="SFC2" s="171"/>
      <c r="SFD2" s="171"/>
      <c r="SFE2" s="171"/>
      <c r="SFF2" s="171"/>
      <c r="SFG2" s="171"/>
      <c r="SFH2" s="171"/>
      <c r="SFI2" s="171"/>
      <c r="SFJ2" s="171"/>
      <c r="SFK2" s="171"/>
      <c r="SFL2" s="171"/>
      <c r="SFM2" s="171"/>
      <c r="SFN2" s="171"/>
      <c r="SFO2" s="171"/>
      <c r="SFP2" s="171"/>
      <c r="SFQ2" s="171"/>
      <c r="SFR2" s="171"/>
      <c r="SFS2" s="171"/>
      <c r="SFT2" s="171"/>
      <c r="SFU2" s="171"/>
      <c r="SFV2" s="171"/>
      <c r="SFW2" s="171"/>
      <c r="SFX2" s="171"/>
      <c r="SFY2" s="171"/>
      <c r="SFZ2" s="171"/>
      <c r="SGA2" s="171"/>
      <c r="SGB2" s="171"/>
      <c r="SGC2" s="171"/>
      <c r="SGD2" s="171"/>
      <c r="SGE2" s="171"/>
      <c r="SGF2" s="171"/>
      <c r="SGG2" s="171"/>
      <c r="SGH2" s="171"/>
      <c r="SGI2" s="171"/>
      <c r="SGJ2" s="171"/>
      <c r="SGK2" s="171"/>
      <c r="SGL2" s="171"/>
      <c r="SGM2" s="171"/>
      <c r="SGN2" s="171"/>
      <c r="SGO2" s="171"/>
      <c r="SGP2" s="171"/>
      <c r="SGQ2" s="171"/>
      <c r="SGR2" s="171"/>
      <c r="SGS2" s="171"/>
      <c r="SGT2" s="171"/>
      <c r="SGU2" s="171"/>
      <c r="SGV2" s="171"/>
      <c r="SGW2" s="171"/>
      <c r="SGX2" s="171"/>
      <c r="SGY2" s="171"/>
      <c r="SGZ2" s="171"/>
      <c r="SHA2" s="171"/>
      <c r="SHB2" s="171"/>
      <c r="SHC2" s="171"/>
      <c r="SHD2" s="171"/>
      <c r="SHE2" s="171"/>
      <c r="SHF2" s="171"/>
      <c r="SHG2" s="171"/>
      <c r="SHH2" s="171"/>
      <c r="SHI2" s="171"/>
      <c r="SHJ2" s="171"/>
      <c r="SHK2" s="171"/>
      <c r="SHL2" s="171"/>
      <c r="SHM2" s="171"/>
      <c r="SHN2" s="171"/>
      <c r="SHO2" s="171"/>
      <c r="SHP2" s="171"/>
      <c r="SHQ2" s="171"/>
      <c r="SHR2" s="171"/>
      <c r="SHS2" s="171"/>
      <c r="SHT2" s="171"/>
      <c r="SHU2" s="171"/>
      <c r="SHV2" s="171"/>
      <c r="SHW2" s="171"/>
      <c r="SHX2" s="171"/>
      <c r="SHY2" s="171"/>
      <c r="SHZ2" s="171"/>
      <c r="SIA2" s="171"/>
      <c r="SIB2" s="171"/>
      <c r="SIC2" s="171"/>
      <c r="SID2" s="171"/>
      <c r="SIE2" s="171"/>
      <c r="SIF2" s="171"/>
      <c r="SIG2" s="171"/>
      <c r="SIH2" s="171"/>
      <c r="SII2" s="171"/>
      <c r="SIJ2" s="171"/>
      <c r="SIK2" s="171"/>
      <c r="SIL2" s="171"/>
      <c r="SIM2" s="171"/>
      <c r="SIN2" s="171"/>
      <c r="SIO2" s="171"/>
      <c r="SIP2" s="171"/>
      <c r="SIQ2" s="171"/>
      <c r="SIR2" s="171"/>
      <c r="SIS2" s="171"/>
      <c r="SIT2" s="171"/>
      <c r="SIU2" s="171"/>
      <c r="SIV2" s="171"/>
      <c r="SIW2" s="171"/>
      <c r="SIX2" s="171"/>
      <c r="SIY2" s="171"/>
      <c r="SIZ2" s="171"/>
      <c r="SJA2" s="171"/>
      <c r="SJB2" s="171"/>
      <c r="SJC2" s="171"/>
      <c r="SJD2" s="171"/>
      <c r="SJE2" s="171"/>
      <c r="SJF2" s="171"/>
      <c r="SJG2" s="171"/>
      <c r="SJH2" s="171"/>
      <c r="SJI2" s="171"/>
      <c r="SJJ2" s="171"/>
      <c r="SJK2" s="171"/>
      <c r="SJL2" s="171"/>
      <c r="SJM2" s="171"/>
      <c r="SJN2" s="171"/>
      <c r="SJO2" s="171"/>
      <c r="SJP2" s="171"/>
      <c r="SJQ2" s="171"/>
      <c r="SJR2" s="171"/>
      <c r="SJS2" s="171"/>
      <c r="SJT2" s="171"/>
      <c r="SJU2" s="171"/>
      <c r="SJV2" s="171"/>
      <c r="SJW2" s="171"/>
      <c r="SJX2" s="171"/>
      <c r="SJY2" s="171"/>
      <c r="SJZ2" s="171"/>
      <c r="SKA2" s="171"/>
      <c r="SKB2" s="171"/>
      <c r="SKC2" s="171"/>
      <c r="SKD2" s="171"/>
      <c r="SKE2" s="171"/>
      <c r="SKF2" s="171"/>
      <c r="SKG2" s="171"/>
      <c r="SKH2" s="171"/>
      <c r="SKI2" s="171"/>
      <c r="SKJ2" s="171"/>
      <c r="SKK2" s="171"/>
      <c r="SKL2" s="171"/>
      <c r="SKM2" s="171"/>
      <c r="SKN2" s="171"/>
      <c r="SKO2" s="171"/>
      <c r="SKP2" s="171"/>
      <c r="SKQ2" s="171"/>
      <c r="SKR2" s="171"/>
      <c r="SKS2" s="171"/>
      <c r="SKT2" s="171"/>
      <c r="SKU2" s="171"/>
      <c r="SKV2" s="171"/>
      <c r="SKW2" s="171"/>
      <c r="SKX2" s="171"/>
      <c r="SKY2" s="171"/>
      <c r="SKZ2" s="171"/>
      <c r="SLA2" s="171"/>
      <c r="SLB2" s="171"/>
      <c r="SLC2" s="171"/>
      <c r="SLD2" s="171"/>
      <c r="SLE2" s="171"/>
      <c r="SLF2" s="171"/>
      <c r="SLG2" s="171"/>
      <c r="SLH2" s="171"/>
      <c r="SLI2" s="171"/>
      <c r="SLJ2" s="171"/>
      <c r="SLK2" s="171"/>
      <c r="SLL2" s="171"/>
      <c r="SLM2" s="171"/>
      <c r="SLN2" s="171"/>
      <c r="SLO2" s="171"/>
      <c r="SLP2" s="171"/>
      <c r="SLQ2" s="171"/>
      <c r="SLR2" s="171"/>
      <c r="SLS2" s="171"/>
      <c r="SLT2" s="171"/>
      <c r="SLU2" s="171"/>
      <c r="SLV2" s="171"/>
      <c r="SLW2" s="171"/>
      <c r="SLX2" s="171"/>
      <c r="SLY2" s="171"/>
      <c r="SLZ2" s="171"/>
      <c r="SMA2" s="171"/>
      <c r="SMB2" s="171"/>
      <c r="SMC2" s="171"/>
      <c r="SMD2" s="171"/>
      <c r="SME2" s="171"/>
      <c r="SMF2" s="171"/>
      <c r="SMG2" s="171"/>
      <c r="SMH2" s="171"/>
      <c r="SMI2" s="171"/>
      <c r="SMJ2" s="171"/>
      <c r="SMK2" s="171"/>
      <c r="SML2" s="171"/>
      <c r="SMM2" s="171"/>
      <c r="SMN2" s="171"/>
      <c r="SMO2" s="171"/>
      <c r="SMP2" s="171"/>
      <c r="SMQ2" s="171"/>
      <c r="SMR2" s="171"/>
      <c r="SMS2" s="171"/>
      <c r="SMT2" s="171"/>
      <c r="SMU2" s="171"/>
      <c r="SMV2" s="171"/>
      <c r="SMW2" s="171"/>
      <c r="SMX2" s="171"/>
      <c r="SMY2" s="171"/>
      <c r="SMZ2" s="171"/>
      <c r="SNA2" s="171"/>
      <c r="SNB2" s="171"/>
      <c r="SNC2" s="171"/>
      <c r="SND2" s="171"/>
      <c r="SNE2" s="171"/>
      <c r="SNF2" s="171"/>
      <c r="SNG2" s="171"/>
      <c r="SNH2" s="171"/>
      <c r="SNI2" s="171"/>
      <c r="SNJ2" s="171"/>
      <c r="SNK2" s="171"/>
      <c r="SNL2" s="171"/>
      <c r="SNM2" s="171"/>
      <c r="SNN2" s="171"/>
      <c r="SNO2" s="171"/>
      <c r="SNP2" s="171"/>
      <c r="SNQ2" s="171"/>
      <c r="SNR2" s="171"/>
      <c r="SNS2" s="171"/>
      <c r="SNT2" s="171"/>
      <c r="SNU2" s="171"/>
      <c r="SNV2" s="171"/>
      <c r="SNW2" s="171"/>
      <c r="SNX2" s="171"/>
      <c r="SNY2" s="171"/>
      <c r="SNZ2" s="171"/>
      <c r="SOA2" s="171"/>
      <c r="SOB2" s="171"/>
      <c r="SOC2" s="171"/>
      <c r="SOD2" s="171"/>
      <c r="SOE2" s="171"/>
      <c r="SOF2" s="171"/>
      <c r="SOG2" s="171"/>
      <c r="SOH2" s="171"/>
      <c r="SOI2" s="171"/>
      <c r="SOJ2" s="171"/>
      <c r="SOK2" s="171"/>
      <c r="SOL2" s="171"/>
      <c r="SOM2" s="171"/>
      <c r="SON2" s="171"/>
      <c r="SOO2" s="171"/>
      <c r="SOP2" s="171"/>
      <c r="SOQ2" s="171"/>
      <c r="SOR2" s="171"/>
      <c r="SOS2" s="171"/>
      <c r="SOT2" s="171"/>
      <c r="SOU2" s="171"/>
      <c r="SOV2" s="171"/>
      <c r="SOW2" s="171"/>
      <c r="SOX2" s="171"/>
      <c r="SOY2" s="171"/>
      <c r="SOZ2" s="171"/>
      <c r="SPA2" s="171"/>
      <c r="SPB2" s="171"/>
      <c r="SPC2" s="171"/>
      <c r="SPD2" s="171"/>
      <c r="SPE2" s="171"/>
      <c r="SPF2" s="171"/>
      <c r="SPG2" s="171"/>
      <c r="SPH2" s="171"/>
      <c r="SPI2" s="171"/>
      <c r="SPJ2" s="171"/>
      <c r="SPK2" s="171"/>
      <c r="SPL2" s="171"/>
      <c r="SPM2" s="171"/>
      <c r="SPN2" s="171"/>
      <c r="SPO2" s="171"/>
      <c r="SPP2" s="171"/>
      <c r="SPQ2" s="171"/>
      <c r="SPR2" s="171"/>
      <c r="SPS2" s="171"/>
      <c r="SPT2" s="171"/>
      <c r="SPU2" s="171"/>
      <c r="SPV2" s="171"/>
      <c r="SPW2" s="171"/>
      <c r="SPX2" s="171"/>
      <c r="SPY2" s="171"/>
      <c r="SPZ2" s="171"/>
      <c r="SQA2" s="171"/>
      <c r="SQB2" s="171"/>
      <c r="SQC2" s="171"/>
      <c r="SQD2" s="171"/>
      <c r="SQE2" s="171"/>
      <c r="SQF2" s="171"/>
      <c r="SQG2" s="171"/>
      <c r="SQH2" s="171"/>
      <c r="SQI2" s="171"/>
      <c r="SQJ2" s="171"/>
      <c r="SQK2" s="171"/>
      <c r="SQL2" s="171"/>
      <c r="SQM2" s="171"/>
      <c r="SQN2" s="171"/>
      <c r="SQO2" s="171"/>
      <c r="SQP2" s="171"/>
      <c r="SQQ2" s="171"/>
      <c r="SQR2" s="171"/>
      <c r="SQS2" s="171"/>
      <c r="SQT2" s="171"/>
      <c r="SQU2" s="171"/>
      <c r="SQV2" s="171"/>
      <c r="SQW2" s="171"/>
      <c r="SQX2" s="171"/>
      <c r="SQY2" s="171"/>
      <c r="SQZ2" s="171"/>
      <c r="SRA2" s="171"/>
      <c r="SRB2" s="171"/>
      <c r="SRC2" s="171"/>
      <c r="SRD2" s="171"/>
      <c r="SRE2" s="171"/>
      <c r="SRF2" s="171"/>
      <c r="SRG2" s="171"/>
      <c r="SRH2" s="171"/>
      <c r="SRI2" s="171"/>
      <c r="SRJ2" s="171"/>
      <c r="SRK2" s="171"/>
      <c r="SRL2" s="171"/>
      <c r="SRM2" s="171"/>
      <c r="SRN2" s="171"/>
      <c r="SRO2" s="171"/>
      <c r="SRP2" s="171"/>
      <c r="SRQ2" s="171"/>
      <c r="SRR2" s="171"/>
      <c r="SRS2" s="171"/>
      <c r="SRT2" s="171"/>
      <c r="SRU2" s="171"/>
      <c r="SRV2" s="171"/>
      <c r="SRW2" s="171"/>
      <c r="SRX2" s="171"/>
      <c r="SRY2" s="171"/>
      <c r="SRZ2" s="171"/>
      <c r="SSA2" s="171"/>
      <c r="SSB2" s="171"/>
      <c r="SSC2" s="171"/>
      <c r="SSD2" s="171"/>
      <c r="SSE2" s="171"/>
      <c r="SSF2" s="171"/>
      <c r="SSG2" s="171"/>
      <c r="SSH2" s="171"/>
      <c r="SSI2" s="171"/>
      <c r="SSJ2" s="171"/>
      <c r="SSK2" s="171"/>
      <c r="SSL2" s="171"/>
      <c r="SSM2" s="171"/>
      <c r="SSN2" s="171"/>
      <c r="SSO2" s="171"/>
      <c r="SSP2" s="171"/>
      <c r="SSQ2" s="171"/>
      <c r="SSR2" s="171"/>
      <c r="SSS2" s="171"/>
      <c r="SST2" s="171"/>
      <c r="SSU2" s="171"/>
      <c r="SSV2" s="171"/>
      <c r="SSW2" s="171"/>
      <c r="SSX2" s="171"/>
      <c r="SSY2" s="171"/>
      <c r="SSZ2" s="171"/>
      <c r="STA2" s="171"/>
      <c r="STB2" s="171"/>
      <c r="STC2" s="171"/>
      <c r="STD2" s="171"/>
      <c r="STE2" s="171"/>
      <c r="STF2" s="171"/>
      <c r="STG2" s="171"/>
      <c r="STH2" s="171"/>
      <c r="STI2" s="171"/>
      <c r="STJ2" s="171"/>
      <c r="STK2" s="171"/>
      <c r="STL2" s="171"/>
      <c r="STM2" s="171"/>
      <c r="STN2" s="171"/>
      <c r="STO2" s="171"/>
      <c r="STP2" s="171"/>
      <c r="STQ2" s="171"/>
      <c r="STR2" s="171"/>
      <c r="STS2" s="171"/>
      <c r="STT2" s="171"/>
      <c r="STU2" s="171"/>
      <c r="STV2" s="171"/>
      <c r="STW2" s="171"/>
      <c r="STX2" s="171"/>
      <c r="STY2" s="171"/>
      <c r="STZ2" s="171"/>
      <c r="SUA2" s="171"/>
      <c r="SUB2" s="171"/>
      <c r="SUC2" s="171"/>
      <c r="SUD2" s="171"/>
      <c r="SUE2" s="171"/>
      <c r="SUF2" s="171"/>
      <c r="SUG2" s="171"/>
      <c r="SUH2" s="171"/>
      <c r="SUI2" s="171"/>
      <c r="SUJ2" s="171"/>
      <c r="SUK2" s="171"/>
      <c r="SUL2" s="171"/>
      <c r="SUM2" s="171"/>
      <c r="SUN2" s="171"/>
      <c r="SUO2" s="171"/>
      <c r="SUP2" s="171"/>
      <c r="SUQ2" s="171"/>
      <c r="SUR2" s="171"/>
      <c r="SUS2" s="171"/>
      <c r="SUT2" s="171"/>
      <c r="SUU2" s="171"/>
      <c r="SUV2" s="171"/>
      <c r="SUW2" s="171"/>
      <c r="SUX2" s="171"/>
      <c r="SUY2" s="171"/>
      <c r="SUZ2" s="171"/>
      <c r="SVA2" s="171"/>
      <c r="SVB2" s="171"/>
      <c r="SVC2" s="171"/>
      <c r="SVD2" s="171"/>
      <c r="SVE2" s="171"/>
      <c r="SVF2" s="171"/>
      <c r="SVG2" s="171"/>
      <c r="SVH2" s="171"/>
      <c r="SVI2" s="171"/>
      <c r="SVJ2" s="171"/>
      <c r="SVK2" s="171"/>
      <c r="SVL2" s="171"/>
      <c r="SVM2" s="171"/>
      <c r="SVN2" s="171"/>
      <c r="SVO2" s="171"/>
      <c r="SVP2" s="171"/>
      <c r="SVQ2" s="171"/>
      <c r="SVR2" s="171"/>
      <c r="SVS2" s="171"/>
      <c r="SVT2" s="171"/>
      <c r="SVU2" s="171"/>
      <c r="SVV2" s="171"/>
      <c r="SVW2" s="171"/>
      <c r="SVX2" s="171"/>
      <c r="SVY2" s="171"/>
      <c r="SVZ2" s="171"/>
      <c r="SWA2" s="171"/>
      <c r="SWB2" s="171"/>
      <c r="SWC2" s="171"/>
      <c r="SWD2" s="171"/>
      <c r="SWE2" s="171"/>
      <c r="SWF2" s="171"/>
      <c r="SWG2" s="171"/>
      <c r="SWH2" s="171"/>
      <c r="SWI2" s="171"/>
      <c r="SWJ2" s="171"/>
      <c r="SWK2" s="171"/>
      <c r="SWL2" s="171"/>
      <c r="SWM2" s="171"/>
      <c r="SWN2" s="171"/>
      <c r="SWO2" s="171"/>
      <c r="SWP2" s="171"/>
      <c r="SWQ2" s="171"/>
      <c r="SWR2" s="171"/>
      <c r="SWS2" s="171"/>
      <c r="SWT2" s="171"/>
      <c r="SWU2" s="171"/>
      <c r="SWV2" s="171"/>
      <c r="SWW2" s="171"/>
      <c r="SWX2" s="171"/>
      <c r="SWY2" s="171"/>
      <c r="SWZ2" s="171"/>
      <c r="SXA2" s="171"/>
      <c r="SXB2" s="171"/>
      <c r="SXC2" s="171"/>
      <c r="SXD2" s="171"/>
      <c r="SXE2" s="171"/>
      <c r="SXF2" s="171"/>
      <c r="SXG2" s="171"/>
      <c r="SXH2" s="171"/>
      <c r="SXI2" s="171"/>
      <c r="SXJ2" s="171"/>
      <c r="SXK2" s="171"/>
      <c r="SXL2" s="171"/>
      <c r="SXM2" s="171"/>
      <c r="SXN2" s="171"/>
      <c r="SXO2" s="171"/>
      <c r="SXP2" s="171"/>
      <c r="SXQ2" s="171"/>
      <c r="SXR2" s="171"/>
      <c r="SXS2" s="171"/>
      <c r="SXT2" s="171"/>
      <c r="SXU2" s="171"/>
      <c r="SXV2" s="171"/>
      <c r="SXW2" s="171"/>
      <c r="SXX2" s="171"/>
      <c r="SXY2" s="171"/>
      <c r="SXZ2" s="171"/>
      <c r="SYA2" s="171"/>
      <c r="SYB2" s="171"/>
      <c r="SYC2" s="171"/>
      <c r="SYD2" s="171"/>
      <c r="SYE2" s="171"/>
      <c r="SYF2" s="171"/>
      <c r="SYG2" s="171"/>
      <c r="SYH2" s="171"/>
      <c r="SYI2" s="171"/>
      <c r="SYJ2" s="171"/>
      <c r="SYK2" s="171"/>
      <c r="SYL2" s="171"/>
      <c r="SYM2" s="171"/>
      <c r="SYN2" s="171"/>
      <c r="SYO2" s="171"/>
      <c r="SYP2" s="171"/>
      <c r="SYQ2" s="171"/>
      <c r="SYR2" s="171"/>
      <c r="SYS2" s="171"/>
      <c r="SYT2" s="171"/>
      <c r="SYU2" s="171"/>
      <c r="SYV2" s="171"/>
      <c r="SYW2" s="171"/>
      <c r="SYX2" s="171"/>
      <c r="SYY2" s="171"/>
      <c r="SYZ2" s="171"/>
      <c r="SZA2" s="171"/>
      <c r="SZB2" s="171"/>
      <c r="SZC2" s="171"/>
      <c r="SZD2" s="171"/>
      <c r="SZE2" s="171"/>
      <c r="SZF2" s="171"/>
      <c r="SZG2" s="171"/>
      <c r="SZH2" s="171"/>
      <c r="SZI2" s="171"/>
      <c r="SZJ2" s="171"/>
      <c r="SZK2" s="171"/>
      <c r="SZL2" s="171"/>
      <c r="SZM2" s="171"/>
      <c r="SZN2" s="171"/>
      <c r="SZO2" s="171"/>
      <c r="SZP2" s="171"/>
      <c r="SZQ2" s="171"/>
      <c r="SZR2" s="171"/>
      <c r="SZS2" s="171"/>
      <c r="SZT2" s="171"/>
      <c r="SZU2" s="171"/>
      <c r="SZV2" s="171"/>
      <c r="SZW2" s="171"/>
      <c r="SZX2" s="171"/>
      <c r="SZY2" s="171"/>
      <c r="SZZ2" s="171"/>
      <c r="TAA2" s="171"/>
      <c r="TAB2" s="171"/>
      <c r="TAC2" s="171"/>
      <c r="TAD2" s="171"/>
      <c r="TAE2" s="171"/>
      <c r="TAF2" s="171"/>
      <c r="TAG2" s="171"/>
      <c r="TAH2" s="171"/>
      <c r="TAI2" s="171"/>
      <c r="TAJ2" s="171"/>
      <c r="TAK2" s="171"/>
      <c r="TAL2" s="171"/>
      <c r="TAM2" s="171"/>
      <c r="TAN2" s="171"/>
      <c r="TAO2" s="171"/>
      <c r="TAP2" s="171"/>
      <c r="TAQ2" s="171"/>
      <c r="TAR2" s="171"/>
      <c r="TAS2" s="171"/>
      <c r="TAT2" s="171"/>
      <c r="TAU2" s="171"/>
      <c r="TAV2" s="171"/>
      <c r="TAW2" s="171"/>
      <c r="TAX2" s="171"/>
      <c r="TAY2" s="171"/>
      <c r="TAZ2" s="171"/>
      <c r="TBA2" s="171"/>
      <c r="TBB2" s="171"/>
      <c r="TBC2" s="171"/>
      <c r="TBD2" s="171"/>
      <c r="TBE2" s="171"/>
      <c r="TBF2" s="171"/>
      <c r="TBG2" s="171"/>
      <c r="TBH2" s="171"/>
      <c r="TBI2" s="171"/>
      <c r="TBJ2" s="171"/>
      <c r="TBK2" s="171"/>
      <c r="TBL2" s="171"/>
      <c r="TBM2" s="171"/>
      <c r="TBN2" s="171"/>
      <c r="TBO2" s="171"/>
      <c r="TBP2" s="171"/>
      <c r="TBQ2" s="171"/>
      <c r="TBR2" s="171"/>
      <c r="TBS2" s="171"/>
      <c r="TBT2" s="171"/>
      <c r="TBU2" s="171"/>
      <c r="TBV2" s="171"/>
      <c r="TBW2" s="171"/>
      <c r="TBX2" s="171"/>
      <c r="TBY2" s="171"/>
      <c r="TBZ2" s="171"/>
      <c r="TCA2" s="171"/>
      <c r="TCB2" s="171"/>
      <c r="TCC2" s="171"/>
      <c r="TCD2" s="171"/>
      <c r="TCE2" s="171"/>
      <c r="TCF2" s="171"/>
      <c r="TCG2" s="171"/>
      <c r="TCH2" s="171"/>
      <c r="TCI2" s="171"/>
      <c r="TCJ2" s="171"/>
      <c r="TCK2" s="171"/>
      <c r="TCL2" s="171"/>
      <c r="TCM2" s="171"/>
      <c r="TCN2" s="171"/>
      <c r="TCO2" s="171"/>
      <c r="TCP2" s="171"/>
      <c r="TCQ2" s="171"/>
      <c r="TCR2" s="171"/>
      <c r="TCS2" s="171"/>
      <c r="TCT2" s="171"/>
      <c r="TCU2" s="171"/>
      <c r="TCV2" s="171"/>
      <c r="TCW2" s="171"/>
      <c r="TCX2" s="171"/>
      <c r="TCY2" s="171"/>
      <c r="TCZ2" s="171"/>
      <c r="TDA2" s="171"/>
      <c r="TDB2" s="171"/>
      <c r="TDC2" s="171"/>
      <c r="TDD2" s="171"/>
      <c r="TDE2" s="171"/>
      <c r="TDF2" s="171"/>
      <c r="TDG2" s="171"/>
      <c r="TDH2" s="171"/>
      <c r="TDI2" s="171"/>
      <c r="TDJ2" s="171"/>
      <c r="TDK2" s="171"/>
      <c r="TDL2" s="171"/>
      <c r="TDM2" s="171"/>
      <c r="TDN2" s="171"/>
      <c r="TDO2" s="171"/>
      <c r="TDP2" s="171"/>
      <c r="TDQ2" s="171"/>
      <c r="TDR2" s="171"/>
      <c r="TDS2" s="171"/>
      <c r="TDT2" s="171"/>
      <c r="TDU2" s="171"/>
      <c r="TDV2" s="171"/>
      <c r="TDW2" s="171"/>
      <c r="TDX2" s="171"/>
      <c r="TDY2" s="171"/>
      <c r="TDZ2" s="171"/>
      <c r="TEA2" s="171"/>
      <c r="TEB2" s="171"/>
      <c r="TEC2" s="171"/>
      <c r="TED2" s="171"/>
      <c r="TEE2" s="171"/>
      <c r="TEF2" s="171"/>
      <c r="TEG2" s="171"/>
      <c r="TEH2" s="171"/>
      <c r="TEI2" s="171"/>
      <c r="TEJ2" s="171"/>
      <c r="TEK2" s="171"/>
      <c r="TEL2" s="171"/>
      <c r="TEM2" s="171"/>
      <c r="TEN2" s="171"/>
      <c r="TEO2" s="171"/>
      <c r="TEP2" s="171"/>
      <c r="TEQ2" s="171"/>
      <c r="TER2" s="171"/>
      <c r="TES2" s="171"/>
      <c r="TET2" s="171"/>
      <c r="TEU2" s="171"/>
      <c r="TEV2" s="171"/>
      <c r="TEW2" s="171"/>
      <c r="TEX2" s="171"/>
      <c r="TEY2" s="171"/>
      <c r="TEZ2" s="171"/>
      <c r="TFA2" s="171"/>
      <c r="TFB2" s="171"/>
      <c r="TFC2" s="171"/>
      <c r="TFD2" s="171"/>
      <c r="TFE2" s="171"/>
      <c r="TFF2" s="171"/>
      <c r="TFG2" s="171"/>
      <c r="TFH2" s="171"/>
      <c r="TFI2" s="171"/>
      <c r="TFJ2" s="171"/>
      <c r="TFK2" s="171"/>
      <c r="TFL2" s="171"/>
      <c r="TFM2" s="171"/>
      <c r="TFN2" s="171"/>
      <c r="TFO2" s="171"/>
      <c r="TFP2" s="171"/>
      <c r="TFQ2" s="171"/>
      <c r="TFR2" s="171"/>
      <c r="TFS2" s="171"/>
      <c r="TFT2" s="171"/>
      <c r="TFU2" s="171"/>
      <c r="TFV2" s="171"/>
      <c r="TFW2" s="171"/>
      <c r="TFX2" s="171"/>
      <c r="TFY2" s="171"/>
      <c r="TFZ2" s="171"/>
      <c r="TGA2" s="171"/>
      <c r="TGB2" s="171"/>
      <c r="TGC2" s="171"/>
      <c r="TGD2" s="171"/>
      <c r="TGE2" s="171"/>
      <c r="TGF2" s="171"/>
      <c r="TGG2" s="171"/>
      <c r="TGH2" s="171"/>
      <c r="TGI2" s="171"/>
      <c r="TGJ2" s="171"/>
      <c r="TGK2" s="171"/>
      <c r="TGL2" s="171"/>
      <c r="TGM2" s="171"/>
      <c r="TGN2" s="171"/>
      <c r="TGO2" s="171"/>
      <c r="TGP2" s="171"/>
      <c r="TGQ2" s="171"/>
      <c r="TGR2" s="171"/>
      <c r="TGS2" s="171"/>
      <c r="TGT2" s="171"/>
      <c r="TGU2" s="171"/>
      <c r="TGV2" s="171"/>
      <c r="TGW2" s="171"/>
      <c r="TGX2" s="171"/>
      <c r="TGY2" s="171"/>
      <c r="TGZ2" s="171"/>
      <c r="THA2" s="171"/>
      <c r="THB2" s="171"/>
      <c r="THC2" s="171"/>
      <c r="THD2" s="171"/>
      <c r="THE2" s="171"/>
      <c r="THF2" s="171"/>
      <c r="THG2" s="171"/>
      <c r="THH2" s="171"/>
      <c r="THI2" s="171"/>
      <c r="THJ2" s="171"/>
      <c r="THK2" s="171"/>
      <c r="THL2" s="171"/>
      <c r="THM2" s="171"/>
      <c r="THN2" s="171"/>
      <c r="THO2" s="171"/>
      <c r="THP2" s="171"/>
      <c r="THQ2" s="171"/>
      <c r="THR2" s="171"/>
      <c r="THS2" s="171"/>
      <c r="THT2" s="171"/>
      <c r="THU2" s="171"/>
      <c r="THV2" s="171"/>
      <c r="THW2" s="171"/>
      <c r="THX2" s="171"/>
      <c r="THY2" s="171"/>
      <c r="THZ2" s="171"/>
      <c r="TIA2" s="171"/>
      <c r="TIB2" s="171"/>
      <c r="TIC2" s="171"/>
      <c r="TID2" s="171"/>
      <c r="TIE2" s="171"/>
      <c r="TIF2" s="171"/>
      <c r="TIG2" s="171"/>
      <c r="TIH2" s="171"/>
      <c r="TII2" s="171"/>
      <c r="TIJ2" s="171"/>
      <c r="TIK2" s="171"/>
      <c r="TIL2" s="171"/>
      <c r="TIM2" s="171"/>
      <c r="TIN2" s="171"/>
      <c r="TIO2" s="171"/>
      <c r="TIP2" s="171"/>
      <c r="TIQ2" s="171"/>
      <c r="TIR2" s="171"/>
      <c r="TIS2" s="171"/>
      <c r="TIT2" s="171"/>
      <c r="TIU2" s="171"/>
      <c r="TIV2" s="171"/>
      <c r="TIW2" s="171"/>
      <c r="TIX2" s="171"/>
      <c r="TIY2" s="171"/>
      <c r="TIZ2" s="171"/>
      <c r="TJA2" s="171"/>
      <c r="TJB2" s="171"/>
      <c r="TJC2" s="171"/>
      <c r="TJD2" s="171"/>
      <c r="TJE2" s="171"/>
      <c r="TJF2" s="171"/>
      <c r="TJG2" s="171"/>
      <c r="TJH2" s="171"/>
      <c r="TJI2" s="171"/>
      <c r="TJJ2" s="171"/>
      <c r="TJK2" s="171"/>
      <c r="TJL2" s="171"/>
      <c r="TJM2" s="171"/>
      <c r="TJN2" s="171"/>
      <c r="TJO2" s="171"/>
      <c r="TJP2" s="171"/>
      <c r="TJQ2" s="171"/>
      <c r="TJR2" s="171"/>
      <c r="TJS2" s="171"/>
      <c r="TJT2" s="171"/>
      <c r="TJU2" s="171"/>
      <c r="TJV2" s="171"/>
      <c r="TJW2" s="171"/>
      <c r="TJX2" s="171"/>
      <c r="TJY2" s="171"/>
      <c r="TJZ2" s="171"/>
      <c r="TKA2" s="171"/>
      <c r="TKB2" s="171"/>
      <c r="TKC2" s="171"/>
      <c r="TKD2" s="171"/>
      <c r="TKE2" s="171"/>
      <c r="TKF2" s="171"/>
      <c r="TKG2" s="171"/>
      <c r="TKH2" s="171"/>
      <c r="TKI2" s="171"/>
      <c r="TKJ2" s="171"/>
      <c r="TKK2" s="171"/>
      <c r="TKL2" s="171"/>
      <c r="TKM2" s="171"/>
      <c r="TKN2" s="171"/>
      <c r="TKO2" s="171"/>
      <c r="TKP2" s="171"/>
      <c r="TKQ2" s="171"/>
      <c r="TKR2" s="171"/>
      <c r="TKS2" s="171"/>
      <c r="TKT2" s="171"/>
      <c r="TKU2" s="171"/>
      <c r="TKV2" s="171"/>
      <c r="TKW2" s="171"/>
      <c r="TKX2" s="171"/>
      <c r="TKY2" s="171"/>
      <c r="TKZ2" s="171"/>
      <c r="TLA2" s="171"/>
      <c r="TLB2" s="171"/>
      <c r="TLC2" s="171"/>
      <c r="TLD2" s="171"/>
      <c r="TLE2" s="171"/>
      <c r="TLF2" s="171"/>
      <c r="TLG2" s="171"/>
      <c r="TLH2" s="171"/>
      <c r="TLI2" s="171"/>
      <c r="TLJ2" s="171"/>
      <c r="TLK2" s="171"/>
      <c r="TLL2" s="171"/>
      <c r="TLM2" s="171"/>
      <c r="TLN2" s="171"/>
      <c r="TLO2" s="171"/>
      <c r="TLP2" s="171"/>
      <c r="TLQ2" s="171"/>
      <c r="TLR2" s="171"/>
      <c r="TLS2" s="171"/>
      <c r="TLT2" s="171"/>
      <c r="TLU2" s="171"/>
      <c r="TLV2" s="171"/>
      <c r="TLW2" s="171"/>
      <c r="TLX2" s="171"/>
      <c r="TLY2" s="171"/>
      <c r="TLZ2" s="171"/>
      <c r="TMA2" s="171"/>
      <c r="TMB2" s="171"/>
      <c r="TMC2" s="171"/>
      <c r="TMD2" s="171"/>
      <c r="TME2" s="171"/>
      <c r="TMF2" s="171"/>
      <c r="TMG2" s="171"/>
      <c r="TMH2" s="171"/>
      <c r="TMI2" s="171"/>
      <c r="TMJ2" s="171"/>
      <c r="TMK2" s="171"/>
      <c r="TML2" s="171"/>
      <c r="TMM2" s="171"/>
      <c r="TMN2" s="171"/>
      <c r="TMO2" s="171"/>
      <c r="TMP2" s="171"/>
      <c r="TMQ2" s="171"/>
      <c r="TMR2" s="171"/>
      <c r="TMS2" s="171"/>
      <c r="TMT2" s="171"/>
      <c r="TMU2" s="171"/>
      <c r="TMV2" s="171"/>
      <c r="TMW2" s="171"/>
      <c r="TMX2" s="171"/>
      <c r="TMY2" s="171"/>
      <c r="TMZ2" s="171"/>
      <c r="TNA2" s="171"/>
      <c r="TNB2" s="171"/>
      <c r="TNC2" s="171"/>
      <c r="TND2" s="171"/>
      <c r="TNE2" s="171"/>
      <c r="TNF2" s="171"/>
      <c r="TNG2" s="171"/>
      <c r="TNH2" s="171"/>
      <c r="TNI2" s="171"/>
      <c r="TNJ2" s="171"/>
      <c r="TNK2" s="171"/>
      <c r="TNL2" s="171"/>
      <c r="TNM2" s="171"/>
      <c r="TNN2" s="171"/>
      <c r="TNO2" s="171"/>
      <c r="TNP2" s="171"/>
      <c r="TNQ2" s="171"/>
      <c r="TNR2" s="171"/>
      <c r="TNS2" s="171"/>
      <c r="TNT2" s="171"/>
      <c r="TNU2" s="171"/>
      <c r="TNV2" s="171"/>
      <c r="TNW2" s="171"/>
      <c r="TNX2" s="171"/>
      <c r="TNY2" s="171"/>
      <c r="TNZ2" s="171"/>
      <c r="TOA2" s="171"/>
      <c r="TOB2" s="171"/>
      <c r="TOC2" s="171"/>
      <c r="TOD2" s="171"/>
      <c r="TOE2" s="171"/>
      <c r="TOF2" s="171"/>
      <c r="TOG2" s="171"/>
      <c r="TOH2" s="171"/>
      <c r="TOI2" s="171"/>
      <c r="TOJ2" s="171"/>
      <c r="TOK2" s="171"/>
      <c r="TOL2" s="171"/>
      <c r="TOM2" s="171"/>
      <c r="TON2" s="171"/>
      <c r="TOO2" s="171"/>
      <c r="TOP2" s="171"/>
      <c r="TOQ2" s="171"/>
      <c r="TOR2" s="171"/>
      <c r="TOS2" s="171"/>
      <c r="TOT2" s="171"/>
      <c r="TOU2" s="171"/>
      <c r="TOV2" s="171"/>
      <c r="TOW2" s="171"/>
      <c r="TOX2" s="171"/>
      <c r="TOY2" s="171"/>
      <c r="TOZ2" s="171"/>
      <c r="TPA2" s="171"/>
      <c r="TPB2" s="171"/>
      <c r="TPC2" s="171"/>
      <c r="TPD2" s="171"/>
      <c r="TPE2" s="171"/>
      <c r="TPF2" s="171"/>
      <c r="TPG2" s="171"/>
      <c r="TPH2" s="171"/>
      <c r="TPI2" s="171"/>
      <c r="TPJ2" s="171"/>
      <c r="TPK2" s="171"/>
      <c r="TPL2" s="171"/>
      <c r="TPM2" s="171"/>
      <c r="TPN2" s="171"/>
      <c r="TPO2" s="171"/>
      <c r="TPP2" s="171"/>
      <c r="TPQ2" s="171"/>
      <c r="TPR2" s="171"/>
      <c r="TPS2" s="171"/>
      <c r="TPT2" s="171"/>
      <c r="TPU2" s="171"/>
      <c r="TPV2" s="171"/>
      <c r="TPW2" s="171"/>
      <c r="TPX2" s="171"/>
      <c r="TPY2" s="171"/>
      <c r="TPZ2" s="171"/>
      <c r="TQA2" s="171"/>
      <c r="TQB2" s="171"/>
      <c r="TQC2" s="171"/>
      <c r="TQD2" s="171"/>
      <c r="TQE2" s="171"/>
      <c r="TQF2" s="171"/>
      <c r="TQG2" s="171"/>
      <c r="TQH2" s="171"/>
      <c r="TQI2" s="171"/>
      <c r="TQJ2" s="171"/>
      <c r="TQK2" s="171"/>
      <c r="TQL2" s="171"/>
      <c r="TQM2" s="171"/>
      <c r="TQN2" s="171"/>
      <c r="TQO2" s="171"/>
      <c r="TQP2" s="171"/>
      <c r="TQQ2" s="171"/>
      <c r="TQR2" s="171"/>
      <c r="TQS2" s="171"/>
      <c r="TQT2" s="171"/>
      <c r="TQU2" s="171"/>
      <c r="TQV2" s="171"/>
      <c r="TQW2" s="171"/>
      <c r="TQX2" s="171"/>
      <c r="TQY2" s="171"/>
      <c r="TQZ2" s="171"/>
      <c r="TRA2" s="171"/>
      <c r="TRB2" s="171"/>
      <c r="TRC2" s="171"/>
      <c r="TRD2" s="171"/>
      <c r="TRE2" s="171"/>
      <c r="TRF2" s="171"/>
      <c r="TRG2" s="171"/>
      <c r="TRH2" s="171"/>
      <c r="TRI2" s="171"/>
      <c r="TRJ2" s="171"/>
      <c r="TRK2" s="171"/>
      <c r="TRL2" s="171"/>
      <c r="TRM2" s="171"/>
      <c r="TRN2" s="171"/>
      <c r="TRO2" s="171"/>
      <c r="TRP2" s="171"/>
      <c r="TRQ2" s="171"/>
      <c r="TRR2" s="171"/>
      <c r="TRS2" s="171"/>
      <c r="TRT2" s="171"/>
      <c r="TRU2" s="171"/>
      <c r="TRV2" s="171"/>
      <c r="TRW2" s="171"/>
      <c r="TRX2" s="171"/>
      <c r="TRY2" s="171"/>
      <c r="TRZ2" s="171"/>
      <c r="TSA2" s="171"/>
      <c r="TSB2" s="171"/>
      <c r="TSC2" s="171"/>
      <c r="TSD2" s="171"/>
      <c r="TSE2" s="171"/>
      <c r="TSF2" s="171"/>
      <c r="TSG2" s="171"/>
      <c r="TSH2" s="171"/>
      <c r="TSI2" s="171"/>
      <c r="TSJ2" s="171"/>
      <c r="TSK2" s="171"/>
      <c r="TSL2" s="171"/>
      <c r="TSM2" s="171"/>
      <c r="TSN2" s="171"/>
      <c r="TSO2" s="171"/>
      <c r="TSP2" s="171"/>
      <c r="TSQ2" s="171"/>
      <c r="TSR2" s="171"/>
      <c r="TSS2" s="171"/>
      <c r="TST2" s="171"/>
      <c r="TSU2" s="171"/>
      <c r="TSV2" s="171"/>
      <c r="TSW2" s="171"/>
      <c r="TSX2" s="171"/>
      <c r="TSY2" s="171"/>
      <c r="TSZ2" s="171"/>
      <c r="TTA2" s="171"/>
      <c r="TTB2" s="171"/>
      <c r="TTC2" s="171"/>
      <c r="TTD2" s="171"/>
      <c r="TTE2" s="171"/>
      <c r="TTF2" s="171"/>
      <c r="TTG2" s="171"/>
      <c r="TTH2" s="171"/>
      <c r="TTI2" s="171"/>
      <c r="TTJ2" s="171"/>
      <c r="TTK2" s="171"/>
      <c r="TTL2" s="171"/>
      <c r="TTM2" s="171"/>
      <c r="TTN2" s="171"/>
      <c r="TTO2" s="171"/>
      <c r="TTP2" s="171"/>
      <c r="TTQ2" s="171"/>
      <c r="TTR2" s="171"/>
      <c r="TTS2" s="171"/>
      <c r="TTT2" s="171"/>
      <c r="TTU2" s="171"/>
      <c r="TTV2" s="171"/>
      <c r="TTW2" s="171"/>
      <c r="TTX2" s="171"/>
      <c r="TTY2" s="171"/>
      <c r="TTZ2" s="171"/>
      <c r="TUA2" s="171"/>
      <c r="TUB2" s="171"/>
      <c r="TUC2" s="171"/>
      <c r="TUD2" s="171"/>
      <c r="TUE2" s="171"/>
      <c r="TUF2" s="171"/>
      <c r="TUG2" s="171"/>
      <c r="TUH2" s="171"/>
      <c r="TUI2" s="171"/>
      <c r="TUJ2" s="171"/>
      <c r="TUK2" s="171"/>
      <c r="TUL2" s="171"/>
      <c r="TUM2" s="171"/>
      <c r="TUN2" s="171"/>
      <c r="TUO2" s="171"/>
      <c r="TUP2" s="171"/>
      <c r="TUQ2" s="171"/>
      <c r="TUR2" s="171"/>
      <c r="TUS2" s="171"/>
      <c r="TUT2" s="171"/>
      <c r="TUU2" s="171"/>
      <c r="TUV2" s="171"/>
      <c r="TUW2" s="171"/>
      <c r="TUX2" s="171"/>
      <c r="TUY2" s="171"/>
      <c r="TUZ2" s="171"/>
      <c r="TVA2" s="171"/>
      <c r="TVB2" s="171"/>
      <c r="TVC2" s="171"/>
      <c r="TVD2" s="171"/>
      <c r="TVE2" s="171"/>
      <c r="TVF2" s="171"/>
      <c r="TVG2" s="171"/>
      <c r="TVH2" s="171"/>
      <c r="TVI2" s="171"/>
      <c r="TVJ2" s="171"/>
      <c r="TVK2" s="171"/>
      <c r="TVL2" s="171"/>
      <c r="TVM2" s="171"/>
      <c r="TVN2" s="171"/>
      <c r="TVO2" s="171"/>
      <c r="TVP2" s="171"/>
      <c r="TVQ2" s="171"/>
      <c r="TVR2" s="171"/>
      <c r="TVS2" s="171"/>
      <c r="TVT2" s="171"/>
      <c r="TVU2" s="171"/>
      <c r="TVV2" s="171"/>
      <c r="TVW2" s="171"/>
      <c r="TVX2" s="171"/>
      <c r="TVY2" s="171"/>
      <c r="TVZ2" s="171"/>
      <c r="TWA2" s="171"/>
      <c r="TWB2" s="171"/>
      <c r="TWC2" s="171"/>
      <c r="TWD2" s="171"/>
      <c r="TWE2" s="171"/>
      <c r="TWF2" s="171"/>
      <c r="TWG2" s="171"/>
      <c r="TWH2" s="171"/>
      <c r="TWI2" s="171"/>
      <c r="TWJ2" s="171"/>
      <c r="TWK2" s="171"/>
      <c r="TWL2" s="171"/>
      <c r="TWM2" s="171"/>
      <c r="TWN2" s="171"/>
      <c r="TWO2" s="171"/>
      <c r="TWP2" s="171"/>
      <c r="TWQ2" s="171"/>
      <c r="TWR2" s="171"/>
      <c r="TWS2" s="171"/>
      <c r="TWT2" s="171"/>
      <c r="TWU2" s="171"/>
      <c r="TWV2" s="171"/>
      <c r="TWW2" s="171"/>
      <c r="TWX2" s="171"/>
      <c r="TWY2" s="171"/>
      <c r="TWZ2" s="171"/>
      <c r="TXA2" s="171"/>
      <c r="TXB2" s="171"/>
      <c r="TXC2" s="171"/>
      <c r="TXD2" s="171"/>
      <c r="TXE2" s="171"/>
      <c r="TXF2" s="171"/>
      <c r="TXG2" s="171"/>
      <c r="TXH2" s="171"/>
      <c r="TXI2" s="171"/>
      <c r="TXJ2" s="171"/>
      <c r="TXK2" s="171"/>
      <c r="TXL2" s="171"/>
      <c r="TXM2" s="171"/>
      <c r="TXN2" s="171"/>
      <c r="TXO2" s="171"/>
      <c r="TXP2" s="171"/>
      <c r="TXQ2" s="171"/>
      <c r="TXR2" s="171"/>
      <c r="TXS2" s="171"/>
      <c r="TXT2" s="171"/>
      <c r="TXU2" s="171"/>
      <c r="TXV2" s="171"/>
      <c r="TXW2" s="171"/>
      <c r="TXX2" s="171"/>
      <c r="TXY2" s="171"/>
      <c r="TXZ2" s="171"/>
      <c r="TYA2" s="171"/>
      <c r="TYB2" s="171"/>
      <c r="TYC2" s="171"/>
      <c r="TYD2" s="171"/>
      <c r="TYE2" s="171"/>
      <c r="TYF2" s="171"/>
      <c r="TYG2" s="171"/>
      <c r="TYH2" s="171"/>
      <c r="TYI2" s="171"/>
      <c r="TYJ2" s="171"/>
      <c r="TYK2" s="171"/>
      <c r="TYL2" s="171"/>
      <c r="TYM2" s="171"/>
      <c r="TYN2" s="171"/>
      <c r="TYO2" s="171"/>
      <c r="TYP2" s="171"/>
      <c r="TYQ2" s="171"/>
      <c r="TYR2" s="171"/>
      <c r="TYS2" s="171"/>
      <c r="TYT2" s="171"/>
      <c r="TYU2" s="171"/>
      <c r="TYV2" s="171"/>
      <c r="TYW2" s="171"/>
      <c r="TYX2" s="171"/>
      <c r="TYY2" s="171"/>
      <c r="TYZ2" s="171"/>
      <c r="TZA2" s="171"/>
      <c r="TZB2" s="171"/>
      <c r="TZC2" s="171"/>
      <c r="TZD2" s="171"/>
      <c r="TZE2" s="171"/>
      <c r="TZF2" s="171"/>
      <c r="TZG2" s="171"/>
      <c r="TZH2" s="171"/>
      <c r="TZI2" s="171"/>
      <c r="TZJ2" s="171"/>
      <c r="TZK2" s="171"/>
      <c r="TZL2" s="171"/>
      <c r="TZM2" s="171"/>
      <c r="TZN2" s="171"/>
      <c r="TZO2" s="171"/>
      <c r="TZP2" s="171"/>
      <c r="TZQ2" s="171"/>
      <c r="TZR2" s="171"/>
      <c r="TZS2" s="171"/>
      <c r="TZT2" s="171"/>
      <c r="TZU2" s="171"/>
      <c r="TZV2" s="171"/>
      <c r="TZW2" s="171"/>
      <c r="TZX2" s="171"/>
      <c r="TZY2" s="171"/>
      <c r="TZZ2" s="171"/>
      <c r="UAA2" s="171"/>
      <c r="UAB2" s="171"/>
      <c r="UAC2" s="171"/>
      <c r="UAD2" s="171"/>
      <c r="UAE2" s="171"/>
      <c r="UAF2" s="171"/>
      <c r="UAG2" s="171"/>
      <c r="UAH2" s="171"/>
      <c r="UAI2" s="171"/>
      <c r="UAJ2" s="171"/>
      <c r="UAK2" s="171"/>
      <c r="UAL2" s="171"/>
      <c r="UAM2" s="171"/>
      <c r="UAN2" s="171"/>
      <c r="UAO2" s="171"/>
      <c r="UAP2" s="171"/>
      <c r="UAQ2" s="171"/>
      <c r="UAR2" s="171"/>
      <c r="UAS2" s="171"/>
      <c r="UAT2" s="171"/>
      <c r="UAU2" s="171"/>
      <c r="UAV2" s="171"/>
      <c r="UAW2" s="171"/>
      <c r="UAX2" s="171"/>
      <c r="UAY2" s="171"/>
      <c r="UAZ2" s="171"/>
      <c r="UBA2" s="171"/>
      <c r="UBB2" s="171"/>
      <c r="UBC2" s="171"/>
      <c r="UBD2" s="171"/>
      <c r="UBE2" s="171"/>
      <c r="UBF2" s="171"/>
      <c r="UBG2" s="171"/>
      <c r="UBH2" s="171"/>
      <c r="UBI2" s="171"/>
      <c r="UBJ2" s="171"/>
      <c r="UBK2" s="171"/>
      <c r="UBL2" s="171"/>
      <c r="UBM2" s="171"/>
      <c r="UBN2" s="171"/>
      <c r="UBO2" s="171"/>
      <c r="UBP2" s="171"/>
      <c r="UBQ2" s="171"/>
      <c r="UBR2" s="171"/>
      <c r="UBS2" s="171"/>
      <c r="UBT2" s="171"/>
      <c r="UBU2" s="171"/>
      <c r="UBV2" s="171"/>
      <c r="UBW2" s="171"/>
      <c r="UBX2" s="171"/>
      <c r="UBY2" s="171"/>
      <c r="UBZ2" s="171"/>
      <c r="UCA2" s="171"/>
      <c r="UCB2" s="171"/>
      <c r="UCC2" s="171"/>
      <c r="UCD2" s="171"/>
      <c r="UCE2" s="171"/>
      <c r="UCF2" s="171"/>
      <c r="UCG2" s="171"/>
      <c r="UCH2" s="171"/>
      <c r="UCI2" s="171"/>
      <c r="UCJ2" s="171"/>
      <c r="UCK2" s="171"/>
      <c r="UCL2" s="171"/>
      <c r="UCM2" s="171"/>
      <c r="UCN2" s="171"/>
      <c r="UCO2" s="171"/>
      <c r="UCP2" s="171"/>
      <c r="UCQ2" s="171"/>
      <c r="UCR2" s="171"/>
      <c r="UCS2" s="171"/>
      <c r="UCT2" s="171"/>
      <c r="UCU2" s="171"/>
      <c r="UCV2" s="171"/>
      <c r="UCW2" s="171"/>
      <c r="UCX2" s="171"/>
      <c r="UCY2" s="171"/>
      <c r="UCZ2" s="171"/>
      <c r="UDA2" s="171"/>
      <c r="UDB2" s="171"/>
      <c r="UDC2" s="171"/>
      <c r="UDD2" s="171"/>
      <c r="UDE2" s="171"/>
      <c r="UDF2" s="171"/>
      <c r="UDG2" s="171"/>
      <c r="UDH2" s="171"/>
      <c r="UDI2" s="171"/>
      <c r="UDJ2" s="171"/>
      <c r="UDK2" s="171"/>
      <c r="UDL2" s="171"/>
      <c r="UDM2" s="171"/>
      <c r="UDN2" s="171"/>
      <c r="UDO2" s="171"/>
      <c r="UDP2" s="171"/>
      <c r="UDQ2" s="171"/>
      <c r="UDR2" s="171"/>
      <c r="UDS2" s="171"/>
      <c r="UDT2" s="171"/>
      <c r="UDU2" s="171"/>
      <c r="UDV2" s="171"/>
      <c r="UDW2" s="171"/>
      <c r="UDX2" s="171"/>
      <c r="UDY2" s="171"/>
      <c r="UDZ2" s="171"/>
      <c r="UEA2" s="171"/>
      <c r="UEB2" s="171"/>
      <c r="UEC2" s="171"/>
      <c r="UED2" s="171"/>
      <c r="UEE2" s="171"/>
      <c r="UEF2" s="171"/>
      <c r="UEG2" s="171"/>
      <c r="UEH2" s="171"/>
      <c r="UEI2" s="171"/>
      <c r="UEJ2" s="171"/>
      <c r="UEK2" s="171"/>
      <c r="UEL2" s="171"/>
      <c r="UEM2" s="171"/>
      <c r="UEN2" s="171"/>
      <c r="UEO2" s="171"/>
      <c r="UEP2" s="171"/>
      <c r="UEQ2" s="171"/>
      <c r="UER2" s="171"/>
      <c r="UES2" s="171"/>
      <c r="UET2" s="171"/>
      <c r="UEU2" s="171"/>
      <c r="UEV2" s="171"/>
      <c r="UEW2" s="171"/>
      <c r="UEX2" s="171"/>
      <c r="UEY2" s="171"/>
      <c r="UEZ2" s="171"/>
      <c r="UFA2" s="171"/>
      <c r="UFB2" s="171"/>
      <c r="UFC2" s="171"/>
      <c r="UFD2" s="171"/>
      <c r="UFE2" s="171"/>
      <c r="UFF2" s="171"/>
      <c r="UFG2" s="171"/>
      <c r="UFH2" s="171"/>
      <c r="UFI2" s="171"/>
      <c r="UFJ2" s="171"/>
      <c r="UFK2" s="171"/>
      <c r="UFL2" s="171"/>
      <c r="UFM2" s="171"/>
      <c r="UFN2" s="171"/>
      <c r="UFO2" s="171"/>
      <c r="UFP2" s="171"/>
      <c r="UFQ2" s="171"/>
      <c r="UFR2" s="171"/>
      <c r="UFS2" s="171"/>
      <c r="UFT2" s="171"/>
      <c r="UFU2" s="171"/>
      <c r="UFV2" s="171"/>
      <c r="UFW2" s="171"/>
      <c r="UFX2" s="171"/>
      <c r="UFY2" s="171"/>
      <c r="UFZ2" s="171"/>
      <c r="UGA2" s="171"/>
      <c r="UGB2" s="171"/>
      <c r="UGC2" s="171"/>
      <c r="UGD2" s="171"/>
      <c r="UGE2" s="171"/>
      <c r="UGF2" s="171"/>
      <c r="UGG2" s="171"/>
      <c r="UGH2" s="171"/>
      <c r="UGI2" s="171"/>
      <c r="UGJ2" s="171"/>
      <c r="UGK2" s="171"/>
      <c r="UGL2" s="171"/>
      <c r="UGM2" s="171"/>
      <c r="UGN2" s="171"/>
      <c r="UGO2" s="171"/>
      <c r="UGP2" s="171"/>
      <c r="UGQ2" s="171"/>
      <c r="UGR2" s="171"/>
      <c r="UGS2" s="171"/>
      <c r="UGT2" s="171"/>
      <c r="UGU2" s="171"/>
      <c r="UGV2" s="171"/>
      <c r="UGW2" s="171"/>
      <c r="UGX2" s="171"/>
      <c r="UGY2" s="171"/>
      <c r="UGZ2" s="171"/>
      <c r="UHA2" s="171"/>
      <c r="UHB2" s="171"/>
      <c r="UHC2" s="171"/>
      <c r="UHD2" s="171"/>
      <c r="UHE2" s="171"/>
      <c r="UHF2" s="171"/>
      <c r="UHG2" s="171"/>
      <c r="UHH2" s="171"/>
      <c r="UHI2" s="171"/>
      <c r="UHJ2" s="171"/>
      <c r="UHK2" s="171"/>
      <c r="UHL2" s="171"/>
      <c r="UHM2" s="171"/>
      <c r="UHN2" s="171"/>
      <c r="UHO2" s="171"/>
      <c r="UHP2" s="171"/>
      <c r="UHQ2" s="171"/>
      <c r="UHR2" s="171"/>
      <c r="UHS2" s="171"/>
      <c r="UHT2" s="171"/>
      <c r="UHU2" s="171"/>
      <c r="UHV2" s="171"/>
      <c r="UHW2" s="171"/>
      <c r="UHX2" s="171"/>
      <c r="UHY2" s="171"/>
      <c r="UHZ2" s="171"/>
      <c r="UIA2" s="171"/>
      <c r="UIB2" s="171"/>
      <c r="UIC2" s="171"/>
      <c r="UID2" s="171"/>
      <c r="UIE2" s="171"/>
      <c r="UIF2" s="171"/>
      <c r="UIG2" s="171"/>
      <c r="UIH2" s="171"/>
      <c r="UII2" s="171"/>
      <c r="UIJ2" s="171"/>
      <c r="UIK2" s="171"/>
      <c r="UIL2" s="171"/>
      <c r="UIM2" s="171"/>
      <c r="UIN2" s="171"/>
      <c r="UIO2" s="171"/>
      <c r="UIP2" s="171"/>
      <c r="UIQ2" s="171"/>
      <c r="UIR2" s="171"/>
      <c r="UIS2" s="171"/>
      <c r="UIT2" s="171"/>
      <c r="UIU2" s="171"/>
      <c r="UIV2" s="171"/>
      <c r="UIW2" s="171"/>
      <c r="UIX2" s="171"/>
      <c r="UIY2" s="171"/>
      <c r="UIZ2" s="171"/>
      <c r="UJA2" s="171"/>
      <c r="UJB2" s="171"/>
      <c r="UJC2" s="171"/>
      <c r="UJD2" s="171"/>
      <c r="UJE2" s="171"/>
      <c r="UJF2" s="171"/>
      <c r="UJG2" s="171"/>
      <c r="UJH2" s="171"/>
      <c r="UJI2" s="171"/>
      <c r="UJJ2" s="171"/>
      <c r="UJK2" s="171"/>
      <c r="UJL2" s="171"/>
      <c r="UJM2" s="171"/>
      <c r="UJN2" s="171"/>
      <c r="UJO2" s="171"/>
      <c r="UJP2" s="171"/>
      <c r="UJQ2" s="171"/>
      <c r="UJR2" s="171"/>
      <c r="UJS2" s="171"/>
      <c r="UJT2" s="171"/>
      <c r="UJU2" s="171"/>
      <c r="UJV2" s="171"/>
      <c r="UJW2" s="171"/>
      <c r="UJX2" s="171"/>
      <c r="UJY2" s="171"/>
      <c r="UJZ2" s="171"/>
      <c r="UKA2" s="171"/>
      <c r="UKB2" s="171"/>
      <c r="UKC2" s="171"/>
      <c r="UKD2" s="171"/>
      <c r="UKE2" s="171"/>
      <c r="UKF2" s="171"/>
      <c r="UKG2" s="171"/>
      <c r="UKH2" s="171"/>
      <c r="UKI2" s="171"/>
      <c r="UKJ2" s="171"/>
      <c r="UKK2" s="171"/>
      <c r="UKL2" s="171"/>
      <c r="UKM2" s="171"/>
      <c r="UKN2" s="171"/>
      <c r="UKO2" s="171"/>
      <c r="UKP2" s="171"/>
      <c r="UKQ2" s="171"/>
      <c r="UKR2" s="171"/>
      <c r="UKS2" s="171"/>
      <c r="UKT2" s="171"/>
      <c r="UKU2" s="171"/>
      <c r="UKV2" s="171"/>
      <c r="UKW2" s="171"/>
      <c r="UKX2" s="171"/>
      <c r="UKY2" s="171"/>
      <c r="UKZ2" s="171"/>
      <c r="ULA2" s="171"/>
      <c r="ULB2" s="171"/>
      <c r="ULC2" s="171"/>
      <c r="ULD2" s="171"/>
      <c r="ULE2" s="171"/>
      <c r="ULF2" s="171"/>
      <c r="ULG2" s="171"/>
      <c r="ULH2" s="171"/>
      <c r="ULI2" s="171"/>
      <c r="ULJ2" s="171"/>
      <c r="ULK2" s="171"/>
      <c r="ULL2" s="171"/>
      <c r="ULM2" s="171"/>
      <c r="ULN2" s="171"/>
      <c r="ULO2" s="171"/>
      <c r="ULP2" s="171"/>
      <c r="ULQ2" s="171"/>
      <c r="ULR2" s="171"/>
      <c r="ULS2" s="171"/>
      <c r="ULT2" s="171"/>
      <c r="ULU2" s="171"/>
      <c r="ULV2" s="171"/>
      <c r="ULW2" s="171"/>
      <c r="ULX2" s="171"/>
      <c r="ULY2" s="171"/>
      <c r="ULZ2" s="171"/>
      <c r="UMA2" s="171"/>
      <c r="UMB2" s="171"/>
      <c r="UMC2" s="171"/>
      <c r="UMD2" s="171"/>
      <c r="UME2" s="171"/>
      <c r="UMF2" s="171"/>
      <c r="UMG2" s="171"/>
      <c r="UMH2" s="171"/>
      <c r="UMI2" s="171"/>
      <c r="UMJ2" s="171"/>
      <c r="UMK2" s="171"/>
      <c r="UML2" s="171"/>
      <c r="UMM2" s="171"/>
      <c r="UMN2" s="171"/>
      <c r="UMO2" s="171"/>
      <c r="UMP2" s="171"/>
      <c r="UMQ2" s="171"/>
      <c r="UMR2" s="171"/>
      <c r="UMS2" s="171"/>
      <c r="UMT2" s="171"/>
      <c r="UMU2" s="171"/>
      <c r="UMV2" s="171"/>
      <c r="UMW2" s="171"/>
      <c r="UMX2" s="171"/>
      <c r="UMY2" s="171"/>
      <c r="UMZ2" s="171"/>
      <c r="UNA2" s="171"/>
      <c r="UNB2" s="171"/>
      <c r="UNC2" s="171"/>
      <c r="UND2" s="171"/>
      <c r="UNE2" s="171"/>
      <c r="UNF2" s="171"/>
      <c r="UNG2" s="171"/>
      <c r="UNH2" s="171"/>
      <c r="UNI2" s="171"/>
      <c r="UNJ2" s="171"/>
      <c r="UNK2" s="171"/>
      <c r="UNL2" s="171"/>
      <c r="UNM2" s="171"/>
      <c r="UNN2" s="171"/>
      <c r="UNO2" s="171"/>
      <c r="UNP2" s="171"/>
      <c r="UNQ2" s="171"/>
      <c r="UNR2" s="171"/>
      <c r="UNS2" s="171"/>
      <c r="UNT2" s="171"/>
      <c r="UNU2" s="171"/>
      <c r="UNV2" s="171"/>
      <c r="UNW2" s="171"/>
      <c r="UNX2" s="171"/>
      <c r="UNY2" s="171"/>
      <c r="UNZ2" s="171"/>
      <c r="UOA2" s="171"/>
      <c r="UOB2" s="171"/>
      <c r="UOC2" s="171"/>
      <c r="UOD2" s="171"/>
      <c r="UOE2" s="171"/>
      <c r="UOF2" s="171"/>
      <c r="UOG2" s="171"/>
      <c r="UOH2" s="171"/>
      <c r="UOI2" s="171"/>
      <c r="UOJ2" s="171"/>
      <c r="UOK2" s="171"/>
      <c r="UOL2" s="171"/>
      <c r="UOM2" s="171"/>
      <c r="UON2" s="171"/>
      <c r="UOO2" s="171"/>
      <c r="UOP2" s="171"/>
      <c r="UOQ2" s="171"/>
      <c r="UOR2" s="171"/>
      <c r="UOS2" s="171"/>
      <c r="UOT2" s="171"/>
      <c r="UOU2" s="171"/>
      <c r="UOV2" s="171"/>
      <c r="UOW2" s="171"/>
      <c r="UOX2" s="171"/>
      <c r="UOY2" s="171"/>
      <c r="UOZ2" s="171"/>
      <c r="UPA2" s="171"/>
      <c r="UPB2" s="171"/>
      <c r="UPC2" s="171"/>
      <c r="UPD2" s="171"/>
      <c r="UPE2" s="171"/>
      <c r="UPF2" s="171"/>
      <c r="UPG2" s="171"/>
      <c r="UPH2" s="171"/>
      <c r="UPI2" s="171"/>
      <c r="UPJ2" s="171"/>
      <c r="UPK2" s="171"/>
      <c r="UPL2" s="171"/>
      <c r="UPM2" s="171"/>
      <c r="UPN2" s="171"/>
      <c r="UPO2" s="171"/>
      <c r="UPP2" s="171"/>
      <c r="UPQ2" s="171"/>
      <c r="UPR2" s="171"/>
      <c r="UPS2" s="171"/>
      <c r="UPT2" s="171"/>
      <c r="UPU2" s="171"/>
      <c r="UPV2" s="171"/>
      <c r="UPW2" s="171"/>
      <c r="UPX2" s="171"/>
      <c r="UPY2" s="171"/>
      <c r="UPZ2" s="171"/>
      <c r="UQA2" s="171"/>
      <c r="UQB2" s="171"/>
      <c r="UQC2" s="171"/>
      <c r="UQD2" s="171"/>
      <c r="UQE2" s="171"/>
      <c r="UQF2" s="171"/>
      <c r="UQG2" s="171"/>
      <c r="UQH2" s="171"/>
      <c r="UQI2" s="171"/>
      <c r="UQJ2" s="171"/>
      <c r="UQK2" s="171"/>
      <c r="UQL2" s="171"/>
      <c r="UQM2" s="171"/>
      <c r="UQN2" s="171"/>
      <c r="UQO2" s="171"/>
      <c r="UQP2" s="171"/>
      <c r="UQQ2" s="171"/>
      <c r="UQR2" s="171"/>
      <c r="UQS2" s="171"/>
      <c r="UQT2" s="171"/>
      <c r="UQU2" s="171"/>
      <c r="UQV2" s="171"/>
      <c r="UQW2" s="171"/>
      <c r="UQX2" s="171"/>
      <c r="UQY2" s="171"/>
      <c r="UQZ2" s="171"/>
      <c r="URA2" s="171"/>
      <c r="URB2" s="171"/>
      <c r="URC2" s="171"/>
      <c r="URD2" s="171"/>
      <c r="URE2" s="171"/>
      <c r="URF2" s="171"/>
      <c r="URG2" s="171"/>
      <c r="URH2" s="171"/>
      <c r="URI2" s="171"/>
      <c r="URJ2" s="171"/>
      <c r="URK2" s="171"/>
      <c r="URL2" s="171"/>
      <c r="URM2" s="171"/>
      <c r="URN2" s="171"/>
      <c r="URO2" s="171"/>
      <c r="URP2" s="171"/>
      <c r="URQ2" s="171"/>
      <c r="URR2" s="171"/>
      <c r="URS2" s="171"/>
      <c r="URT2" s="171"/>
      <c r="URU2" s="171"/>
      <c r="URV2" s="171"/>
      <c r="URW2" s="171"/>
      <c r="URX2" s="171"/>
      <c r="URY2" s="171"/>
      <c r="URZ2" s="171"/>
      <c r="USA2" s="171"/>
      <c r="USB2" s="171"/>
      <c r="USC2" s="171"/>
      <c r="USD2" s="171"/>
      <c r="USE2" s="171"/>
      <c r="USF2" s="171"/>
      <c r="USG2" s="171"/>
      <c r="USH2" s="171"/>
      <c r="USI2" s="171"/>
      <c r="USJ2" s="171"/>
      <c r="USK2" s="171"/>
      <c r="USL2" s="171"/>
      <c r="USM2" s="171"/>
      <c r="USN2" s="171"/>
      <c r="USO2" s="171"/>
      <c r="USP2" s="171"/>
      <c r="USQ2" s="171"/>
      <c r="USR2" s="171"/>
      <c r="USS2" s="171"/>
      <c r="UST2" s="171"/>
      <c r="USU2" s="171"/>
      <c r="USV2" s="171"/>
      <c r="USW2" s="171"/>
      <c r="USX2" s="171"/>
      <c r="USY2" s="171"/>
      <c r="USZ2" s="171"/>
      <c r="UTA2" s="171"/>
      <c r="UTB2" s="171"/>
      <c r="UTC2" s="171"/>
      <c r="UTD2" s="171"/>
      <c r="UTE2" s="171"/>
      <c r="UTF2" s="171"/>
      <c r="UTG2" s="171"/>
      <c r="UTH2" s="171"/>
      <c r="UTI2" s="171"/>
      <c r="UTJ2" s="171"/>
      <c r="UTK2" s="171"/>
      <c r="UTL2" s="171"/>
      <c r="UTM2" s="171"/>
      <c r="UTN2" s="171"/>
      <c r="UTO2" s="171"/>
      <c r="UTP2" s="171"/>
      <c r="UTQ2" s="171"/>
      <c r="UTR2" s="171"/>
      <c r="UTS2" s="171"/>
      <c r="UTT2" s="171"/>
      <c r="UTU2" s="171"/>
      <c r="UTV2" s="171"/>
      <c r="UTW2" s="171"/>
      <c r="UTX2" s="171"/>
      <c r="UTY2" s="171"/>
      <c r="UTZ2" s="171"/>
      <c r="UUA2" s="171"/>
      <c r="UUB2" s="171"/>
      <c r="UUC2" s="171"/>
      <c r="UUD2" s="171"/>
      <c r="UUE2" s="171"/>
      <c r="UUF2" s="171"/>
      <c r="UUG2" s="171"/>
      <c r="UUH2" s="171"/>
      <c r="UUI2" s="171"/>
      <c r="UUJ2" s="171"/>
      <c r="UUK2" s="171"/>
      <c r="UUL2" s="171"/>
      <c r="UUM2" s="171"/>
      <c r="UUN2" s="171"/>
      <c r="UUO2" s="171"/>
      <c r="UUP2" s="171"/>
      <c r="UUQ2" s="171"/>
      <c r="UUR2" s="171"/>
      <c r="UUS2" s="171"/>
      <c r="UUT2" s="171"/>
      <c r="UUU2" s="171"/>
      <c r="UUV2" s="171"/>
      <c r="UUW2" s="171"/>
      <c r="UUX2" s="171"/>
      <c r="UUY2" s="171"/>
      <c r="UUZ2" s="171"/>
      <c r="UVA2" s="171"/>
      <c r="UVB2" s="171"/>
      <c r="UVC2" s="171"/>
      <c r="UVD2" s="171"/>
      <c r="UVE2" s="171"/>
      <c r="UVF2" s="171"/>
      <c r="UVG2" s="171"/>
      <c r="UVH2" s="171"/>
      <c r="UVI2" s="171"/>
      <c r="UVJ2" s="171"/>
      <c r="UVK2" s="171"/>
      <c r="UVL2" s="171"/>
      <c r="UVM2" s="171"/>
      <c r="UVN2" s="171"/>
      <c r="UVO2" s="171"/>
      <c r="UVP2" s="171"/>
      <c r="UVQ2" s="171"/>
      <c r="UVR2" s="171"/>
      <c r="UVS2" s="171"/>
      <c r="UVT2" s="171"/>
      <c r="UVU2" s="171"/>
      <c r="UVV2" s="171"/>
      <c r="UVW2" s="171"/>
      <c r="UVX2" s="171"/>
      <c r="UVY2" s="171"/>
      <c r="UVZ2" s="171"/>
      <c r="UWA2" s="171"/>
      <c r="UWB2" s="171"/>
      <c r="UWC2" s="171"/>
      <c r="UWD2" s="171"/>
      <c r="UWE2" s="171"/>
      <c r="UWF2" s="171"/>
      <c r="UWG2" s="171"/>
      <c r="UWH2" s="171"/>
      <c r="UWI2" s="171"/>
      <c r="UWJ2" s="171"/>
      <c r="UWK2" s="171"/>
      <c r="UWL2" s="171"/>
      <c r="UWM2" s="171"/>
      <c r="UWN2" s="171"/>
      <c r="UWO2" s="171"/>
      <c r="UWP2" s="171"/>
      <c r="UWQ2" s="171"/>
      <c r="UWR2" s="171"/>
      <c r="UWS2" s="171"/>
      <c r="UWT2" s="171"/>
      <c r="UWU2" s="171"/>
      <c r="UWV2" s="171"/>
      <c r="UWW2" s="171"/>
      <c r="UWX2" s="171"/>
      <c r="UWY2" s="171"/>
      <c r="UWZ2" s="171"/>
      <c r="UXA2" s="171"/>
      <c r="UXB2" s="171"/>
      <c r="UXC2" s="171"/>
      <c r="UXD2" s="171"/>
      <c r="UXE2" s="171"/>
      <c r="UXF2" s="171"/>
      <c r="UXG2" s="171"/>
      <c r="UXH2" s="171"/>
      <c r="UXI2" s="171"/>
      <c r="UXJ2" s="171"/>
      <c r="UXK2" s="171"/>
      <c r="UXL2" s="171"/>
      <c r="UXM2" s="171"/>
      <c r="UXN2" s="171"/>
      <c r="UXO2" s="171"/>
      <c r="UXP2" s="171"/>
      <c r="UXQ2" s="171"/>
      <c r="UXR2" s="171"/>
      <c r="UXS2" s="171"/>
      <c r="UXT2" s="171"/>
      <c r="UXU2" s="171"/>
      <c r="UXV2" s="171"/>
      <c r="UXW2" s="171"/>
      <c r="UXX2" s="171"/>
      <c r="UXY2" s="171"/>
      <c r="UXZ2" s="171"/>
      <c r="UYA2" s="171"/>
      <c r="UYB2" s="171"/>
      <c r="UYC2" s="171"/>
      <c r="UYD2" s="171"/>
      <c r="UYE2" s="171"/>
      <c r="UYF2" s="171"/>
      <c r="UYG2" s="171"/>
      <c r="UYH2" s="171"/>
      <c r="UYI2" s="171"/>
      <c r="UYJ2" s="171"/>
      <c r="UYK2" s="171"/>
      <c r="UYL2" s="171"/>
      <c r="UYM2" s="171"/>
      <c r="UYN2" s="171"/>
      <c r="UYO2" s="171"/>
      <c r="UYP2" s="171"/>
      <c r="UYQ2" s="171"/>
      <c r="UYR2" s="171"/>
      <c r="UYS2" s="171"/>
      <c r="UYT2" s="171"/>
      <c r="UYU2" s="171"/>
      <c r="UYV2" s="171"/>
      <c r="UYW2" s="171"/>
      <c r="UYX2" s="171"/>
      <c r="UYY2" s="171"/>
      <c r="UYZ2" s="171"/>
      <c r="UZA2" s="171"/>
      <c r="UZB2" s="171"/>
      <c r="UZC2" s="171"/>
      <c r="UZD2" s="171"/>
      <c r="UZE2" s="171"/>
      <c r="UZF2" s="171"/>
      <c r="UZG2" s="171"/>
      <c r="UZH2" s="171"/>
      <c r="UZI2" s="171"/>
      <c r="UZJ2" s="171"/>
      <c r="UZK2" s="171"/>
      <c r="UZL2" s="171"/>
      <c r="UZM2" s="171"/>
      <c r="UZN2" s="171"/>
      <c r="UZO2" s="171"/>
      <c r="UZP2" s="171"/>
      <c r="UZQ2" s="171"/>
      <c r="UZR2" s="171"/>
      <c r="UZS2" s="171"/>
      <c r="UZT2" s="171"/>
      <c r="UZU2" s="171"/>
      <c r="UZV2" s="171"/>
      <c r="UZW2" s="171"/>
      <c r="UZX2" s="171"/>
      <c r="UZY2" s="171"/>
      <c r="UZZ2" s="171"/>
      <c r="VAA2" s="171"/>
      <c r="VAB2" s="171"/>
      <c r="VAC2" s="171"/>
      <c r="VAD2" s="171"/>
      <c r="VAE2" s="171"/>
      <c r="VAF2" s="171"/>
      <c r="VAG2" s="171"/>
      <c r="VAH2" s="171"/>
      <c r="VAI2" s="171"/>
      <c r="VAJ2" s="171"/>
      <c r="VAK2" s="171"/>
      <c r="VAL2" s="171"/>
      <c r="VAM2" s="171"/>
      <c r="VAN2" s="171"/>
      <c r="VAO2" s="171"/>
      <c r="VAP2" s="171"/>
      <c r="VAQ2" s="171"/>
      <c r="VAR2" s="171"/>
      <c r="VAS2" s="171"/>
      <c r="VAT2" s="171"/>
      <c r="VAU2" s="171"/>
      <c r="VAV2" s="171"/>
      <c r="VAW2" s="171"/>
      <c r="VAX2" s="171"/>
      <c r="VAY2" s="171"/>
      <c r="VAZ2" s="171"/>
      <c r="VBA2" s="171"/>
      <c r="VBB2" s="171"/>
      <c r="VBC2" s="171"/>
      <c r="VBD2" s="171"/>
      <c r="VBE2" s="171"/>
      <c r="VBF2" s="171"/>
      <c r="VBG2" s="171"/>
      <c r="VBH2" s="171"/>
      <c r="VBI2" s="171"/>
      <c r="VBJ2" s="171"/>
      <c r="VBK2" s="171"/>
      <c r="VBL2" s="171"/>
      <c r="VBM2" s="171"/>
      <c r="VBN2" s="171"/>
      <c r="VBO2" s="171"/>
      <c r="VBP2" s="171"/>
      <c r="VBQ2" s="171"/>
      <c r="VBR2" s="171"/>
      <c r="VBS2" s="171"/>
      <c r="VBT2" s="171"/>
      <c r="VBU2" s="171"/>
      <c r="VBV2" s="171"/>
      <c r="VBW2" s="171"/>
      <c r="VBX2" s="171"/>
      <c r="VBY2" s="171"/>
      <c r="VBZ2" s="171"/>
      <c r="VCA2" s="171"/>
      <c r="VCB2" s="171"/>
      <c r="VCC2" s="171"/>
      <c r="VCD2" s="171"/>
      <c r="VCE2" s="171"/>
      <c r="VCF2" s="171"/>
      <c r="VCG2" s="171"/>
      <c r="VCH2" s="171"/>
      <c r="VCI2" s="171"/>
      <c r="VCJ2" s="171"/>
      <c r="VCK2" s="171"/>
      <c r="VCL2" s="171"/>
      <c r="VCM2" s="171"/>
      <c r="VCN2" s="171"/>
      <c r="VCO2" s="171"/>
      <c r="VCP2" s="171"/>
      <c r="VCQ2" s="171"/>
      <c r="VCR2" s="171"/>
      <c r="VCS2" s="171"/>
      <c r="VCT2" s="171"/>
      <c r="VCU2" s="171"/>
      <c r="VCV2" s="171"/>
      <c r="VCW2" s="171"/>
      <c r="VCX2" s="171"/>
      <c r="VCY2" s="171"/>
      <c r="VCZ2" s="171"/>
      <c r="VDA2" s="171"/>
      <c r="VDB2" s="171"/>
      <c r="VDC2" s="171"/>
      <c r="VDD2" s="171"/>
      <c r="VDE2" s="171"/>
      <c r="VDF2" s="171"/>
      <c r="VDG2" s="171"/>
      <c r="VDH2" s="171"/>
      <c r="VDI2" s="171"/>
      <c r="VDJ2" s="171"/>
      <c r="VDK2" s="171"/>
      <c r="VDL2" s="171"/>
      <c r="VDM2" s="171"/>
      <c r="VDN2" s="171"/>
      <c r="VDO2" s="171"/>
      <c r="VDP2" s="171"/>
      <c r="VDQ2" s="171"/>
      <c r="VDR2" s="171"/>
      <c r="VDS2" s="171"/>
      <c r="VDT2" s="171"/>
      <c r="VDU2" s="171"/>
      <c r="VDV2" s="171"/>
      <c r="VDW2" s="171"/>
      <c r="VDX2" s="171"/>
      <c r="VDY2" s="171"/>
      <c r="VDZ2" s="171"/>
      <c r="VEA2" s="171"/>
      <c r="VEB2" s="171"/>
      <c r="VEC2" s="171"/>
      <c r="VED2" s="171"/>
      <c r="VEE2" s="171"/>
      <c r="VEF2" s="171"/>
      <c r="VEG2" s="171"/>
      <c r="VEH2" s="171"/>
      <c r="VEI2" s="171"/>
      <c r="VEJ2" s="171"/>
      <c r="VEK2" s="171"/>
      <c r="VEL2" s="171"/>
      <c r="VEM2" s="171"/>
      <c r="VEN2" s="171"/>
      <c r="VEO2" s="171"/>
      <c r="VEP2" s="171"/>
      <c r="VEQ2" s="171"/>
      <c r="VER2" s="171"/>
      <c r="VES2" s="171"/>
      <c r="VET2" s="171"/>
      <c r="VEU2" s="171"/>
      <c r="VEV2" s="171"/>
      <c r="VEW2" s="171"/>
      <c r="VEX2" s="171"/>
      <c r="VEY2" s="171"/>
      <c r="VEZ2" s="171"/>
      <c r="VFA2" s="171"/>
      <c r="VFB2" s="171"/>
      <c r="VFC2" s="171"/>
      <c r="VFD2" s="171"/>
      <c r="VFE2" s="171"/>
      <c r="VFF2" s="171"/>
      <c r="VFG2" s="171"/>
      <c r="VFH2" s="171"/>
      <c r="VFI2" s="171"/>
      <c r="VFJ2" s="171"/>
      <c r="VFK2" s="171"/>
      <c r="VFL2" s="171"/>
      <c r="VFM2" s="171"/>
      <c r="VFN2" s="171"/>
      <c r="VFO2" s="171"/>
      <c r="VFP2" s="171"/>
      <c r="VFQ2" s="171"/>
      <c r="VFR2" s="171"/>
      <c r="VFS2" s="171"/>
      <c r="VFT2" s="171"/>
      <c r="VFU2" s="171"/>
      <c r="VFV2" s="171"/>
      <c r="VFW2" s="171"/>
      <c r="VFX2" s="171"/>
      <c r="VFY2" s="171"/>
      <c r="VFZ2" s="171"/>
      <c r="VGA2" s="171"/>
      <c r="VGB2" s="171"/>
      <c r="VGC2" s="171"/>
      <c r="VGD2" s="171"/>
      <c r="VGE2" s="171"/>
      <c r="VGF2" s="171"/>
      <c r="VGG2" s="171"/>
      <c r="VGH2" s="171"/>
      <c r="VGI2" s="171"/>
      <c r="VGJ2" s="171"/>
      <c r="VGK2" s="171"/>
      <c r="VGL2" s="171"/>
      <c r="VGM2" s="171"/>
      <c r="VGN2" s="171"/>
      <c r="VGO2" s="171"/>
      <c r="VGP2" s="171"/>
      <c r="VGQ2" s="171"/>
      <c r="VGR2" s="171"/>
      <c r="VGS2" s="171"/>
      <c r="VGT2" s="171"/>
      <c r="VGU2" s="171"/>
      <c r="VGV2" s="171"/>
      <c r="VGW2" s="171"/>
      <c r="VGX2" s="171"/>
      <c r="VGY2" s="171"/>
      <c r="VGZ2" s="171"/>
      <c r="VHA2" s="171"/>
      <c r="VHB2" s="171"/>
      <c r="VHC2" s="171"/>
      <c r="VHD2" s="171"/>
      <c r="VHE2" s="171"/>
      <c r="VHF2" s="171"/>
      <c r="VHG2" s="171"/>
      <c r="VHH2" s="171"/>
      <c r="VHI2" s="171"/>
      <c r="VHJ2" s="171"/>
      <c r="VHK2" s="171"/>
      <c r="VHL2" s="171"/>
      <c r="VHM2" s="171"/>
      <c r="VHN2" s="171"/>
      <c r="VHO2" s="171"/>
      <c r="VHP2" s="171"/>
      <c r="VHQ2" s="171"/>
      <c r="VHR2" s="171"/>
      <c r="VHS2" s="171"/>
      <c r="VHT2" s="171"/>
      <c r="VHU2" s="171"/>
      <c r="VHV2" s="171"/>
      <c r="VHW2" s="171"/>
      <c r="VHX2" s="171"/>
      <c r="VHY2" s="171"/>
      <c r="VHZ2" s="171"/>
      <c r="VIA2" s="171"/>
      <c r="VIB2" s="171"/>
      <c r="VIC2" s="171"/>
      <c r="VID2" s="171"/>
      <c r="VIE2" s="171"/>
      <c r="VIF2" s="171"/>
      <c r="VIG2" s="171"/>
      <c r="VIH2" s="171"/>
      <c r="VII2" s="171"/>
      <c r="VIJ2" s="171"/>
      <c r="VIK2" s="171"/>
      <c r="VIL2" s="171"/>
      <c r="VIM2" s="171"/>
      <c r="VIN2" s="171"/>
      <c r="VIO2" s="171"/>
      <c r="VIP2" s="171"/>
      <c r="VIQ2" s="171"/>
      <c r="VIR2" s="171"/>
      <c r="VIS2" s="171"/>
      <c r="VIT2" s="171"/>
      <c r="VIU2" s="171"/>
      <c r="VIV2" s="171"/>
      <c r="VIW2" s="171"/>
      <c r="VIX2" s="171"/>
      <c r="VIY2" s="171"/>
      <c r="VIZ2" s="171"/>
      <c r="VJA2" s="171"/>
      <c r="VJB2" s="171"/>
      <c r="VJC2" s="171"/>
      <c r="VJD2" s="171"/>
      <c r="VJE2" s="171"/>
      <c r="VJF2" s="171"/>
      <c r="VJG2" s="171"/>
      <c r="VJH2" s="171"/>
      <c r="VJI2" s="171"/>
      <c r="VJJ2" s="171"/>
      <c r="VJK2" s="171"/>
      <c r="VJL2" s="171"/>
      <c r="VJM2" s="171"/>
      <c r="VJN2" s="171"/>
      <c r="VJO2" s="171"/>
      <c r="VJP2" s="171"/>
      <c r="VJQ2" s="171"/>
      <c r="VJR2" s="171"/>
      <c r="VJS2" s="171"/>
      <c r="VJT2" s="171"/>
      <c r="VJU2" s="171"/>
      <c r="VJV2" s="171"/>
      <c r="VJW2" s="171"/>
      <c r="VJX2" s="171"/>
      <c r="VJY2" s="171"/>
      <c r="VJZ2" s="171"/>
      <c r="VKA2" s="171"/>
      <c r="VKB2" s="171"/>
      <c r="VKC2" s="171"/>
      <c r="VKD2" s="171"/>
      <c r="VKE2" s="171"/>
      <c r="VKF2" s="171"/>
      <c r="VKG2" s="171"/>
      <c r="VKH2" s="171"/>
      <c r="VKI2" s="171"/>
      <c r="VKJ2" s="171"/>
      <c r="VKK2" s="171"/>
      <c r="VKL2" s="171"/>
      <c r="VKM2" s="171"/>
      <c r="VKN2" s="171"/>
      <c r="VKO2" s="171"/>
      <c r="VKP2" s="171"/>
      <c r="VKQ2" s="171"/>
      <c r="VKR2" s="171"/>
      <c r="VKS2" s="171"/>
      <c r="VKT2" s="171"/>
      <c r="VKU2" s="171"/>
      <c r="VKV2" s="171"/>
      <c r="VKW2" s="171"/>
      <c r="VKX2" s="171"/>
      <c r="VKY2" s="171"/>
      <c r="VKZ2" s="171"/>
      <c r="VLA2" s="171"/>
      <c r="VLB2" s="171"/>
      <c r="VLC2" s="171"/>
      <c r="VLD2" s="171"/>
      <c r="VLE2" s="171"/>
      <c r="VLF2" s="171"/>
      <c r="VLG2" s="171"/>
      <c r="VLH2" s="171"/>
      <c r="VLI2" s="171"/>
      <c r="VLJ2" s="171"/>
      <c r="VLK2" s="171"/>
      <c r="VLL2" s="171"/>
      <c r="VLM2" s="171"/>
      <c r="VLN2" s="171"/>
      <c r="VLO2" s="171"/>
      <c r="VLP2" s="171"/>
      <c r="VLQ2" s="171"/>
      <c r="VLR2" s="171"/>
      <c r="VLS2" s="171"/>
      <c r="VLT2" s="171"/>
      <c r="VLU2" s="171"/>
      <c r="VLV2" s="171"/>
      <c r="VLW2" s="171"/>
      <c r="VLX2" s="171"/>
      <c r="VLY2" s="171"/>
      <c r="VLZ2" s="171"/>
      <c r="VMA2" s="171"/>
      <c r="VMB2" s="171"/>
      <c r="VMC2" s="171"/>
      <c r="VMD2" s="171"/>
      <c r="VME2" s="171"/>
      <c r="VMF2" s="171"/>
      <c r="VMG2" s="171"/>
      <c r="VMH2" s="171"/>
      <c r="VMI2" s="171"/>
      <c r="VMJ2" s="171"/>
      <c r="VMK2" s="171"/>
      <c r="VML2" s="171"/>
      <c r="VMM2" s="171"/>
      <c r="VMN2" s="171"/>
      <c r="VMO2" s="171"/>
      <c r="VMP2" s="171"/>
      <c r="VMQ2" s="171"/>
      <c r="VMR2" s="171"/>
      <c r="VMS2" s="171"/>
      <c r="VMT2" s="171"/>
      <c r="VMU2" s="171"/>
      <c r="VMV2" s="171"/>
      <c r="VMW2" s="171"/>
      <c r="VMX2" s="171"/>
      <c r="VMY2" s="171"/>
      <c r="VMZ2" s="171"/>
      <c r="VNA2" s="171"/>
      <c r="VNB2" s="171"/>
      <c r="VNC2" s="171"/>
      <c r="VND2" s="171"/>
      <c r="VNE2" s="171"/>
      <c r="VNF2" s="171"/>
      <c r="VNG2" s="171"/>
      <c r="VNH2" s="171"/>
      <c r="VNI2" s="171"/>
      <c r="VNJ2" s="171"/>
      <c r="VNK2" s="171"/>
      <c r="VNL2" s="171"/>
      <c r="VNM2" s="171"/>
      <c r="VNN2" s="171"/>
      <c r="VNO2" s="171"/>
      <c r="VNP2" s="171"/>
      <c r="VNQ2" s="171"/>
      <c r="VNR2" s="171"/>
      <c r="VNS2" s="171"/>
      <c r="VNT2" s="171"/>
      <c r="VNU2" s="171"/>
      <c r="VNV2" s="171"/>
      <c r="VNW2" s="171"/>
      <c r="VNX2" s="171"/>
      <c r="VNY2" s="171"/>
      <c r="VNZ2" s="171"/>
      <c r="VOA2" s="171"/>
      <c r="VOB2" s="171"/>
      <c r="VOC2" s="171"/>
      <c r="VOD2" s="171"/>
      <c r="VOE2" s="171"/>
      <c r="VOF2" s="171"/>
      <c r="VOG2" s="171"/>
      <c r="VOH2" s="171"/>
      <c r="VOI2" s="171"/>
      <c r="VOJ2" s="171"/>
      <c r="VOK2" s="171"/>
      <c r="VOL2" s="171"/>
      <c r="VOM2" s="171"/>
      <c r="VON2" s="171"/>
      <c r="VOO2" s="171"/>
      <c r="VOP2" s="171"/>
      <c r="VOQ2" s="171"/>
      <c r="VOR2" s="171"/>
      <c r="VOS2" s="171"/>
      <c r="VOT2" s="171"/>
      <c r="VOU2" s="171"/>
      <c r="VOV2" s="171"/>
      <c r="VOW2" s="171"/>
      <c r="VOX2" s="171"/>
      <c r="VOY2" s="171"/>
      <c r="VOZ2" s="171"/>
      <c r="VPA2" s="171"/>
      <c r="VPB2" s="171"/>
      <c r="VPC2" s="171"/>
      <c r="VPD2" s="171"/>
      <c r="VPE2" s="171"/>
      <c r="VPF2" s="171"/>
      <c r="VPG2" s="171"/>
      <c r="VPH2" s="171"/>
      <c r="VPI2" s="171"/>
      <c r="VPJ2" s="171"/>
      <c r="VPK2" s="171"/>
      <c r="VPL2" s="171"/>
      <c r="VPM2" s="171"/>
      <c r="VPN2" s="171"/>
      <c r="VPO2" s="171"/>
      <c r="VPP2" s="171"/>
      <c r="VPQ2" s="171"/>
      <c r="VPR2" s="171"/>
      <c r="VPS2" s="171"/>
      <c r="VPT2" s="171"/>
      <c r="VPU2" s="171"/>
      <c r="VPV2" s="171"/>
      <c r="VPW2" s="171"/>
      <c r="VPX2" s="171"/>
      <c r="VPY2" s="171"/>
      <c r="VPZ2" s="171"/>
      <c r="VQA2" s="171"/>
      <c r="VQB2" s="171"/>
      <c r="VQC2" s="171"/>
      <c r="VQD2" s="171"/>
      <c r="VQE2" s="171"/>
      <c r="VQF2" s="171"/>
      <c r="VQG2" s="171"/>
      <c r="VQH2" s="171"/>
      <c r="VQI2" s="171"/>
      <c r="VQJ2" s="171"/>
      <c r="VQK2" s="171"/>
      <c r="VQL2" s="171"/>
      <c r="VQM2" s="171"/>
      <c r="VQN2" s="171"/>
      <c r="VQO2" s="171"/>
      <c r="VQP2" s="171"/>
      <c r="VQQ2" s="171"/>
      <c r="VQR2" s="171"/>
      <c r="VQS2" s="171"/>
      <c r="VQT2" s="171"/>
      <c r="VQU2" s="171"/>
      <c r="VQV2" s="171"/>
      <c r="VQW2" s="171"/>
      <c r="VQX2" s="171"/>
      <c r="VQY2" s="171"/>
      <c r="VQZ2" s="171"/>
      <c r="VRA2" s="171"/>
      <c r="VRB2" s="171"/>
      <c r="VRC2" s="171"/>
      <c r="VRD2" s="171"/>
      <c r="VRE2" s="171"/>
      <c r="VRF2" s="171"/>
      <c r="VRG2" s="171"/>
      <c r="VRH2" s="171"/>
      <c r="VRI2" s="171"/>
      <c r="VRJ2" s="171"/>
      <c r="VRK2" s="171"/>
      <c r="VRL2" s="171"/>
      <c r="VRM2" s="171"/>
      <c r="VRN2" s="171"/>
      <c r="VRO2" s="171"/>
      <c r="VRP2" s="171"/>
      <c r="VRQ2" s="171"/>
      <c r="VRR2" s="171"/>
      <c r="VRS2" s="171"/>
      <c r="VRT2" s="171"/>
      <c r="VRU2" s="171"/>
      <c r="VRV2" s="171"/>
      <c r="VRW2" s="171"/>
      <c r="VRX2" s="171"/>
      <c r="VRY2" s="171"/>
      <c r="VRZ2" s="171"/>
      <c r="VSA2" s="171"/>
      <c r="VSB2" s="171"/>
      <c r="VSC2" s="171"/>
      <c r="VSD2" s="171"/>
      <c r="VSE2" s="171"/>
      <c r="VSF2" s="171"/>
      <c r="VSG2" s="171"/>
      <c r="VSH2" s="171"/>
      <c r="VSI2" s="171"/>
      <c r="VSJ2" s="171"/>
      <c r="VSK2" s="171"/>
      <c r="VSL2" s="171"/>
      <c r="VSM2" s="171"/>
      <c r="VSN2" s="171"/>
      <c r="VSO2" s="171"/>
      <c r="VSP2" s="171"/>
      <c r="VSQ2" s="171"/>
      <c r="VSR2" s="171"/>
      <c r="VSS2" s="171"/>
      <c r="VST2" s="171"/>
      <c r="VSU2" s="171"/>
      <c r="VSV2" s="171"/>
      <c r="VSW2" s="171"/>
      <c r="VSX2" s="171"/>
      <c r="VSY2" s="171"/>
      <c r="VSZ2" s="171"/>
      <c r="VTA2" s="171"/>
      <c r="VTB2" s="171"/>
      <c r="VTC2" s="171"/>
      <c r="VTD2" s="171"/>
      <c r="VTE2" s="171"/>
      <c r="VTF2" s="171"/>
      <c r="VTG2" s="171"/>
      <c r="VTH2" s="171"/>
      <c r="VTI2" s="171"/>
      <c r="VTJ2" s="171"/>
      <c r="VTK2" s="171"/>
      <c r="VTL2" s="171"/>
      <c r="VTM2" s="171"/>
      <c r="VTN2" s="171"/>
      <c r="VTO2" s="171"/>
      <c r="VTP2" s="171"/>
      <c r="VTQ2" s="171"/>
      <c r="VTR2" s="171"/>
      <c r="VTS2" s="171"/>
      <c r="VTT2" s="171"/>
      <c r="VTU2" s="171"/>
      <c r="VTV2" s="171"/>
      <c r="VTW2" s="171"/>
      <c r="VTX2" s="171"/>
      <c r="VTY2" s="171"/>
      <c r="VTZ2" s="171"/>
      <c r="VUA2" s="171"/>
      <c r="VUB2" s="171"/>
      <c r="VUC2" s="171"/>
      <c r="VUD2" s="171"/>
      <c r="VUE2" s="171"/>
      <c r="VUF2" s="171"/>
      <c r="VUG2" s="171"/>
      <c r="VUH2" s="171"/>
      <c r="VUI2" s="171"/>
      <c r="VUJ2" s="171"/>
      <c r="VUK2" s="171"/>
      <c r="VUL2" s="171"/>
      <c r="VUM2" s="171"/>
      <c r="VUN2" s="171"/>
      <c r="VUO2" s="171"/>
      <c r="VUP2" s="171"/>
      <c r="VUQ2" s="171"/>
      <c r="VUR2" s="171"/>
      <c r="VUS2" s="171"/>
      <c r="VUT2" s="171"/>
      <c r="VUU2" s="171"/>
      <c r="VUV2" s="171"/>
      <c r="VUW2" s="171"/>
      <c r="VUX2" s="171"/>
      <c r="VUY2" s="171"/>
      <c r="VUZ2" s="171"/>
      <c r="VVA2" s="171"/>
      <c r="VVB2" s="171"/>
      <c r="VVC2" s="171"/>
      <c r="VVD2" s="171"/>
      <c r="VVE2" s="171"/>
      <c r="VVF2" s="171"/>
      <c r="VVG2" s="171"/>
      <c r="VVH2" s="171"/>
      <c r="VVI2" s="171"/>
      <c r="VVJ2" s="171"/>
      <c r="VVK2" s="171"/>
      <c r="VVL2" s="171"/>
      <c r="VVM2" s="171"/>
      <c r="VVN2" s="171"/>
      <c r="VVO2" s="171"/>
      <c r="VVP2" s="171"/>
      <c r="VVQ2" s="171"/>
      <c r="VVR2" s="171"/>
      <c r="VVS2" s="171"/>
      <c r="VVT2" s="171"/>
      <c r="VVU2" s="171"/>
      <c r="VVV2" s="171"/>
      <c r="VVW2" s="171"/>
      <c r="VVX2" s="171"/>
      <c r="VVY2" s="171"/>
      <c r="VVZ2" s="171"/>
      <c r="VWA2" s="171"/>
      <c r="VWB2" s="171"/>
      <c r="VWC2" s="171"/>
      <c r="VWD2" s="171"/>
      <c r="VWE2" s="171"/>
      <c r="VWF2" s="171"/>
      <c r="VWG2" s="171"/>
      <c r="VWH2" s="171"/>
      <c r="VWI2" s="171"/>
      <c r="VWJ2" s="171"/>
      <c r="VWK2" s="171"/>
      <c r="VWL2" s="171"/>
      <c r="VWM2" s="171"/>
      <c r="VWN2" s="171"/>
      <c r="VWO2" s="171"/>
      <c r="VWP2" s="171"/>
      <c r="VWQ2" s="171"/>
      <c r="VWR2" s="171"/>
      <c r="VWS2" s="171"/>
      <c r="VWT2" s="171"/>
      <c r="VWU2" s="171"/>
      <c r="VWV2" s="171"/>
      <c r="VWW2" s="171"/>
      <c r="VWX2" s="171"/>
      <c r="VWY2" s="171"/>
      <c r="VWZ2" s="171"/>
      <c r="VXA2" s="171"/>
      <c r="VXB2" s="171"/>
      <c r="VXC2" s="171"/>
      <c r="VXD2" s="171"/>
      <c r="VXE2" s="171"/>
      <c r="VXF2" s="171"/>
      <c r="VXG2" s="171"/>
      <c r="VXH2" s="171"/>
      <c r="VXI2" s="171"/>
      <c r="VXJ2" s="171"/>
      <c r="VXK2" s="171"/>
      <c r="VXL2" s="171"/>
      <c r="VXM2" s="171"/>
      <c r="VXN2" s="171"/>
      <c r="VXO2" s="171"/>
      <c r="VXP2" s="171"/>
      <c r="VXQ2" s="171"/>
      <c r="VXR2" s="171"/>
      <c r="VXS2" s="171"/>
      <c r="VXT2" s="171"/>
      <c r="VXU2" s="171"/>
      <c r="VXV2" s="171"/>
      <c r="VXW2" s="171"/>
      <c r="VXX2" s="171"/>
      <c r="VXY2" s="171"/>
      <c r="VXZ2" s="171"/>
      <c r="VYA2" s="171"/>
      <c r="VYB2" s="171"/>
      <c r="VYC2" s="171"/>
      <c r="VYD2" s="171"/>
      <c r="VYE2" s="171"/>
      <c r="VYF2" s="171"/>
      <c r="VYG2" s="171"/>
      <c r="VYH2" s="171"/>
      <c r="VYI2" s="171"/>
      <c r="VYJ2" s="171"/>
      <c r="VYK2" s="171"/>
      <c r="VYL2" s="171"/>
      <c r="VYM2" s="171"/>
      <c r="VYN2" s="171"/>
      <c r="VYO2" s="171"/>
      <c r="VYP2" s="171"/>
      <c r="VYQ2" s="171"/>
      <c r="VYR2" s="171"/>
      <c r="VYS2" s="171"/>
      <c r="VYT2" s="171"/>
      <c r="VYU2" s="171"/>
      <c r="VYV2" s="171"/>
      <c r="VYW2" s="171"/>
      <c r="VYX2" s="171"/>
      <c r="VYY2" s="171"/>
      <c r="VYZ2" s="171"/>
      <c r="VZA2" s="171"/>
      <c r="VZB2" s="171"/>
      <c r="VZC2" s="171"/>
      <c r="VZD2" s="171"/>
      <c r="VZE2" s="171"/>
      <c r="VZF2" s="171"/>
      <c r="VZG2" s="171"/>
      <c r="VZH2" s="171"/>
      <c r="VZI2" s="171"/>
      <c r="VZJ2" s="171"/>
      <c r="VZK2" s="171"/>
      <c r="VZL2" s="171"/>
      <c r="VZM2" s="171"/>
      <c r="VZN2" s="171"/>
      <c r="VZO2" s="171"/>
      <c r="VZP2" s="171"/>
      <c r="VZQ2" s="171"/>
      <c r="VZR2" s="171"/>
      <c r="VZS2" s="171"/>
      <c r="VZT2" s="171"/>
      <c r="VZU2" s="171"/>
      <c r="VZV2" s="171"/>
      <c r="VZW2" s="171"/>
      <c r="VZX2" s="171"/>
      <c r="VZY2" s="171"/>
      <c r="VZZ2" s="171"/>
      <c r="WAA2" s="171"/>
      <c r="WAB2" s="171"/>
      <c r="WAC2" s="171"/>
      <c r="WAD2" s="171"/>
      <c r="WAE2" s="171"/>
      <c r="WAF2" s="171"/>
      <c r="WAG2" s="171"/>
      <c r="WAH2" s="171"/>
      <c r="WAI2" s="171"/>
      <c r="WAJ2" s="171"/>
      <c r="WAK2" s="171"/>
      <c r="WAL2" s="171"/>
      <c r="WAM2" s="171"/>
      <c r="WAN2" s="171"/>
      <c r="WAO2" s="171"/>
      <c r="WAP2" s="171"/>
      <c r="WAQ2" s="171"/>
      <c r="WAR2" s="171"/>
      <c r="WAS2" s="171"/>
      <c r="WAT2" s="171"/>
      <c r="WAU2" s="171"/>
      <c r="WAV2" s="171"/>
      <c r="WAW2" s="171"/>
      <c r="WAX2" s="171"/>
      <c r="WAY2" s="171"/>
      <c r="WAZ2" s="171"/>
      <c r="WBA2" s="171"/>
      <c r="WBB2" s="171"/>
      <c r="WBC2" s="171"/>
      <c r="WBD2" s="171"/>
      <c r="WBE2" s="171"/>
      <c r="WBF2" s="171"/>
      <c r="WBG2" s="171"/>
      <c r="WBH2" s="171"/>
      <c r="WBI2" s="171"/>
      <c r="WBJ2" s="171"/>
      <c r="WBK2" s="171"/>
      <c r="WBL2" s="171"/>
      <c r="WBM2" s="171"/>
      <c r="WBN2" s="171"/>
      <c r="WBO2" s="171"/>
      <c r="WBP2" s="171"/>
      <c r="WBQ2" s="171"/>
      <c r="WBR2" s="171"/>
      <c r="WBS2" s="171"/>
      <c r="WBT2" s="171"/>
      <c r="WBU2" s="171"/>
      <c r="WBV2" s="171"/>
      <c r="WBW2" s="171"/>
      <c r="WBX2" s="171"/>
      <c r="WBY2" s="171"/>
      <c r="WBZ2" s="171"/>
      <c r="WCA2" s="171"/>
      <c r="WCB2" s="171"/>
      <c r="WCC2" s="171"/>
      <c r="WCD2" s="171"/>
      <c r="WCE2" s="171"/>
      <c r="WCF2" s="171"/>
      <c r="WCG2" s="171"/>
      <c r="WCH2" s="171"/>
      <c r="WCI2" s="171"/>
      <c r="WCJ2" s="171"/>
      <c r="WCK2" s="171"/>
      <c r="WCL2" s="171"/>
      <c r="WCM2" s="171"/>
      <c r="WCN2" s="171"/>
      <c r="WCO2" s="171"/>
      <c r="WCP2" s="171"/>
      <c r="WCQ2" s="171"/>
      <c r="WCR2" s="171"/>
      <c r="WCS2" s="171"/>
      <c r="WCT2" s="171"/>
      <c r="WCU2" s="171"/>
      <c r="WCV2" s="171"/>
      <c r="WCW2" s="171"/>
      <c r="WCX2" s="171"/>
      <c r="WCY2" s="171"/>
      <c r="WCZ2" s="171"/>
      <c r="WDA2" s="171"/>
      <c r="WDB2" s="171"/>
      <c r="WDC2" s="171"/>
      <c r="WDD2" s="171"/>
      <c r="WDE2" s="171"/>
      <c r="WDF2" s="171"/>
      <c r="WDG2" s="171"/>
      <c r="WDH2" s="171"/>
      <c r="WDI2" s="171"/>
      <c r="WDJ2" s="171"/>
      <c r="WDK2" s="171"/>
      <c r="WDL2" s="171"/>
      <c r="WDM2" s="171"/>
      <c r="WDN2" s="171"/>
      <c r="WDO2" s="171"/>
      <c r="WDP2" s="171"/>
      <c r="WDQ2" s="171"/>
      <c r="WDR2" s="171"/>
      <c r="WDS2" s="171"/>
      <c r="WDT2" s="171"/>
      <c r="WDU2" s="171"/>
      <c r="WDV2" s="171"/>
      <c r="WDW2" s="171"/>
      <c r="WDX2" s="171"/>
      <c r="WDY2" s="171"/>
      <c r="WDZ2" s="171"/>
      <c r="WEA2" s="171"/>
      <c r="WEB2" s="171"/>
      <c r="WEC2" s="171"/>
      <c r="WED2" s="171"/>
      <c r="WEE2" s="171"/>
      <c r="WEF2" s="171"/>
      <c r="WEG2" s="171"/>
      <c r="WEH2" s="171"/>
      <c r="WEI2" s="171"/>
      <c r="WEJ2" s="171"/>
      <c r="WEK2" s="171"/>
      <c r="WEL2" s="171"/>
      <c r="WEM2" s="171"/>
      <c r="WEN2" s="171"/>
      <c r="WEO2" s="171"/>
      <c r="WEP2" s="171"/>
      <c r="WEQ2" s="171"/>
      <c r="WER2" s="171"/>
      <c r="WES2" s="171"/>
      <c r="WET2" s="171"/>
      <c r="WEU2" s="171"/>
      <c r="WEV2" s="171"/>
      <c r="WEW2" s="171"/>
      <c r="WEX2" s="171"/>
      <c r="WEY2" s="171"/>
      <c r="WEZ2" s="171"/>
      <c r="WFA2" s="171"/>
      <c r="WFB2" s="171"/>
      <c r="WFC2" s="171"/>
      <c r="WFD2" s="171"/>
      <c r="WFE2" s="171"/>
      <c r="WFF2" s="171"/>
      <c r="WFG2" s="171"/>
      <c r="WFH2" s="171"/>
      <c r="WFI2" s="171"/>
      <c r="WFJ2" s="171"/>
      <c r="WFK2" s="171"/>
      <c r="WFL2" s="171"/>
      <c r="WFM2" s="171"/>
      <c r="WFN2" s="171"/>
      <c r="WFO2" s="171"/>
      <c r="WFP2" s="171"/>
      <c r="WFQ2" s="171"/>
      <c r="WFR2" s="171"/>
      <c r="WFS2" s="171"/>
      <c r="WFT2" s="171"/>
      <c r="WFU2" s="171"/>
      <c r="WFV2" s="171"/>
      <c r="WFW2" s="171"/>
      <c r="WFX2" s="171"/>
      <c r="WFY2" s="171"/>
      <c r="WFZ2" s="171"/>
      <c r="WGA2" s="171"/>
      <c r="WGB2" s="171"/>
      <c r="WGC2" s="171"/>
      <c r="WGD2" s="171"/>
      <c r="WGE2" s="171"/>
      <c r="WGF2" s="171"/>
      <c r="WGG2" s="171"/>
      <c r="WGH2" s="171"/>
      <c r="WGI2" s="171"/>
      <c r="WGJ2" s="171"/>
      <c r="WGK2" s="171"/>
      <c r="WGL2" s="171"/>
      <c r="WGM2" s="171"/>
      <c r="WGN2" s="171"/>
      <c r="WGO2" s="171"/>
      <c r="WGP2" s="171"/>
      <c r="WGQ2" s="171"/>
      <c r="WGR2" s="171"/>
      <c r="WGS2" s="171"/>
      <c r="WGT2" s="171"/>
      <c r="WGU2" s="171"/>
      <c r="WGV2" s="171"/>
      <c r="WGW2" s="171"/>
      <c r="WGX2" s="171"/>
      <c r="WGY2" s="171"/>
      <c r="WGZ2" s="171"/>
      <c r="WHA2" s="171"/>
      <c r="WHB2" s="171"/>
      <c r="WHC2" s="171"/>
      <c r="WHD2" s="171"/>
      <c r="WHE2" s="171"/>
      <c r="WHF2" s="171"/>
      <c r="WHG2" s="171"/>
      <c r="WHH2" s="171"/>
      <c r="WHI2" s="171"/>
      <c r="WHJ2" s="171"/>
      <c r="WHK2" s="171"/>
      <c r="WHL2" s="171"/>
      <c r="WHM2" s="171"/>
      <c r="WHN2" s="171"/>
      <c r="WHO2" s="171"/>
      <c r="WHP2" s="171"/>
      <c r="WHQ2" s="171"/>
      <c r="WHR2" s="171"/>
      <c r="WHS2" s="171"/>
      <c r="WHT2" s="171"/>
      <c r="WHU2" s="171"/>
      <c r="WHV2" s="171"/>
      <c r="WHW2" s="171"/>
      <c r="WHX2" s="171"/>
      <c r="WHY2" s="171"/>
      <c r="WHZ2" s="171"/>
      <c r="WIA2" s="171"/>
      <c r="WIB2" s="171"/>
      <c r="WIC2" s="171"/>
      <c r="WID2" s="171"/>
      <c r="WIE2" s="171"/>
      <c r="WIF2" s="171"/>
      <c r="WIG2" s="171"/>
      <c r="WIH2" s="171"/>
      <c r="WII2" s="171"/>
      <c r="WIJ2" s="171"/>
      <c r="WIK2" s="171"/>
      <c r="WIL2" s="171"/>
      <c r="WIM2" s="171"/>
      <c r="WIN2" s="171"/>
      <c r="WIO2" s="171"/>
      <c r="WIP2" s="171"/>
      <c r="WIQ2" s="171"/>
      <c r="WIR2" s="171"/>
      <c r="WIS2" s="171"/>
      <c r="WIT2" s="171"/>
      <c r="WIU2" s="171"/>
      <c r="WIV2" s="171"/>
      <c r="WIW2" s="171"/>
      <c r="WIX2" s="171"/>
      <c r="WIY2" s="171"/>
      <c r="WIZ2" s="171"/>
      <c r="WJA2" s="171"/>
      <c r="WJB2" s="171"/>
      <c r="WJC2" s="171"/>
      <c r="WJD2" s="171"/>
      <c r="WJE2" s="171"/>
      <c r="WJF2" s="171"/>
      <c r="WJG2" s="171"/>
      <c r="WJH2" s="171"/>
      <c r="WJI2" s="171"/>
      <c r="WJJ2" s="171"/>
      <c r="WJK2" s="171"/>
      <c r="WJL2" s="171"/>
      <c r="WJM2" s="171"/>
      <c r="WJN2" s="171"/>
      <c r="WJO2" s="171"/>
      <c r="WJP2" s="171"/>
      <c r="WJQ2" s="171"/>
      <c r="WJR2" s="171"/>
      <c r="WJS2" s="171"/>
      <c r="WJT2" s="171"/>
      <c r="WJU2" s="171"/>
      <c r="WJV2" s="171"/>
      <c r="WJW2" s="171"/>
      <c r="WJX2" s="171"/>
      <c r="WJY2" s="171"/>
      <c r="WJZ2" s="171"/>
      <c r="WKA2" s="171"/>
      <c r="WKB2" s="171"/>
      <c r="WKC2" s="171"/>
      <c r="WKD2" s="171"/>
      <c r="WKE2" s="171"/>
      <c r="WKF2" s="171"/>
      <c r="WKG2" s="171"/>
      <c r="WKH2" s="171"/>
      <c r="WKI2" s="171"/>
      <c r="WKJ2" s="171"/>
      <c r="WKK2" s="171"/>
      <c r="WKL2" s="171"/>
      <c r="WKM2" s="171"/>
      <c r="WKN2" s="171"/>
      <c r="WKO2" s="171"/>
      <c r="WKP2" s="171"/>
      <c r="WKQ2" s="171"/>
      <c r="WKR2" s="171"/>
      <c r="WKS2" s="171"/>
      <c r="WKT2" s="171"/>
      <c r="WKU2" s="171"/>
      <c r="WKV2" s="171"/>
      <c r="WKW2" s="171"/>
      <c r="WKX2" s="171"/>
      <c r="WKY2" s="171"/>
      <c r="WKZ2" s="171"/>
      <c r="WLA2" s="171"/>
      <c r="WLB2" s="171"/>
      <c r="WLC2" s="171"/>
      <c r="WLD2" s="171"/>
      <c r="WLE2" s="171"/>
      <c r="WLF2" s="171"/>
      <c r="WLG2" s="171"/>
      <c r="WLH2" s="171"/>
      <c r="WLI2" s="171"/>
      <c r="WLJ2" s="171"/>
      <c r="WLK2" s="171"/>
      <c r="WLL2" s="171"/>
      <c r="WLM2" s="171"/>
      <c r="WLN2" s="171"/>
      <c r="WLO2" s="171"/>
      <c r="WLP2" s="171"/>
      <c r="WLQ2" s="171"/>
      <c r="WLR2" s="171"/>
      <c r="WLS2" s="171"/>
      <c r="WLT2" s="171"/>
      <c r="WLU2" s="171"/>
      <c r="WLV2" s="171"/>
      <c r="WLW2" s="171"/>
      <c r="WLX2" s="171"/>
      <c r="WLY2" s="171"/>
      <c r="WLZ2" s="171"/>
      <c r="WMA2" s="171"/>
      <c r="WMB2" s="171"/>
      <c r="WMC2" s="171"/>
      <c r="WMD2" s="171"/>
      <c r="WME2" s="171"/>
      <c r="WMF2" s="171"/>
      <c r="WMG2" s="171"/>
      <c r="WMH2" s="171"/>
      <c r="WMI2" s="171"/>
      <c r="WMJ2" s="171"/>
      <c r="WMK2" s="171"/>
      <c r="WML2" s="171"/>
      <c r="WMM2" s="171"/>
      <c r="WMN2" s="171"/>
      <c r="WMO2" s="171"/>
      <c r="WMP2" s="171"/>
      <c r="WMQ2" s="171"/>
      <c r="WMR2" s="171"/>
      <c r="WMS2" s="171"/>
      <c r="WMT2" s="171"/>
      <c r="WMU2" s="171"/>
      <c r="WMV2" s="171"/>
      <c r="WMW2" s="171"/>
      <c r="WMX2" s="171"/>
      <c r="WMY2" s="171"/>
      <c r="WMZ2" s="171"/>
      <c r="WNA2" s="171"/>
      <c r="WNB2" s="171"/>
      <c r="WNC2" s="171"/>
      <c r="WND2" s="171"/>
      <c r="WNE2" s="171"/>
      <c r="WNF2" s="171"/>
      <c r="WNG2" s="171"/>
      <c r="WNH2" s="171"/>
      <c r="WNI2" s="171"/>
      <c r="WNJ2" s="171"/>
      <c r="WNK2" s="171"/>
      <c r="WNL2" s="171"/>
      <c r="WNM2" s="171"/>
      <c r="WNN2" s="171"/>
      <c r="WNO2" s="171"/>
      <c r="WNP2" s="171"/>
      <c r="WNQ2" s="171"/>
      <c r="WNR2" s="171"/>
      <c r="WNS2" s="171"/>
      <c r="WNT2" s="171"/>
      <c r="WNU2" s="171"/>
      <c r="WNV2" s="171"/>
      <c r="WNW2" s="171"/>
      <c r="WNX2" s="171"/>
      <c r="WNY2" s="171"/>
      <c r="WNZ2" s="171"/>
      <c r="WOA2" s="171"/>
      <c r="WOB2" s="171"/>
      <c r="WOC2" s="171"/>
      <c r="WOD2" s="171"/>
      <c r="WOE2" s="171"/>
      <c r="WOF2" s="171"/>
      <c r="WOG2" s="171"/>
      <c r="WOH2" s="171"/>
      <c r="WOI2" s="171"/>
      <c r="WOJ2" s="171"/>
      <c r="WOK2" s="171"/>
      <c r="WOL2" s="171"/>
      <c r="WOM2" s="171"/>
      <c r="WON2" s="171"/>
      <c r="WOO2" s="171"/>
      <c r="WOP2" s="171"/>
      <c r="WOQ2" s="171"/>
      <c r="WOR2" s="171"/>
      <c r="WOS2" s="171"/>
      <c r="WOT2" s="171"/>
      <c r="WOU2" s="171"/>
      <c r="WOV2" s="171"/>
      <c r="WOW2" s="171"/>
      <c r="WOX2" s="171"/>
      <c r="WOY2" s="171"/>
      <c r="WOZ2" s="171"/>
      <c r="WPA2" s="171"/>
      <c r="WPB2" s="171"/>
      <c r="WPC2" s="171"/>
      <c r="WPD2" s="171"/>
      <c r="WPE2" s="171"/>
      <c r="WPF2" s="171"/>
      <c r="WPG2" s="171"/>
      <c r="WPH2" s="171"/>
      <c r="WPI2" s="171"/>
      <c r="WPJ2" s="171"/>
      <c r="WPK2" s="171"/>
      <c r="WPL2" s="171"/>
      <c r="WPM2" s="171"/>
      <c r="WPN2" s="171"/>
      <c r="WPO2" s="171"/>
      <c r="WPP2" s="171"/>
      <c r="WPQ2" s="171"/>
      <c r="WPR2" s="171"/>
      <c r="WPS2" s="171"/>
      <c r="WPT2" s="171"/>
      <c r="WPU2" s="171"/>
      <c r="WPV2" s="171"/>
      <c r="WPW2" s="171"/>
      <c r="WPX2" s="171"/>
      <c r="WPY2" s="171"/>
      <c r="WPZ2" s="171"/>
      <c r="WQA2" s="171"/>
      <c r="WQB2" s="171"/>
      <c r="WQC2" s="171"/>
      <c r="WQD2" s="171"/>
      <c r="WQE2" s="171"/>
      <c r="WQF2" s="171"/>
      <c r="WQG2" s="171"/>
      <c r="WQH2" s="171"/>
      <c r="WQI2" s="171"/>
      <c r="WQJ2" s="171"/>
      <c r="WQK2" s="171"/>
      <c r="WQL2" s="171"/>
      <c r="WQM2" s="171"/>
      <c r="WQN2" s="171"/>
      <c r="WQO2" s="171"/>
      <c r="WQP2" s="171"/>
      <c r="WQQ2" s="171"/>
      <c r="WQR2" s="171"/>
      <c r="WQS2" s="171"/>
      <c r="WQT2" s="171"/>
      <c r="WQU2" s="171"/>
      <c r="WQV2" s="171"/>
      <c r="WQW2" s="171"/>
      <c r="WQX2" s="171"/>
      <c r="WQY2" s="171"/>
      <c r="WQZ2" s="171"/>
      <c r="WRA2" s="171"/>
      <c r="WRB2" s="171"/>
      <c r="WRC2" s="171"/>
      <c r="WRD2" s="171"/>
      <c r="WRE2" s="171"/>
      <c r="WRF2" s="171"/>
      <c r="WRG2" s="171"/>
      <c r="WRH2" s="171"/>
      <c r="WRI2" s="171"/>
      <c r="WRJ2" s="171"/>
      <c r="WRK2" s="171"/>
      <c r="WRL2" s="171"/>
      <c r="WRM2" s="171"/>
      <c r="WRN2" s="171"/>
      <c r="WRO2" s="171"/>
      <c r="WRP2" s="171"/>
      <c r="WRQ2" s="171"/>
      <c r="WRR2" s="171"/>
      <c r="WRS2" s="171"/>
      <c r="WRT2" s="171"/>
      <c r="WRU2" s="171"/>
      <c r="WRV2" s="171"/>
      <c r="WRW2" s="171"/>
      <c r="WRX2" s="171"/>
      <c r="WRY2" s="171"/>
      <c r="WRZ2" s="171"/>
      <c r="WSA2" s="171"/>
      <c r="WSB2" s="171"/>
      <c r="WSC2" s="171"/>
      <c r="WSD2" s="171"/>
      <c r="WSE2" s="171"/>
      <c r="WSF2" s="171"/>
      <c r="WSG2" s="171"/>
      <c r="WSH2" s="171"/>
      <c r="WSI2" s="171"/>
      <c r="WSJ2" s="171"/>
      <c r="WSK2" s="171"/>
      <c r="WSL2" s="171"/>
      <c r="WSM2" s="171"/>
      <c r="WSN2" s="171"/>
      <c r="WSO2" s="171"/>
      <c r="WSP2" s="171"/>
      <c r="WSQ2" s="171"/>
      <c r="WSR2" s="171"/>
      <c r="WSS2" s="171"/>
      <c r="WST2" s="171"/>
      <c r="WSU2" s="171"/>
      <c r="WSV2" s="171"/>
      <c r="WSW2" s="171"/>
      <c r="WSX2" s="171"/>
      <c r="WSY2" s="171"/>
      <c r="WSZ2" s="171"/>
      <c r="WTA2" s="171"/>
      <c r="WTB2" s="171"/>
      <c r="WTC2" s="171"/>
      <c r="WTD2" s="171"/>
      <c r="WTE2" s="171"/>
      <c r="WTF2" s="171"/>
      <c r="WTG2" s="171"/>
      <c r="WTH2" s="171"/>
      <c r="WTI2" s="171"/>
      <c r="WTJ2" s="171"/>
      <c r="WTK2" s="171"/>
      <c r="WTL2" s="171"/>
      <c r="WTM2" s="171"/>
      <c r="WTN2" s="171"/>
      <c r="WTO2" s="171"/>
      <c r="WTP2" s="171"/>
      <c r="WTQ2" s="171"/>
      <c r="WTR2" s="171"/>
      <c r="WTS2" s="171"/>
      <c r="WTT2" s="171"/>
      <c r="WTU2" s="171"/>
      <c r="WTV2" s="171"/>
      <c r="WTW2" s="171"/>
      <c r="WTX2" s="171"/>
      <c r="WTY2" s="171"/>
      <c r="WTZ2" s="171"/>
      <c r="WUA2" s="171"/>
      <c r="WUB2" s="171"/>
      <c r="WUC2" s="171"/>
      <c r="WUD2" s="171"/>
      <c r="WUE2" s="171"/>
      <c r="WUF2" s="171"/>
      <c r="WUG2" s="171"/>
      <c r="WUH2" s="171"/>
      <c r="WUI2" s="171"/>
      <c r="WUJ2" s="171"/>
      <c r="WUK2" s="171"/>
      <c r="WUL2" s="171"/>
      <c r="WUM2" s="171"/>
      <c r="WUN2" s="171"/>
      <c r="WUO2" s="171"/>
      <c r="WUP2" s="171"/>
      <c r="WUQ2" s="171"/>
      <c r="WUR2" s="171"/>
      <c r="WUS2" s="171"/>
      <c r="WUT2" s="171"/>
      <c r="WUU2" s="171"/>
      <c r="WUV2" s="171"/>
      <c r="WUW2" s="171"/>
      <c r="WUX2" s="171"/>
      <c r="WUY2" s="171"/>
      <c r="WUZ2" s="171"/>
      <c r="WVA2" s="171"/>
      <c r="WVB2" s="171"/>
      <c r="WVC2" s="171"/>
      <c r="WVD2" s="171"/>
      <c r="WVE2" s="171"/>
      <c r="WVF2" s="171"/>
      <c r="WVG2" s="171"/>
      <c r="WVH2" s="171"/>
      <c r="WVI2" s="171"/>
      <c r="WVJ2" s="171"/>
      <c r="WVK2" s="171"/>
      <c r="WVL2" s="171"/>
      <c r="WVM2" s="171"/>
      <c r="WVN2" s="171"/>
      <c r="WVO2" s="171"/>
      <c r="WVP2" s="171"/>
      <c r="WVQ2" s="171"/>
      <c r="WVR2" s="171"/>
      <c r="WVS2" s="171"/>
      <c r="WVT2" s="171"/>
      <c r="WVU2" s="171"/>
      <c r="WVV2" s="171"/>
      <c r="WVW2" s="171"/>
      <c r="WVX2" s="171"/>
      <c r="WVY2" s="171"/>
      <c r="WVZ2" s="171"/>
      <c r="WWA2" s="171"/>
      <c r="WWB2" s="171"/>
      <c r="WWC2" s="171"/>
      <c r="WWD2" s="171"/>
      <c r="WWE2" s="171"/>
      <c r="WWF2" s="171"/>
      <c r="WWG2" s="171"/>
      <c r="WWH2" s="171"/>
      <c r="WWI2" s="171"/>
      <c r="WWJ2" s="171"/>
      <c r="WWK2" s="171"/>
      <c r="WWL2" s="171"/>
      <c r="WWM2" s="171"/>
      <c r="WWN2" s="171"/>
      <c r="WWO2" s="171"/>
      <c r="WWP2" s="171"/>
      <c r="WWQ2" s="171"/>
      <c r="WWR2" s="171"/>
      <c r="WWS2" s="171"/>
      <c r="WWT2" s="171"/>
      <c r="WWU2" s="171"/>
      <c r="WWV2" s="171"/>
      <c r="WWW2" s="171"/>
      <c r="WWX2" s="171"/>
      <c r="WWY2" s="171"/>
      <c r="WWZ2" s="171"/>
      <c r="WXA2" s="171"/>
      <c r="WXB2" s="171"/>
      <c r="WXC2" s="171"/>
      <c r="WXD2" s="171"/>
      <c r="WXE2" s="171"/>
      <c r="WXF2" s="171"/>
      <c r="WXG2" s="171"/>
      <c r="WXH2" s="171"/>
      <c r="WXI2" s="171"/>
      <c r="WXJ2" s="171"/>
      <c r="WXK2" s="171"/>
      <c r="WXL2" s="171"/>
      <c r="WXM2" s="171"/>
      <c r="WXN2" s="171"/>
      <c r="WXO2" s="171"/>
      <c r="WXP2" s="171"/>
      <c r="WXQ2" s="171"/>
      <c r="WXR2" s="171"/>
      <c r="WXS2" s="171"/>
      <c r="WXT2" s="171"/>
      <c r="WXU2" s="171"/>
      <c r="WXV2" s="171"/>
      <c r="WXW2" s="171"/>
      <c r="WXX2" s="171"/>
      <c r="WXY2" s="171"/>
      <c r="WXZ2" s="171"/>
      <c r="WYA2" s="171"/>
      <c r="WYB2" s="171"/>
      <c r="WYC2" s="171"/>
      <c r="WYD2" s="171"/>
      <c r="WYE2" s="171"/>
      <c r="WYF2" s="171"/>
      <c r="WYG2" s="171"/>
      <c r="WYH2" s="171"/>
      <c r="WYI2" s="171"/>
      <c r="WYJ2" s="171"/>
      <c r="WYK2" s="171"/>
      <c r="WYL2" s="171"/>
      <c r="WYM2" s="171"/>
      <c r="WYN2" s="171"/>
      <c r="WYO2" s="171"/>
      <c r="WYP2" s="171"/>
      <c r="WYQ2" s="171"/>
      <c r="WYR2" s="171"/>
      <c r="WYS2" s="171"/>
      <c r="WYT2" s="171"/>
      <c r="WYU2" s="171"/>
      <c r="WYV2" s="171"/>
      <c r="WYW2" s="171"/>
      <c r="WYX2" s="171"/>
      <c r="WYY2" s="171"/>
      <c r="WYZ2" s="171"/>
      <c r="WZA2" s="171"/>
      <c r="WZB2" s="171"/>
      <c r="WZC2" s="171"/>
      <c r="WZD2" s="171"/>
      <c r="WZE2" s="171"/>
      <c r="WZF2" s="171"/>
      <c r="WZG2" s="171"/>
      <c r="WZH2" s="171"/>
      <c r="WZI2" s="171"/>
      <c r="WZJ2" s="171"/>
      <c r="WZK2" s="171"/>
      <c r="WZL2" s="171"/>
      <c r="WZM2" s="171"/>
      <c r="WZN2" s="171"/>
      <c r="WZO2" s="171"/>
      <c r="WZP2" s="171"/>
      <c r="WZQ2" s="171"/>
      <c r="WZR2" s="171"/>
      <c r="WZS2" s="171"/>
      <c r="WZT2" s="171"/>
      <c r="WZU2" s="171"/>
      <c r="WZV2" s="171"/>
      <c r="WZW2" s="171"/>
      <c r="WZX2" s="171"/>
      <c r="WZY2" s="171"/>
      <c r="WZZ2" s="171"/>
      <c r="XAA2" s="171"/>
      <c r="XAB2" s="171"/>
      <c r="XAC2" s="171"/>
      <c r="XAD2" s="171"/>
      <c r="XAE2" s="171"/>
      <c r="XAF2" s="171"/>
      <c r="XAG2" s="171"/>
      <c r="XAH2" s="171"/>
      <c r="XAI2" s="171"/>
      <c r="XAJ2" s="171"/>
      <c r="XAK2" s="171"/>
      <c r="XAL2" s="171"/>
      <c r="XAM2" s="171"/>
      <c r="XAN2" s="171"/>
      <c r="XAO2" s="171"/>
      <c r="XAP2" s="171"/>
      <c r="XAQ2" s="171"/>
      <c r="XAR2" s="171"/>
      <c r="XAS2" s="171"/>
      <c r="XAT2" s="171"/>
      <c r="XAU2" s="171"/>
      <c r="XAV2" s="171"/>
      <c r="XAW2" s="171"/>
      <c r="XAX2" s="171"/>
      <c r="XAY2" s="171"/>
      <c r="XAZ2" s="171"/>
      <c r="XBA2" s="171"/>
      <c r="XBB2" s="171"/>
      <c r="XBC2" s="171"/>
      <c r="XBD2" s="171"/>
      <c r="XBE2" s="171"/>
      <c r="XBF2" s="171"/>
      <c r="XBG2" s="171"/>
      <c r="XBH2" s="171"/>
      <c r="XBI2" s="171"/>
      <c r="XBJ2" s="171"/>
      <c r="XBK2" s="171"/>
      <c r="XBL2" s="171"/>
      <c r="XBM2" s="171"/>
      <c r="XBN2" s="171"/>
      <c r="XBO2" s="171"/>
      <c r="XBP2" s="171"/>
      <c r="XBQ2" s="171"/>
      <c r="XBR2" s="171"/>
      <c r="XBS2" s="171"/>
      <c r="XBT2" s="171"/>
      <c r="XBU2" s="171"/>
      <c r="XBV2" s="171"/>
      <c r="XBW2" s="171"/>
      <c r="XBX2" s="171"/>
      <c r="XBY2" s="171"/>
      <c r="XBZ2" s="171"/>
      <c r="XCA2" s="171"/>
      <c r="XCB2" s="171"/>
      <c r="XCC2" s="171"/>
      <c r="XCD2" s="171"/>
      <c r="XCE2" s="171"/>
      <c r="XCF2" s="171"/>
      <c r="XCG2" s="171"/>
      <c r="XCH2" s="171"/>
      <c r="XCI2" s="171"/>
      <c r="XCJ2" s="171"/>
      <c r="XCK2" s="171"/>
      <c r="XCL2" s="171"/>
      <c r="XCM2" s="171"/>
      <c r="XCN2" s="171"/>
      <c r="XCO2" s="171"/>
      <c r="XCP2" s="171"/>
      <c r="XCQ2" s="171"/>
      <c r="XCR2" s="171"/>
      <c r="XCS2" s="171"/>
      <c r="XCT2" s="171"/>
      <c r="XCU2" s="171"/>
      <c r="XCV2" s="171"/>
      <c r="XCW2" s="171"/>
      <c r="XCX2" s="171"/>
      <c r="XCY2" s="171"/>
      <c r="XCZ2" s="171"/>
      <c r="XDA2" s="171"/>
      <c r="XDB2" s="171"/>
      <c r="XDC2" s="171"/>
      <c r="XDD2" s="171"/>
      <c r="XDE2" s="171"/>
      <c r="XDF2" s="171"/>
      <c r="XDG2" s="171"/>
      <c r="XDH2" s="171"/>
      <c r="XDI2" s="171"/>
      <c r="XDJ2" s="171"/>
      <c r="XDK2" s="171"/>
      <c r="XDL2" s="171"/>
      <c r="XDM2" s="171"/>
      <c r="XDN2" s="171"/>
      <c r="XDO2" s="171"/>
      <c r="XDP2" s="171"/>
      <c r="XDQ2" s="171"/>
      <c r="XDR2" s="171"/>
      <c r="XDS2" s="171"/>
      <c r="XDT2" s="171"/>
      <c r="XDU2" s="171"/>
      <c r="XDV2" s="171"/>
      <c r="XDW2" s="171"/>
      <c r="XDX2" s="171"/>
      <c r="XDY2" s="171"/>
      <c r="XDZ2" s="171"/>
      <c r="XEA2" s="171"/>
      <c r="XEB2" s="171"/>
      <c r="XEC2" s="171"/>
      <c r="XED2" s="171"/>
      <c r="XEE2" s="171"/>
      <c r="XEF2" s="171"/>
      <c r="XEG2" s="171"/>
      <c r="XEH2" s="171"/>
      <c r="XEI2" s="171"/>
      <c r="XEJ2" s="171"/>
      <c r="XEK2" s="171"/>
      <c r="XEL2" s="171"/>
      <c r="XEM2" s="171"/>
      <c r="XEN2" s="171"/>
      <c r="XEO2" s="171"/>
      <c r="XEP2" s="171"/>
      <c r="XEQ2" s="171"/>
      <c r="XER2" s="171"/>
      <c r="XES2" s="171"/>
      <c r="XET2" s="171"/>
      <c r="XEU2" s="171"/>
      <c r="XEV2" s="171"/>
      <c r="XEW2" s="171"/>
      <c r="XEX2" s="171"/>
      <c r="XEY2" s="171"/>
      <c r="XEZ2" s="171"/>
      <c r="XFA2" s="171"/>
      <c r="XFB2" s="171"/>
      <c r="XFC2" s="171"/>
      <c r="XFD2" s="171"/>
    </row>
    <row r="3" spans="1:16384" s="1" customFormat="1" ht="20" customHeight="1">
      <c r="A3" s="171" t="s">
        <v>76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6384" s="1" customFormat="1" ht="20" customHeight="1">
      <c r="A4" s="172" t="str">
        <f>'Rate Case Constants'!C18</f>
        <v>AS OF JUNE 30, 2016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6384" s="1" customFormat="1" ht="20" customHeight="1">
      <c r="A5" s="82"/>
      <c r="B5" s="82"/>
      <c r="C5" s="82"/>
      <c r="D5" s="82"/>
      <c r="E5" s="82"/>
      <c r="F5" s="82"/>
      <c r="G5" s="82"/>
      <c r="H5" s="82"/>
      <c r="I5" s="151"/>
      <c r="J5" s="151"/>
      <c r="K5" s="82"/>
      <c r="L5" s="82"/>
      <c r="M5" s="82"/>
      <c r="N5" s="82"/>
    </row>
    <row r="6" spans="1:16384" s="1" customFormat="1" ht="20" customHeight="1">
      <c r="A6" s="3" t="s">
        <v>40</v>
      </c>
      <c r="N6" s="4"/>
    </row>
    <row r="7" spans="1:16384" s="1" customFormat="1" ht="20" customHeight="1">
      <c r="A7" s="3" t="s">
        <v>77</v>
      </c>
      <c r="N7" s="4" t="s">
        <v>78</v>
      </c>
    </row>
    <row r="8" spans="1:16384" s="1" customFormat="1" ht="20" customHeight="1">
      <c r="A8" s="1" t="str">
        <f>'Rate Case Constants'!C29</f>
        <v>TYPE OF FILING: __X__ ORIGINAL  _____ UPDATED  _____ REVISED</v>
      </c>
      <c r="N8" s="4" t="s">
        <v>79</v>
      </c>
    </row>
    <row r="9" spans="1:16384" s="1" customFormat="1" ht="20" customHeight="1">
      <c r="A9" s="3" t="s">
        <v>5</v>
      </c>
      <c r="N9" s="5" t="str">
        <f>'Rate Case Constants'!C36</f>
        <v>WITNESS:   K. W. BLAKE</v>
      </c>
    </row>
    <row r="10" spans="1:16384" s="1" customFormat="1" ht="20" customHeight="1"/>
    <row r="11" spans="1:16384" ht="66" customHeight="1">
      <c r="A11" s="31" t="s">
        <v>7</v>
      </c>
      <c r="B11" s="31" t="s">
        <v>80</v>
      </c>
      <c r="C11" s="31" t="s">
        <v>81</v>
      </c>
      <c r="D11" s="31" t="s">
        <v>82</v>
      </c>
      <c r="E11" s="31" t="s">
        <v>83</v>
      </c>
      <c r="F11" s="31" t="s">
        <v>84</v>
      </c>
      <c r="G11" s="31" t="s">
        <v>424</v>
      </c>
      <c r="H11" s="31" t="s">
        <v>457</v>
      </c>
      <c r="I11" s="31" t="s">
        <v>454</v>
      </c>
      <c r="J11" s="31" t="s">
        <v>426</v>
      </c>
      <c r="K11" s="31" t="s">
        <v>85</v>
      </c>
      <c r="L11" s="31" t="s">
        <v>86</v>
      </c>
      <c r="M11" s="31" t="s">
        <v>87</v>
      </c>
      <c r="N11" s="31" t="s">
        <v>88</v>
      </c>
    </row>
    <row r="12" spans="1:16384" ht="19" customHeight="1">
      <c r="A12" s="9"/>
      <c r="B12" s="10" t="s">
        <v>23</v>
      </c>
      <c r="C12" s="10" t="s">
        <v>24</v>
      </c>
      <c r="D12" s="10" t="s">
        <v>25</v>
      </c>
      <c r="E12" s="10" t="s">
        <v>26</v>
      </c>
      <c r="F12" s="10" t="s">
        <v>89</v>
      </c>
      <c r="G12" s="10" t="s">
        <v>28</v>
      </c>
      <c r="H12" s="10" t="s">
        <v>427</v>
      </c>
      <c r="I12" s="10" t="s">
        <v>425</v>
      </c>
      <c r="J12" s="10" t="s">
        <v>455</v>
      </c>
      <c r="K12" s="10" t="s">
        <v>31</v>
      </c>
      <c r="L12" s="10" t="s">
        <v>32</v>
      </c>
      <c r="M12" s="10" t="s">
        <v>456</v>
      </c>
      <c r="N12" s="10" t="s">
        <v>90</v>
      </c>
    </row>
    <row r="13" spans="1:16384" ht="19" customHeight="1">
      <c r="A13" s="9"/>
      <c r="B13" s="11"/>
      <c r="C13" s="11"/>
      <c r="D13" s="12" t="s">
        <v>37</v>
      </c>
      <c r="E13" s="12" t="s">
        <v>37</v>
      </c>
      <c r="F13" s="12" t="s">
        <v>37</v>
      </c>
      <c r="G13" s="12" t="s">
        <v>36</v>
      </c>
      <c r="H13" s="12" t="s">
        <v>37</v>
      </c>
      <c r="I13" s="12" t="s">
        <v>37</v>
      </c>
      <c r="J13" s="12" t="s">
        <v>37</v>
      </c>
      <c r="K13" s="12"/>
      <c r="L13" s="12" t="s">
        <v>36</v>
      </c>
      <c r="M13" s="12" t="s">
        <v>36</v>
      </c>
      <c r="N13" s="12" t="s">
        <v>36</v>
      </c>
    </row>
    <row r="14" spans="1:16384" ht="19" customHeight="1">
      <c r="A14" s="13"/>
      <c r="B14" s="14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S14" s="1" t="s">
        <v>423</v>
      </c>
    </row>
    <row r="15" spans="1:16384" ht="19" customHeight="1">
      <c r="A15" s="13">
        <v>1</v>
      </c>
      <c r="B15" s="14" t="s">
        <v>91</v>
      </c>
      <c r="C15" s="16" t="s">
        <v>92</v>
      </c>
      <c r="D15" s="15">
        <f>+'SCH J-2'!C41</f>
        <v>120622776.52899122</v>
      </c>
      <c r="E15" s="15">
        <f>S15</f>
        <v>-28253.469503963272</v>
      </c>
      <c r="F15" s="15">
        <f>SUM(D15:E15)</f>
        <v>120594523.05948725</v>
      </c>
      <c r="G15" s="44">
        <f>'SCH B-1.1 F'!D48</f>
        <v>0.88880000000000003</v>
      </c>
      <c r="H15" s="15">
        <f>F15*G15</f>
        <v>107184412.09527227</v>
      </c>
      <c r="I15" s="15">
        <f>$K15*I$21</f>
        <v>-23894432.7076171</v>
      </c>
      <c r="J15" s="15">
        <f>SUM(H15:I15)</f>
        <v>83289979.387655169</v>
      </c>
      <c r="K15" s="44">
        <f>H15/H$21</f>
        <v>2.3122931129062173E-2</v>
      </c>
      <c r="L15" s="44">
        <f>+'SCH J-2'!C43</f>
        <v>1.5807874999999999E-2</v>
      </c>
      <c r="M15" s="44">
        <f>K15*L15</f>
        <v>3.6552440492182366E-4</v>
      </c>
      <c r="N15" s="44">
        <f>'SCH J-1.1|J-1.2'!M16</f>
        <v>2.7580763102895363E-4</v>
      </c>
      <c r="Q15" s="44"/>
      <c r="R15" s="44">
        <f>D15/D$21</f>
        <v>2.3125974883825291E-2</v>
      </c>
      <c r="S15" s="15">
        <f>$S$21*R15</f>
        <v>-28253.469503963272</v>
      </c>
    </row>
    <row r="16" spans="1:16384" ht="19" customHeight="1">
      <c r="A16" s="13"/>
      <c r="B16" s="14"/>
      <c r="C16" s="16"/>
      <c r="D16" s="15"/>
      <c r="E16" s="15"/>
      <c r="F16" s="15"/>
      <c r="G16" s="32"/>
      <c r="H16" s="15"/>
      <c r="I16" s="15"/>
      <c r="J16" s="15"/>
      <c r="K16" s="44"/>
      <c r="L16" s="32"/>
      <c r="M16" s="44"/>
      <c r="N16" s="32"/>
      <c r="Q16" s="44"/>
      <c r="R16" s="44"/>
      <c r="S16" s="15"/>
    </row>
    <row r="17" spans="1:19" ht="19" customHeight="1">
      <c r="A17" s="13">
        <v>2</v>
      </c>
      <c r="B17" s="14" t="s">
        <v>93</v>
      </c>
      <c r="C17" s="16" t="s">
        <v>94</v>
      </c>
      <c r="D17" s="15">
        <f>+'SCH J-3'!J83</f>
        <v>2317617085.666522</v>
      </c>
      <c r="E17" s="143">
        <f>S17</f>
        <v>-542855.38383379253</v>
      </c>
      <c r="F17" s="15">
        <f>SUM(D17:E17)</f>
        <v>2317074230.2826881</v>
      </c>
      <c r="G17" s="45">
        <f>$G15</f>
        <v>0.88880000000000003</v>
      </c>
      <c r="H17" s="15">
        <f>F17*G17</f>
        <v>2059415575.8752532</v>
      </c>
      <c r="I17" s="15">
        <f>$K17*I$21</f>
        <v>-459101896.74810249</v>
      </c>
      <c r="J17" s="15">
        <f>SUM(H17:I17)</f>
        <v>1600313679.1271508</v>
      </c>
      <c r="K17" s="44">
        <f>H17/H$21</f>
        <v>0.44427845053396364</v>
      </c>
      <c r="L17" s="45">
        <f>+'SCH J-3'!P85</f>
        <v>4.2101430473146732E-2</v>
      </c>
      <c r="M17" s="44">
        <f>K17*L17</f>
        <v>1.8704758295873029E-2</v>
      </c>
      <c r="N17" s="44">
        <f>'SCH J-1.1|J-1.2'!M18</f>
        <v>1.7862146174064595E-2</v>
      </c>
      <c r="Q17" s="44"/>
      <c r="R17" s="44">
        <f>D17/D$21</f>
        <v>0.44433693250765527</v>
      </c>
      <c r="S17" s="15">
        <f>$S$21*R17</f>
        <v>-542855.38383379253</v>
      </c>
    </row>
    <row r="18" spans="1:19" ht="19" customHeight="1">
      <c r="A18" s="13"/>
      <c r="B18" s="14"/>
      <c r="C18" s="16"/>
      <c r="D18" s="18"/>
      <c r="E18" s="18"/>
      <c r="F18" s="18"/>
      <c r="G18" s="33"/>
      <c r="H18" s="18"/>
      <c r="I18" s="18"/>
      <c r="J18" s="18"/>
      <c r="K18" s="66"/>
      <c r="L18" s="33"/>
      <c r="M18" s="66"/>
      <c r="N18" s="33"/>
      <c r="Q18" s="66"/>
      <c r="R18" s="66"/>
      <c r="S18" s="18"/>
    </row>
    <row r="19" spans="1:19" ht="19" customHeight="1">
      <c r="A19" s="13">
        <v>3</v>
      </c>
      <c r="B19" s="14" t="s">
        <v>95</v>
      </c>
      <c r="C19" s="16"/>
      <c r="D19" s="34">
        <f>BS!AF155*1000</f>
        <v>2777660316.4973598</v>
      </c>
      <c r="E19" s="144">
        <f>(-BS!AF$151-BS!AF$150-(1295.8*0.389))*1000+S19</f>
        <v>35815.623337755795</v>
      </c>
      <c r="F19" s="34">
        <f>SUM(D19:E19)</f>
        <v>2777696132.1206975</v>
      </c>
      <c r="G19" s="45">
        <f>$G17</f>
        <v>0.88880000000000003</v>
      </c>
      <c r="H19" s="34">
        <f>F19*G19</f>
        <v>2468816322.2288761</v>
      </c>
      <c r="I19" s="34">
        <f>$K19*I$21</f>
        <v>-550368885.97690594</v>
      </c>
      <c r="J19" s="34">
        <f>SUM(H19:I19)</f>
        <v>1918447436.2519703</v>
      </c>
      <c r="K19" s="67">
        <f>H19/H$21</f>
        <v>0.53259861833697408</v>
      </c>
      <c r="L19" s="44">
        <f>'Rate Case Constants'!$C$25</f>
        <v>0.105</v>
      </c>
      <c r="M19" s="67">
        <f>K19*L19</f>
        <v>5.5922854925382279E-2</v>
      </c>
      <c r="N19" s="67">
        <f>'SCH J-1.1|J-1.2'!M20</f>
        <v>5.5675816218272375E-2</v>
      </c>
      <c r="Q19" s="44"/>
      <c r="R19" s="67">
        <f>D19/D$21</f>
        <v>0.53253709260851945</v>
      </c>
      <c r="S19" s="34">
        <f>$S$21*R19</f>
        <v>-650611.29666224436</v>
      </c>
    </row>
    <row r="20" spans="1:19" ht="19" customHeight="1">
      <c r="A20" s="13"/>
      <c r="B20" s="14"/>
      <c r="C20" s="16"/>
      <c r="D20" s="15"/>
      <c r="E20" s="15"/>
      <c r="F20" s="15"/>
      <c r="G20" s="32"/>
      <c r="H20" s="15"/>
      <c r="I20" s="15"/>
      <c r="J20" s="15"/>
      <c r="K20" s="44"/>
      <c r="L20" s="32"/>
      <c r="M20" s="44"/>
      <c r="N20" s="32"/>
      <c r="Q20" s="32"/>
      <c r="R20" s="32"/>
      <c r="S20" s="15"/>
    </row>
    <row r="21" spans="1:19" ht="19" customHeight="1" thickBot="1">
      <c r="A21" s="13">
        <v>4</v>
      </c>
      <c r="B21" s="14" t="s">
        <v>96</v>
      </c>
      <c r="C21" s="16"/>
      <c r="D21" s="35">
        <f>SUM(D15:D19)</f>
        <v>5215900178.692873</v>
      </c>
      <c r="E21" s="35">
        <f>SUM(E15:E19)</f>
        <v>-535293.23</v>
      </c>
      <c r="F21" s="35">
        <f>SUM(F15:F19)</f>
        <v>5215364885.4628735</v>
      </c>
      <c r="G21" s="32"/>
      <c r="H21" s="35">
        <f>SUM(H15:H19)</f>
        <v>4635416310.1994019</v>
      </c>
      <c r="I21" s="35">
        <f>-('SCH B-1.1 F'!F46+'SCH B-1.1 F'!H46+'SCH B-1.1 F'!L46)</f>
        <v>-1033365215.4326257</v>
      </c>
      <c r="J21" s="35">
        <f>SUM(J15:J19)</f>
        <v>3602051094.7667761</v>
      </c>
      <c r="K21" s="36">
        <f>SUM(K15:K19)</f>
        <v>0.99999999999999989</v>
      </c>
      <c r="L21" s="32"/>
      <c r="M21" s="36">
        <f>SUM(M15:M19)</f>
        <v>7.4993137626177125E-2</v>
      </c>
      <c r="N21" s="36">
        <f>SUM(N15:N19)</f>
        <v>7.3813770023365921E-2</v>
      </c>
      <c r="Q21" s="44"/>
      <c r="R21" s="36">
        <f>SUM(R15:R19)</f>
        <v>1</v>
      </c>
      <c r="S21" s="35">
        <f>-(BS!AF33+BS!AF37)*1000</f>
        <v>-1221720.1500000001</v>
      </c>
    </row>
    <row r="22" spans="1:19" ht="19" customHeight="1" thickTop="1">
      <c r="A22" s="13"/>
      <c r="B22" s="14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S22" s="143">
        <f>SUM(S15:S19)</f>
        <v>-1221720.1500000001</v>
      </c>
    </row>
    <row r="23" spans="1:19" s="1" customFormat="1" ht="20" customHeight="1">
      <c r="A23" s="171" t="str">
        <f>A1</f>
        <v>KENTUCKY UTILITIES COMPANY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37"/>
    </row>
    <row r="24" spans="1:19" s="1" customFormat="1" ht="20" customHeight="1">
      <c r="A24" s="171" t="str">
        <f t="shared" ref="A24:A25" si="0">A2</f>
        <v>CASE NO. 2014-00371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37"/>
    </row>
    <row r="25" spans="1:19" s="1" customFormat="1" ht="20" customHeight="1">
      <c r="A25" s="171" t="str">
        <f t="shared" si="0"/>
        <v>COST OF CAPITAL SUMMARY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37"/>
    </row>
    <row r="26" spans="1:19" s="1" customFormat="1" ht="20" customHeight="1">
      <c r="A26" s="172" t="str">
        <f>'Rate Case Constants'!C12</f>
        <v>AS OF FEBRUARY 28, 2015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37"/>
    </row>
    <row r="27" spans="1:19" s="1" customFormat="1" ht="20" customHeight="1">
      <c r="A27" s="82"/>
      <c r="B27" s="82"/>
      <c r="C27" s="82"/>
      <c r="D27" s="82"/>
      <c r="E27" s="82"/>
      <c r="F27" s="82"/>
      <c r="G27" s="82"/>
      <c r="H27" s="82"/>
      <c r="I27" s="151"/>
      <c r="J27" s="151"/>
      <c r="K27" s="82"/>
      <c r="L27" s="82"/>
      <c r="M27" s="82"/>
      <c r="N27" s="82"/>
    </row>
    <row r="28" spans="1:19" s="1" customFormat="1" ht="20" customHeight="1">
      <c r="A28" s="3" t="s">
        <v>1</v>
      </c>
      <c r="M28" s="4"/>
    </row>
    <row r="29" spans="1:19" s="1" customFormat="1" ht="20" customHeight="1">
      <c r="A29" s="3" t="s">
        <v>97</v>
      </c>
      <c r="M29" s="4" t="s">
        <v>78</v>
      </c>
    </row>
    <row r="30" spans="1:19" s="1" customFormat="1" ht="20" customHeight="1">
      <c r="A30" s="1" t="str">
        <f>'Rate Case Constants'!C29</f>
        <v>TYPE OF FILING: __X__ ORIGINAL  _____ UPDATED  _____ REVISED</v>
      </c>
      <c r="M30" s="4" t="s">
        <v>98</v>
      </c>
    </row>
    <row r="31" spans="1:19" s="1" customFormat="1" ht="20" customHeight="1">
      <c r="A31" s="3" t="s">
        <v>5</v>
      </c>
      <c r="M31" s="5" t="str">
        <f>$N$9</f>
        <v>WITNESS:   K. W. BLAKE</v>
      </c>
    </row>
    <row r="32" spans="1:19" s="1" customFormat="1" ht="20" customHeight="1"/>
    <row r="33" spans="1:19" ht="66" customHeight="1">
      <c r="A33" s="31" t="s">
        <v>7</v>
      </c>
      <c r="B33" s="31" t="s">
        <v>80</v>
      </c>
      <c r="C33" s="31" t="s">
        <v>81</v>
      </c>
      <c r="D33" s="31" t="s">
        <v>82</v>
      </c>
      <c r="E33" s="31" t="s">
        <v>83</v>
      </c>
      <c r="F33" s="31" t="s">
        <v>84</v>
      </c>
      <c r="G33" s="31" t="s">
        <v>424</v>
      </c>
      <c r="H33" s="31" t="s">
        <v>457</v>
      </c>
      <c r="I33" s="31" t="s">
        <v>454</v>
      </c>
      <c r="J33" s="31" t="s">
        <v>426</v>
      </c>
      <c r="K33" s="31" t="s">
        <v>85</v>
      </c>
      <c r="L33" s="31" t="s">
        <v>86</v>
      </c>
      <c r="M33" s="31" t="s">
        <v>87</v>
      </c>
      <c r="N33" s="16"/>
    </row>
    <row r="34" spans="1:19" ht="19" customHeight="1">
      <c r="A34" s="9"/>
      <c r="B34" s="10" t="s">
        <v>23</v>
      </c>
      <c r="C34" s="10" t="s">
        <v>24</v>
      </c>
      <c r="D34" s="10" t="s">
        <v>25</v>
      </c>
      <c r="E34" s="10" t="s">
        <v>26</v>
      </c>
      <c r="F34" s="10" t="s">
        <v>89</v>
      </c>
      <c r="G34" s="10" t="s">
        <v>28</v>
      </c>
      <c r="H34" s="10" t="s">
        <v>427</v>
      </c>
      <c r="I34" s="10" t="s">
        <v>425</v>
      </c>
      <c r="J34" s="10" t="s">
        <v>455</v>
      </c>
      <c r="K34" s="10" t="s">
        <v>31</v>
      </c>
      <c r="L34" s="10" t="s">
        <v>32</v>
      </c>
      <c r="M34" s="10" t="s">
        <v>456</v>
      </c>
      <c r="N34" s="10"/>
    </row>
    <row r="35" spans="1:19" ht="19" customHeight="1">
      <c r="A35" s="9"/>
      <c r="B35" s="11"/>
      <c r="C35" s="11"/>
      <c r="D35" s="12" t="s">
        <v>37</v>
      </c>
      <c r="E35" s="12" t="s">
        <v>37</v>
      </c>
      <c r="F35" s="12" t="s">
        <v>37</v>
      </c>
      <c r="G35" s="12" t="s">
        <v>36</v>
      </c>
      <c r="H35" s="12" t="s">
        <v>37</v>
      </c>
      <c r="I35" s="12" t="s">
        <v>37</v>
      </c>
      <c r="J35" s="12" t="s">
        <v>37</v>
      </c>
      <c r="K35" s="12"/>
      <c r="L35" s="12" t="s">
        <v>36</v>
      </c>
      <c r="M35" s="12" t="s">
        <v>36</v>
      </c>
      <c r="N35" s="12"/>
    </row>
    <row r="36" spans="1:19" ht="19" customHeight="1">
      <c r="A36" s="13"/>
      <c r="B36" s="14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S36" s="1" t="s">
        <v>423</v>
      </c>
    </row>
    <row r="37" spans="1:19" ht="19" customHeight="1">
      <c r="A37" s="13">
        <v>1</v>
      </c>
      <c r="B37" s="14" t="s">
        <v>91</v>
      </c>
      <c r="C37" s="16" t="s">
        <v>92</v>
      </c>
      <c r="D37" s="15">
        <f>+'SCH J-2'!C19</f>
        <v>245215693.49327195</v>
      </c>
      <c r="E37" s="15">
        <f>S37</f>
        <v>-60268.873210977385</v>
      </c>
      <c r="F37" s="15">
        <f>SUM(D37:E37)</f>
        <v>245155424.62006098</v>
      </c>
      <c r="G37" s="44">
        <f>'SCH B-1.1 B'!D48</f>
        <v>0.88759999999999994</v>
      </c>
      <c r="H37" s="15">
        <f>F37*G37</f>
        <v>217599954.89276612</v>
      </c>
      <c r="I37" s="15">
        <f>$K37*I$43</f>
        <v>-45495946.937133089</v>
      </c>
      <c r="J37" s="15">
        <f>SUM(H37:I37)</f>
        <v>172104007.95563304</v>
      </c>
      <c r="K37" s="44">
        <f>H37/H$43</f>
        <v>4.9324347877223639E-2</v>
      </c>
      <c r="L37" s="44">
        <f>+'SCH J-2'!C21</f>
        <v>6.3629500000000009E-3</v>
      </c>
      <c r="M37" s="44">
        <f>K37*L37</f>
        <v>3.1384835932538019E-4</v>
      </c>
      <c r="N37" s="15"/>
      <c r="R37" s="44">
        <f>D37/D$43</f>
        <v>4.9331160831698959E-2</v>
      </c>
      <c r="S37" s="15">
        <f>$S$21*R37</f>
        <v>-60268.873210977385</v>
      </c>
    </row>
    <row r="38" spans="1:19" ht="19" customHeight="1">
      <c r="A38" s="13"/>
      <c r="B38" s="14"/>
      <c r="C38" s="16"/>
      <c r="D38" s="15"/>
      <c r="E38" s="15"/>
      <c r="F38" s="15"/>
      <c r="G38" s="44"/>
      <c r="H38" s="15"/>
      <c r="I38" s="15"/>
      <c r="J38" s="15"/>
      <c r="K38" s="44"/>
      <c r="L38" s="44"/>
      <c r="M38" s="44"/>
      <c r="N38" s="15"/>
      <c r="R38" s="44"/>
      <c r="S38" s="15"/>
    </row>
    <row r="39" spans="1:19" ht="19" customHeight="1">
      <c r="A39" s="13">
        <v>2</v>
      </c>
      <c r="B39" s="14" t="s">
        <v>93</v>
      </c>
      <c r="C39" s="16" t="s">
        <v>94</v>
      </c>
      <c r="D39" s="15">
        <f>+'SCH J-3'!J40</f>
        <v>2063411394.2623298</v>
      </c>
      <c r="E39" s="143">
        <f>S39</f>
        <v>-507143.23349901952</v>
      </c>
      <c r="F39" s="15">
        <f>SUM(D39:E39)</f>
        <v>2062904251.0288308</v>
      </c>
      <c r="G39" s="45">
        <f>G$37</f>
        <v>0.88759999999999994</v>
      </c>
      <c r="H39" s="15">
        <f>F39*G39</f>
        <v>1831033813.2131901</v>
      </c>
      <c r="I39" s="15">
        <f>$K39*I$43</f>
        <v>-382833798.13702863</v>
      </c>
      <c r="J39" s="15">
        <f>SUM(H39:I39)</f>
        <v>1448200015.0761614</v>
      </c>
      <c r="K39" s="44">
        <f>H39/H$43</f>
        <v>0.41504856387674338</v>
      </c>
      <c r="L39" s="45">
        <f>+'SCH J-3'!P42</f>
        <v>3.7836994575338304E-2</v>
      </c>
      <c r="M39" s="44">
        <f>K39*L39</f>
        <v>1.5704190259906294E-2</v>
      </c>
      <c r="R39" s="44">
        <f>D39/D$43</f>
        <v>0.41510589270302162</v>
      </c>
      <c r="S39" s="15">
        <f>$S$21*R39</f>
        <v>-507143.23349901952</v>
      </c>
    </row>
    <row r="40" spans="1:19" ht="19" customHeight="1">
      <c r="A40" s="13"/>
      <c r="B40" s="14"/>
      <c r="C40" s="16"/>
      <c r="D40" s="18"/>
      <c r="E40" s="18"/>
      <c r="F40" s="18"/>
      <c r="G40" s="66"/>
      <c r="H40" s="18"/>
      <c r="I40" s="18"/>
      <c r="J40" s="18"/>
      <c r="K40" s="66"/>
      <c r="L40" s="66"/>
      <c r="M40" s="66"/>
      <c r="N40" s="18"/>
      <c r="R40" s="66"/>
      <c r="S40" s="18"/>
    </row>
    <row r="41" spans="1:19" ht="19" customHeight="1">
      <c r="A41" s="13">
        <v>3</v>
      </c>
      <c r="B41" s="14" t="s">
        <v>95</v>
      </c>
      <c r="C41" s="16"/>
      <c r="D41" s="34">
        <f>BS!O155*1000</f>
        <v>2662180194.2758098</v>
      </c>
      <c r="E41" s="34">
        <f>(-BS!O$151-BS!O$150-(1295.8*0.389))*1000+S41</f>
        <v>32118.876709997072</v>
      </c>
      <c r="F41" s="34">
        <f>SUM(D41:E41)</f>
        <v>2662212313.1525197</v>
      </c>
      <c r="G41" s="45">
        <f>G$37</f>
        <v>0.88759999999999994</v>
      </c>
      <c r="H41" s="34">
        <f>F41*G41</f>
        <v>2362979649.1541762</v>
      </c>
      <c r="I41" s="34">
        <f>$K41*I$43</f>
        <v>-494053396.2170307</v>
      </c>
      <c r="J41" s="34">
        <f>SUM(H41:I41)</f>
        <v>1868926252.9371455</v>
      </c>
      <c r="K41" s="67">
        <f>H41/H$43</f>
        <v>0.53562708824603311</v>
      </c>
      <c r="L41" s="44">
        <f>'Rate Case Constants'!$C$24</f>
        <v>0.105</v>
      </c>
      <c r="M41" s="67">
        <f>K41*L41</f>
        <v>5.6240844265833471E-2</v>
      </c>
      <c r="N41" s="15"/>
      <c r="R41" s="67">
        <f>D41/D$43</f>
        <v>0.53556294646527935</v>
      </c>
      <c r="S41" s="34">
        <f>$S$21*R41</f>
        <v>-654308.04329000309</v>
      </c>
    </row>
    <row r="42" spans="1:19" ht="19" customHeight="1">
      <c r="A42" s="13"/>
      <c r="B42" s="14"/>
      <c r="C42" s="16"/>
      <c r="D42" s="15"/>
      <c r="E42" s="15"/>
      <c r="F42" s="15"/>
      <c r="G42" s="44"/>
      <c r="H42" s="15"/>
      <c r="I42" s="15"/>
      <c r="J42" s="15"/>
      <c r="K42" s="44"/>
      <c r="L42" s="44"/>
      <c r="M42" s="44"/>
      <c r="N42" s="15"/>
      <c r="R42" s="32"/>
      <c r="S42" s="15"/>
    </row>
    <row r="43" spans="1:19" ht="19" customHeight="1" thickBot="1">
      <c r="A43" s="13">
        <v>4</v>
      </c>
      <c r="B43" s="14" t="s">
        <v>96</v>
      </c>
      <c r="C43" s="16"/>
      <c r="D43" s="35">
        <f>SUM(D37:D41)</f>
        <v>4970807282.0314121</v>
      </c>
      <c r="E43" s="35">
        <f>SUM(E37:E41)</f>
        <v>-535293.22999999986</v>
      </c>
      <c r="F43" s="35">
        <f>SUM(F37:F41)</f>
        <v>4970271988.8014116</v>
      </c>
      <c r="G43" s="44"/>
      <c r="H43" s="35">
        <f>SUM(H37:H41)</f>
        <v>4411613417.2601318</v>
      </c>
      <c r="I43" s="35">
        <f>-('SCH B-1.1 B'!F46+'SCH B-1.1 B'!H46+'SCH B-1.1 B'!L46)</f>
        <v>-922383141.29119229</v>
      </c>
      <c r="J43" s="35">
        <f>SUM(J37:J41)</f>
        <v>3489230275.9689398</v>
      </c>
      <c r="K43" s="36">
        <f>SUM(K37:K41)</f>
        <v>1</v>
      </c>
      <c r="L43" s="44"/>
      <c r="M43" s="36">
        <f t="shared" ref="M43" si="1">SUM(M37:M41)</f>
        <v>7.2258882885065143E-2</v>
      </c>
      <c r="N43" s="15"/>
      <c r="R43" s="36">
        <f>SUM(R37:R41)</f>
        <v>1</v>
      </c>
      <c r="S43" s="35">
        <f>-(BS!O33+BS!O37)*1000</f>
        <v>-1221720.1500000001</v>
      </c>
    </row>
    <row r="44" spans="1:19" ht="19" customHeight="1" thickTop="1">
      <c r="A44" s="13"/>
      <c r="B44" s="14"/>
      <c r="C44" s="1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S44" s="143">
        <f>SUM(S37:S41)</f>
        <v>-1221720.1499999999</v>
      </c>
    </row>
    <row r="45" spans="1:19" ht="19" customHeight="1">
      <c r="A45" s="13"/>
      <c r="B45" s="14"/>
      <c r="C45" s="16"/>
    </row>
    <row r="46" spans="1:19" ht="19" customHeight="1">
      <c r="A46" s="13"/>
      <c r="B46" s="14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9" ht="19" customHeight="1">
      <c r="A47" s="13"/>
      <c r="B47" s="14"/>
      <c r="C47" s="16"/>
    </row>
    <row r="48" spans="1:19" ht="19" customHeight="1">
      <c r="A48" s="13"/>
      <c r="B48" s="38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9" customHeight="1">
      <c r="B49" s="38"/>
      <c r="C49" s="16"/>
    </row>
    <row r="50" spans="1:14" ht="19" customHeight="1">
      <c r="A50" s="13"/>
      <c r="B50" s="38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9" customHeight="1">
      <c r="B51" s="38"/>
      <c r="C51" s="16"/>
    </row>
    <row r="52" spans="1:14" ht="19" customHeight="1">
      <c r="A52" s="13"/>
      <c r="B52" s="38"/>
      <c r="C52" s="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9"/>
    </row>
    <row r="53" spans="1:14" ht="19" customHeight="1">
      <c r="C53" s="16"/>
    </row>
    <row r="54" spans="1:14" ht="19" customHeight="1">
      <c r="C54" s="16"/>
    </row>
    <row r="55" spans="1:14" ht="19" customHeight="1">
      <c r="C55" s="16"/>
    </row>
    <row r="56" spans="1:14" ht="19" customHeight="1"/>
    <row r="57" spans="1:14" ht="19" customHeight="1"/>
    <row r="58" spans="1:14" ht="19" customHeight="1"/>
    <row r="59" spans="1:14" ht="19" customHeight="1"/>
    <row r="60" spans="1:14" ht="19" customHeight="1"/>
    <row r="61" spans="1:14" ht="19" customHeight="1"/>
    <row r="62" spans="1:14" ht="19" customHeight="1"/>
    <row r="63" spans="1:14" ht="19" customHeight="1"/>
    <row r="64" spans="1:1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7" right="0.7" top="1" bottom="0.75" header="0.3" footer="0.3"/>
  <pageSetup scale="54" fitToHeight="0" orientation="landscape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95"/>
  <sheetViews>
    <sheetView workbookViewId="0">
      <selection activeCell="A31" sqref="A31"/>
    </sheetView>
  </sheetViews>
  <sheetFormatPr baseColWidth="10" defaultColWidth="8.83203125" defaultRowHeight="12" x14ac:dyDescent="0"/>
  <cols>
    <col min="1" max="1" width="6.83203125" style="8" customWidth="1"/>
    <col min="2" max="2" width="24.33203125" style="8" customWidth="1"/>
    <col min="3" max="3" width="15.1640625" style="8" customWidth="1"/>
    <col min="4" max="4" width="17.6640625" style="8" customWidth="1"/>
    <col min="5" max="5" width="13.83203125" style="8" customWidth="1"/>
    <col min="6" max="6" width="16.5" style="8" customWidth="1"/>
    <col min="7" max="7" width="16.1640625" style="8" customWidth="1"/>
    <col min="8" max="8" width="16.5" style="8" customWidth="1"/>
    <col min="9" max="9" width="19.5" style="8" customWidth="1"/>
    <col min="10" max="10" width="17.1640625" style="8" customWidth="1"/>
    <col min="11" max="11" width="12.5" style="8" customWidth="1"/>
    <col min="12" max="12" width="10.83203125" style="8" customWidth="1"/>
    <col min="13" max="13" width="12.83203125" style="8" customWidth="1"/>
    <col min="14" max="14" width="14" style="8" customWidth="1"/>
    <col min="15" max="15" width="1.83203125" style="8" customWidth="1"/>
    <col min="16" max="16" width="11.5" style="8" bestFit="1" customWidth="1"/>
    <col min="17" max="17" width="12.1640625" style="8" customWidth="1"/>
    <col min="18" max="16384" width="8.83203125" style="8"/>
  </cols>
  <sheetData>
    <row r="1" spans="1:17" s="1" customFormat="1" ht="20" customHeight="1">
      <c r="A1" s="172" t="str">
        <f>'Rate Case Constants'!C9</f>
        <v>KENTUCKY UTILITIES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7"/>
    </row>
    <row r="2" spans="1:17" s="1" customFormat="1" ht="20" customHeight="1">
      <c r="A2" s="172" t="str">
        <f>'Rate Case Constants'!C10</f>
        <v>CASE NO. 2014-00371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7"/>
    </row>
    <row r="3" spans="1:17" s="1" customFormat="1" ht="20" customHeight="1">
      <c r="A3" s="171" t="s">
        <v>76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37"/>
    </row>
    <row r="4" spans="1:17" s="1" customFormat="1" ht="20" customHeight="1">
      <c r="A4" s="171" t="s">
        <v>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37"/>
    </row>
    <row r="5" spans="1:17" s="1" customFormat="1" ht="20" customHeight="1">
      <c r="A5" s="171" t="str">
        <f>'Rate Case Constants'!C20</f>
        <v>FROM JULY 1, 2015 TO JUNE 30, 2016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37"/>
    </row>
    <row r="6" spans="1:17" s="1" customFormat="1" ht="20" customHeight="1">
      <c r="A6" s="82"/>
      <c r="B6" s="82"/>
      <c r="C6" s="82"/>
      <c r="D6" s="82"/>
      <c r="E6" s="82"/>
      <c r="F6" s="82"/>
      <c r="G6" s="82"/>
      <c r="H6" s="82"/>
      <c r="I6" s="151"/>
      <c r="J6" s="151"/>
      <c r="K6" s="82"/>
      <c r="L6" s="82"/>
      <c r="M6" s="82"/>
      <c r="N6" s="82"/>
    </row>
    <row r="7" spans="1:17" s="1" customFormat="1" ht="20" customHeight="1">
      <c r="A7" s="3" t="s">
        <v>40</v>
      </c>
      <c r="M7" s="4"/>
    </row>
    <row r="8" spans="1:17" s="1" customFormat="1" ht="20" customHeight="1">
      <c r="A8" s="3" t="s">
        <v>44</v>
      </c>
      <c r="M8" s="4" t="s">
        <v>99</v>
      </c>
    </row>
    <row r="9" spans="1:17" s="1" customFormat="1" ht="20" customHeight="1">
      <c r="A9" s="1" t="str">
        <f>'Rate Case Constants'!C29</f>
        <v>TYPE OF FILING: __X__ ORIGINAL  _____ UPDATED  _____ REVISED</v>
      </c>
      <c r="M9" s="4" t="s">
        <v>4</v>
      </c>
    </row>
    <row r="10" spans="1:17" s="1" customFormat="1" ht="20" customHeight="1">
      <c r="A10" s="3" t="s">
        <v>5</v>
      </c>
      <c r="M10" s="5" t="str">
        <f>'Rate Case Constants'!C37</f>
        <v>WITNESS:   K. W. BLAKE</v>
      </c>
    </row>
    <row r="11" spans="1:17" s="1" customFormat="1" ht="20" customHeight="1"/>
    <row r="12" spans="1:17" ht="66" customHeight="1">
      <c r="A12" s="31" t="s">
        <v>7</v>
      </c>
      <c r="B12" s="31" t="s">
        <v>80</v>
      </c>
      <c r="C12" s="31" t="s">
        <v>81</v>
      </c>
      <c r="D12" s="31" t="s">
        <v>100</v>
      </c>
      <c r="E12" s="31" t="s">
        <v>83</v>
      </c>
      <c r="F12" s="31" t="s">
        <v>84</v>
      </c>
      <c r="G12" s="31" t="s">
        <v>424</v>
      </c>
      <c r="H12" s="31" t="s">
        <v>457</v>
      </c>
      <c r="I12" s="31" t="s">
        <v>454</v>
      </c>
      <c r="J12" s="31" t="s">
        <v>426</v>
      </c>
      <c r="K12" s="31" t="s">
        <v>85</v>
      </c>
      <c r="L12" s="31" t="s">
        <v>86</v>
      </c>
      <c r="M12" s="31" t="s">
        <v>88</v>
      </c>
      <c r="N12" s="16"/>
    </row>
    <row r="13" spans="1:17" ht="19" customHeight="1">
      <c r="A13" s="9"/>
      <c r="B13" s="10" t="s">
        <v>23</v>
      </c>
      <c r="C13" s="10" t="s">
        <v>24</v>
      </c>
      <c r="D13" s="10" t="s">
        <v>25</v>
      </c>
      <c r="E13" s="10" t="s">
        <v>26</v>
      </c>
      <c r="F13" s="10" t="s">
        <v>89</v>
      </c>
      <c r="G13" s="10" t="s">
        <v>28</v>
      </c>
      <c r="H13" s="10" t="s">
        <v>427</v>
      </c>
      <c r="I13" s="10" t="s">
        <v>425</v>
      </c>
      <c r="J13" s="10" t="s">
        <v>455</v>
      </c>
      <c r="K13" s="10" t="s">
        <v>31</v>
      </c>
      <c r="L13" s="10" t="s">
        <v>32</v>
      </c>
      <c r="M13" s="10" t="s">
        <v>456</v>
      </c>
      <c r="N13" s="10"/>
    </row>
    <row r="14" spans="1:17" ht="19" customHeight="1">
      <c r="A14" s="9"/>
      <c r="B14" s="11"/>
      <c r="C14" s="11"/>
      <c r="D14" s="12" t="s">
        <v>37</v>
      </c>
      <c r="E14" s="12" t="s">
        <v>37</v>
      </c>
      <c r="F14" s="12" t="s">
        <v>37</v>
      </c>
      <c r="G14" s="12"/>
      <c r="H14" s="12" t="s">
        <v>37</v>
      </c>
      <c r="I14" s="12" t="s">
        <v>37</v>
      </c>
      <c r="J14" s="12" t="s">
        <v>37</v>
      </c>
      <c r="K14" s="12"/>
      <c r="L14" s="12" t="s">
        <v>36</v>
      </c>
      <c r="M14" s="12" t="s">
        <v>36</v>
      </c>
      <c r="N14" s="12"/>
    </row>
    <row r="15" spans="1:17" ht="19" customHeight="1">
      <c r="A15" s="13"/>
      <c r="B15" s="14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1"/>
    </row>
    <row r="16" spans="1:17" ht="19" customHeight="1">
      <c r="A16" s="13">
        <v>1</v>
      </c>
      <c r="B16" s="14" t="s">
        <v>91</v>
      </c>
      <c r="C16" s="16" t="s">
        <v>92</v>
      </c>
      <c r="D16" s="15">
        <f>+'SCH J-2'!C76</f>
        <v>157804449.10622099</v>
      </c>
      <c r="E16" s="15">
        <f>J40</f>
        <v>-37228.199599080268</v>
      </c>
      <c r="F16" s="15">
        <f>SUM(D16:E16)</f>
        <v>157767220.9066219</v>
      </c>
      <c r="G16" s="44">
        <f>'SCH B-1.1 F'!D48</f>
        <v>0.88880000000000003</v>
      </c>
      <c r="H16" s="15">
        <f>F16*G16</f>
        <v>140223505.94180554</v>
      </c>
      <c r="I16" s="15">
        <f>J64</f>
        <v>-31484482.580802642</v>
      </c>
      <c r="J16" s="15">
        <f>SUM(H16:I16)</f>
        <v>108739023.36100289</v>
      </c>
      <c r="K16" s="44">
        <f>H16/H$22</f>
        <v>3.0467914064265692E-2</v>
      </c>
      <c r="L16" s="44">
        <f>+'SCH J-2'!C78</f>
        <v>9.0523962502715195E-3</v>
      </c>
      <c r="M16" s="44">
        <f>K16*L16</f>
        <v>2.7580763102895363E-4</v>
      </c>
      <c r="N16" s="15"/>
      <c r="P16" s="44"/>
      <c r="Q16" s="15"/>
    </row>
    <row r="17" spans="1:17" ht="19" customHeight="1">
      <c r="A17" s="13"/>
      <c r="B17" s="14"/>
      <c r="C17" s="16"/>
      <c r="D17" s="15"/>
      <c r="E17" s="15"/>
      <c r="F17" s="15"/>
      <c r="G17" s="44"/>
      <c r="H17" s="15"/>
      <c r="I17" s="15"/>
      <c r="J17" s="15"/>
      <c r="K17" s="44"/>
      <c r="L17" s="32"/>
      <c r="M17" s="32"/>
      <c r="N17" s="15"/>
      <c r="P17" s="44"/>
      <c r="Q17" s="15"/>
    </row>
    <row r="18" spans="1:17" ht="19" customHeight="1">
      <c r="A18" s="13">
        <v>2</v>
      </c>
      <c r="B18" s="14" t="s">
        <v>93</v>
      </c>
      <c r="C18" s="16" t="s">
        <v>94</v>
      </c>
      <c r="D18" s="15">
        <f>+'SCH J-3'!J127</f>
        <v>2275223678.17664</v>
      </c>
      <c r="E18" s="15">
        <f>J42</f>
        <v>-536755.9768020151</v>
      </c>
      <c r="F18" s="15">
        <f>SUM(D18:E18)</f>
        <v>2274686922.1998382</v>
      </c>
      <c r="G18" s="44">
        <f>G$16</f>
        <v>0.88880000000000003</v>
      </c>
      <c r="H18" s="15">
        <f>F18*G18</f>
        <v>2021741736.4512162</v>
      </c>
      <c r="I18" s="15">
        <f>J66</f>
        <v>-453943096.46342021</v>
      </c>
      <c r="J18" s="15">
        <f>SUM(H18:I18)</f>
        <v>1567798639.9877961</v>
      </c>
      <c r="K18" s="44">
        <f>H18/H$22</f>
        <v>0.43928621719028321</v>
      </c>
      <c r="L18" s="45">
        <f>+'SCH J-3'!P129</f>
        <v>4.0661749618079522E-2</v>
      </c>
      <c r="M18" s="44">
        <f>K18*L18</f>
        <v>1.7862146174064595E-2</v>
      </c>
      <c r="P18" s="44"/>
      <c r="Q18" s="15"/>
    </row>
    <row r="19" spans="1:17" ht="19" customHeight="1">
      <c r="A19" s="13"/>
      <c r="B19" s="14"/>
      <c r="C19" s="16"/>
      <c r="D19" s="18"/>
      <c r="E19" s="18"/>
      <c r="F19" s="18"/>
      <c r="G19" s="66"/>
      <c r="H19" s="18"/>
      <c r="I19" s="18"/>
      <c r="J19" s="18"/>
      <c r="K19" s="66"/>
      <c r="L19" s="33"/>
      <c r="M19" s="66"/>
      <c r="N19" s="18"/>
      <c r="P19" s="66"/>
      <c r="Q19" s="18"/>
    </row>
    <row r="20" spans="1:17" ht="19" customHeight="1">
      <c r="A20" s="13">
        <v>3</v>
      </c>
      <c r="B20" s="14" t="s">
        <v>95</v>
      </c>
      <c r="C20" s="16"/>
      <c r="D20" s="34">
        <f>BS!AG155*1000</f>
        <v>2745650329.074255</v>
      </c>
      <c r="E20" s="34">
        <f>J44</f>
        <v>38690.946401095367</v>
      </c>
      <c r="F20" s="34">
        <f>SUM(D20:E20)</f>
        <v>2745689020.0206561</v>
      </c>
      <c r="G20" s="44">
        <f>G$16</f>
        <v>0.88880000000000003</v>
      </c>
      <c r="H20" s="34">
        <f>F20*G20</f>
        <v>2440368400.994359</v>
      </c>
      <c r="I20" s="34">
        <f>J68</f>
        <v>-547937636.38840294</v>
      </c>
      <c r="J20" s="34">
        <f>SUM(H20:I20)</f>
        <v>1892430764.6059561</v>
      </c>
      <c r="K20" s="67">
        <f>H20/H$22</f>
        <v>0.53024586874545121</v>
      </c>
      <c r="L20" s="44">
        <f>'Rate Case Constants'!$C$25</f>
        <v>0.105</v>
      </c>
      <c r="M20" s="67">
        <f>K20*L20</f>
        <v>5.5675816218272375E-2</v>
      </c>
      <c r="N20" s="15"/>
      <c r="P20" s="44"/>
      <c r="Q20" s="15"/>
    </row>
    <row r="21" spans="1:17" ht="19" customHeight="1">
      <c r="A21" s="13"/>
      <c r="B21" s="14"/>
      <c r="C21" s="16"/>
      <c r="D21" s="15"/>
      <c r="E21" s="15"/>
      <c r="F21" s="15"/>
      <c r="G21" s="32"/>
      <c r="H21" s="15"/>
      <c r="I21" s="15"/>
      <c r="J21" s="15"/>
      <c r="K21" s="32"/>
      <c r="L21" s="32"/>
      <c r="M21" s="44"/>
      <c r="N21" s="15"/>
      <c r="P21" s="32"/>
      <c r="Q21" s="15"/>
    </row>
    <row r="22" spans="1:17" ht="19" customHeight="1" thickBot="1">
      <c r="A22" s="13">
        <v>4</v>
      </c>
      <c r="B22" s="14" t="s">
        <v>96</v>
      </c>
      <c r="C22" s="16"/>
      <c r="D22" s="35">
        <f>SUM(D16:D20)</f>
        <v>5178678456.3571167</v>
      </c>
      <c r="E22" s="35">
        <f>SUM(E16:E20)</f>
        <v>-535293.23</v>
      </c>
      <c r="F22" s="35">
        <f>SUM(F16:F20)</f>
        <v>5178143163.1271162</v>
      </c>
      <c r="G22" s="44"/>
      <c r="H22" s="35">
        <f>SUM(H16:H20)</f>
        <v>4602333643.3873806</v>
      </c>
      <c r="I22" s="35">
        <f>-('SCH B-1.1 F'!F46+'SCH B-1.1 F'!H46+'SCH B-1.1 F'!L46)</f>
        <v>-1033365215.4326257</v>
      </c>
      <c r="J22" s="35">
        <f>SUM(J16:J20)</f>
        <v>3568968427.9547548</v>
      </c>
      <c r="K22" s="36">
        <f>SUM(K16:K20)</f>
        <v>1</v>
      </c>
      <c r="L22" s="32"/>
      <c r="M22" s="36">
        <f t="shared" ref="M22" si="0">SUM(M16:M20)</f>
        <v>7.3813770023365921E-2</v>
      </c>
      <c r="N22" s="15"/>
      <c r="P22" s="44"/>
      <c r="Q22" s="15"/>
    </row>
    <row r="23" spans="1:17" ht="19" customHeight="1" thickTop="1">
      <c r="A23" s="13"/>
      <c r="B23" s="14"/>
      <c r="C23" s="16"/>
      <c r="D23" s="19"/>
      <c r="E23" s="19"/>
      <c r="F23" s="19"/>
      <c r="G23" s="19"/>
      <c r="H23" s="15"/>
      <c r="I23" s="15"/>
      <c r="J23" s="15"/>
      <c r="K23" s="19"/>
      <c r="L23" s="19"/>
      <c r="M23" s="19"/>
      <c r="N23" s="19"/>
      <c r="Q23" s="143"/>
    </row>
    <row r="24" spans="1:17" ht="19" customHeight="1">
      <c r="A24" s="13"/>
      <c r="B24" s="1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7" s="1" customFormat="1" ht="20" customHeight="1">
      <c r="A25" s="172" t="str">
        <f>'Rate Case Constants'!C9</f>
        <v>KENTUCKY UTILITIES COMPANY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55"/>
      <c r="L25" s="155"/>
      <c r="M25" s="155"/>
      <c r="N25" s="37"/>
    </row>
    <row r="26" spans="1:17" s="1" customFormat="1" ht="20" customHeight="1">
      <c r="A26" s="172" t="str">
        <f>'Rate Case Constants'!C10</f>
        <v>CASE NO. 2014-00371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55"/>
      <c r="L26" s="155"/>
      <c r="M26" s="155"/>
      <c r="N26" s="37"/>
    </row>
    <row r="27" spans="1:17" s="1" customFormat="1" ht="20" customHeight="1">
      <c r="A27" s="172" t="s">
        <v>467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55"/>
      <c r="L27" s="155"/>
      <c r="M27" s="155"/>
      <c r="N27" s="37"/>
    </row>
    <row r="28" spans="1:17" s="1" customFormat="1" ht="20" customHeight="1">
      <c r="A28" s="172" t="s">
        <v>43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55"/>
      <c r="L28" s="155"/>
      <c r="M28" s="155"/>
      <c r="N28" s="37"/>
    </row>
    <row r="29" spans="1:17" s="1" customFormat="1" ht="20" customHeight="1">
      <c r="A29" s="172" t="str">
        <f>'Rate Case Constants'!C20</f>
        <v>FROM JULY 1, 2015 TO JUNE 30, 2016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55"/>
      <c r="L29" s="155"/>
      <c r="M29" s="155"/>
      <c r="N29" s="37"/>
    </row>
    <row r="30" spans="1:17" s="1" customFormat="1" ht="20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7" s="1" customFormat="1" ht="20" customHeight="1">
      <c r="A31" s="3" t="s">
        <v>40</v>
      </c>
      <c r="M31" s="4"/>
    </row>
    <row r="32" spans="1:17" s="1" customFormat="1" ht="20" customHeight="1">
      <c r="A32" s="3" t="s">
        <v>44</v>
      </c>
      <c r="J32" s="4" t="s">
        <v>99</v>
      </c>
    </row>
    <row r="33" spans="1:17" s="1" customFormat="1" ht="20" customHeight="1">
      <c r="A33" s="1" t="str">
        <f>'Rate Case Constants'!C29</f>
        <v>TYPE OF FILING: __X__ ORIGINAL  _____ UPDATED  _____ REVISED</v>
      </c>
      <c r="J33" s="4" t="s">
        <v>42</v>
      </c>
    </row>
    <row r="34" spans="1:17" s="1" customFormat="1" ht="20" customHeight="1">
      <c r="A34" s="3" t="s">
        <v>5</v>
      </c>
      <c r="J34" s="5" t="str">
        <f>'Rate Case Constants'!C37</f>
        <v>WITNESS:   K. W. BLAKE</v>
      </c>
    </row>
    <row r="35" spans="1:17" s="1" customFormat="1" ht="20" customHeight="1"/>
    <row r="36" spans="1:17" ht="48" customHeight="1">
      <c r="A36" s="31" t="s">
        <v>7</v>
      </c>
      <c r="B36" s="31" t="s">
        <v>80</v>
      </c>
      <c r="C36" s="31" t="s">
        <v>81</v>
      </c>
      <c r="D36" s="31" t="s">
        <v>100</v>
      </c>
      <c r="E36" s="31" t="s">
        <v>85</v>
      </c>
      <c r="F36" s="31" t="s">
        <v>462</v>
      </c>
      <c r="G36" s="31" t="s">
        <v>463</v>
      </c>
      <c r="H36" s="31" t="s">
        <v>464</v>
      </c>
      <c r="I36" s="31" t="s">
        <v>465</v>
      </c>
      <c r="J36" s="31" t="s">
        <v>83</v>
      </c>
      <c r="K36" s="16"/>
      <c r="L36" s="16"/>
      <c r="M36" s="16"/>
      <c r="N36" s="16"/>
    </row>
    <row r="37" spans="1:17" ht="19" customHeight="1">
      <c r="A37" s="9"/>
      <c r="B37" s="10" t="s">
        <v>23</v>
      </c>
      <c r="C37" s="10" t="s">
        <v>24</v>
      </c>
      <c r="D37" s="10" t="s">
        <v>25</v>
      </c>
      <c r="E37" s="10" t="s">
        <v>26</v>
      </c>
      <c r="F37" s="10" t="s">
        <v>27</v>
      </c>
      <c r="G37" s="10" t="s">
        <v>28</v>
      </c>
      <c r="H37" s="10" t="s">
        <v>29</v>
      </c>
      <c r="I37" s="10" t="s">
        <v>425</v>
      </c>
      <c r="J37" s="10" t="s">
        <v>466</v>
      </c>
      <c r="K37" s="10"/>
      <c r="L37" s="10"/>
      <c r="M37" s="10"/>
      <c r="N37" s="10"/>
    </row>
    <row r="38" spans="1:17" ht="19" customHeight="1">
      <c r="A38" s="9"/>
      <c r="B38" s="11"/>
      <c r="C38" s="11"/>
      <c r="D38" s="12" t="s">
        <v>37</v>
      </c>
      <c r="E38" s="12"/>
      <c r="F38" s="12" t="s">
        <v>37</v>
      </c>
      <c r="G38" s="12" t="s">
        <v>37</v>
      </c>
      <c r="H38" s="12" t="s">
        <v>37</v>
      </c>
      <c r="I38" s="12" t="s">
        <v>37</v>
      </c>
      <c r="J38" s="12" t="s">
        <v>37</v>
      </c>
      <c r="K38" s="12"/>
      <c r="L38" s="12"/>
      <c r="M38" s="12"/>
      <c r="N38" s="12"/>
    </row>
    <row r="39" spans="1:17" ht="19" customHeight="1">
      <c r="A39" s="13"/>
      <c r="B39" s="14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Q39" s="1"/>
    </row>
    <row r="40" spans="1:17" ht="19" customHeight="1">
      <c r="A40" s="13">
        <v>1</v>
      </c>
      <c r="B40" s="14" t="s">
        <v>91</v>
      </c>
      <c r="C40" s="16" t="s">
        <v>92</v>
      </c>
      <c r="D40" s="15">
        <f>D16</f>
        <v>157804449.10622099</v>
      </c>
      <c r="E40" s="44">
        <f>D40/D$46</f>
        <v>3.0471953498581714E-2</v>
      </c>
      <c r="F40" s="15">
        <v>0</v>
      </c>
      <c r="G40" s="15">
        <f>S40</f>
        <v>0</v>
      </c>
      <c r="H40" s="15">
        <f>H$46*$E40</f>
        <v>-7617.9883746454288</v>
      </c>
      <c r="I40" s="15">
        <f>I$46*$E40</f>
        <v>-29610.211224434843</v>
      </c>
      <c r="J40" s="15">
        <f>SUM(F40:I40)</f>
        <v>-37228.199599080268</v>
      </c>
      <c r="K40" s="44"/>
      <c r="L40" s="44"/>
      <c r="M40" s="44"/>
      <c r="N40" s="15"/>
      <c r="P40" s="44"/>
      <c r="Q40" s="15"/>
    </row>
    <row r="41" spans="1:17" ht="19" customHeight="1">
      <c r="A41" s="13"/>
      <c r="B41" s="14"/>
      <c r="C41" s="16"/>
      <c r="D41" s="15"/>
      <c r="E41" s="44"/>
      <c r="F41" s="15"/>
      <c r="G41" s="15"/>
      <c r="H41" s="15"/>
      <c r="I41" s="15"/>
      <c r="J41" s="15"/>
      <c r="K41" s="44"/>
      <c r="L41" s="32"/>
      <c r="M41" s="32"/>
      <c r="N41" s="15"/>
      <c r="P41" s="44"/>
      <c r="Q41" s="15"/>
    </row>
    <row r="42" spans="1:17" ht="19" customHeight="1">
      <c r="A42" s="13">
        <v>2</v>
      </c>
      <c r="B42" s="14" t="s">
        <v>93</v>
      </c>
      <c r="C42" s="16" t="s">
        <v>94</v>
      </c>
      <c r="D42" s="15">
        <f>D18</f>
        <v>2275223678.17664</v>
      </c>
      <c r="E42" s="44">
        <f>D42/D$46</f>
        <v>0.43934445773200614</v>
      </c>
      <c r="F42" s="15">
        <v>0</v>
      </c>
      <c r="G42" s="143">
        <f>S42</f>
        <v>0</v>
      </c>
      <c r="H42" s="15">
        <f>H$46*$E42</f>
        <v>-109836.11443300154</v>
      </c>
      <c r="I42" s="15">
        <f>I$46*$E42</f>
        <v>-426919.8623690136</v>
      </c>
      <c r="J42" s="15">
        <f>SUM(F42:I42)</f>
        <v>-536755.9768020151</v>
      </c>
      <c r="K42" s="44"/>
      <c r="L42" s="45"/>
      <c r="M42" s="44"/>
      <c r="P42" s="44"/>
      <c r="Q42" s="15"/>
    </row>
    <row r="43" spans="1:17" ht="19" customHeight="1">
      <c r="A43" s="13"/>
      <c r="B43" s="14"/>
      <c r="C43" s="16"/>
      <c r="D43" s="18"/>
      <c r="E43" s="66"/>
      <c r="F43" s="18"/>
      <c r="G43" s="18"/>
      <c r="H43" s="18"/>
      <c r="I43" s="18"/>
      <c r="J43" s="18"/>
      <c r="K43" s="66"/>
      <c r="L43" s="33"/>
      <c r="M43" s="66"/>
      <c r="N43" s="18"/>
      <c r="P43" s="66"/>
      <c r="Q43" s="18"/>
    </row>
    <row r="44" spans="1:17" ht="19" customHeight="1">
      <c r="A44" s="13">
        <v>3</v>
      </c>
      <c r="B44" s="14" t="s">
        <v>95</v>
      </c>
      <c r="C44" s="16"/>
      <c r="D44" s="34">
        <f>D20</f>
        <v>2745650329.074255</v>
      </c>
      <c r="E44" s="67">
        <f>D44/D$46</f>
        <v>0.53018358876941207</v>
      </c>
      <c r="F44" s="34">
        <f>F46</f>
        <v>1190493.1199999996</v>
      </c>
      <c r="G44" s="34">
        <f>G46</f>
        <v>-504066.19999999995</v>
      </c>
      <c r="H44" s="34">
        <f>H$46*$E44</f>
        <v>-132545.897192353</v>
      </c>
      <c r="I44" s="34">
        <f>I$46*$E44</f>
        <v>-515190.07640655129</v>
      </c>
      <c r="J44" s="34">
        <f>SUM(F44:I44)</f>
        <v>38690.946401095367</v>
      </c>
      <c r="K44" s="44"/>
      <c r="L44" s="44"/>
      <c r="M44" s="44"/>
      <c r="N44" s="15"/>
      <c r="P44" s="44"/>
      <c r="Q44" s="15"/>
    </row>
    <row r="45" spans="1:17" ht="19" customHeight="1">
      <c r="A45" s="13"/>
      <c r="B45" s="14"/>
      <c r="C45" s="16"/>
      <c r="D45" s="15"/>
      <c r="E45" s="32"/>
      <c r="F45" s="15"/>
      <c r="G45" s="15"/>
      <c r="H45" s="15"/>
      <c r="I45" s="15"/>
      <c r="J45" s="15"/>
      <c r="K45" s="32"/>
      <c r="L45" s="32"/>
      <c r="M45" s="44"/>
      <c r="N45" s="15"/>
      <c r="P45" s="32"/>
      <c r="Q45" s="15"/>
    </row>
    <row r="46" spans="1:17" ht="19" customHeight="1" thickBot="1">
      <c r="A46" s="13">
        <v>4</v>
      </c>
      <c r="B46" s="14" t="s">
        <v>96</v>
      </c>
      <c r="C46" s="16"/>
      <c r="D46" s="35">
        <f>SUM(D40:D44)</f>
        <v>5178678456.3571167</v>
      </c>
      <c r="E46" s="36">
        <f>SUM(E40:E44)</f>
        <v>1</v>
      </c>
      <c r="F46" s="35">
        <f>-BS!AG152*1000</f>
        <v>1190493.1199999996</v>
      </c>
      <c r="G46" s="35">
        <f>-(1295.8*0.389)*1000</f>
        <v>-504066.19999999995</v>
      </c>
      <c r="H46" s="35">
        <f>-BS!AG34*1000</f>
        <v>-250000</v>
      </c>
      <c r="I46" s="35">
        <f>-BS!AG38*1000</f>
        <v>-971720.14999999979</v>
      </c>
      <c r="J46" s="35">
        <f>SUM(J40:J44)</f>
        <v>-535293.23</v>
      </c>
      <c r="K46" s="44"/>
      <c r="L46" s="32"/>
      <c r="M46" s="44"/>
      <c r="N46" s="15"/>
      <c r="P46" s="44"/>
      <c r="Q46" s="15"/>
    </row>
    <row r="47" spans="1:17" ht="19" customHeight="1" thickTop="1">
      <c r="A47" s="13"/>
      <c r="B47" s="14"/>
      <c r="C47" s="16"/>
      <c r="D47" s="19"/>
      <c r="E47" s="19"/>
      <c r="F47" s="19"/>
      <c r="G47" s="19"/>
      <c r="H47" s="15"/>
      <c r="I47" s="15"/>
      <c r="J47" s="15"/>
      <c r="K47" s="19"/>
      <c r="L47" s="19"/>
      <c r="M47" s="19"/>
      <c r="N47" s="19"/>
      <c r="Q47" s="143"/>
    </row>
    <row r="48" spans="1:17" ht="19" customHeight="1"/>
    <row r="49" spans="1:17" s="1" customFormat="1" ht="20" customHeight="1">
      <c r="A49" s="172" t="str">
        <f>A25</f>
        <v>KENTUCKY UTILITIES COMPANY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55"/>
      <c r="L49" s="155"/>
      <c r="M49" s="155"/>
      <c r="N49" s="37"/>
    </row>
    <row r="50" spans="1:17" s="1" customFormat="1" ht="20" customHeight="1">
      <c r="A50" s="172" t="str">
        <f>A26</f>
        <v>CASE NO. 2014-00371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55"/>
      <c r="L50" s="155"/>
      <c r="M50" s="155"/>
      <c r="N50" s="37"/>
    </row>
    <row r="51" spans="1:17" s="1" customFormat="1" ht="20" customHeight="1">
      <c r="A51" s="172" t="s">
        <v>468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55"/>
      <c r="L51" s="155"/>
      <c r="M51" s="155"/>
      <c r="N51" s="37"/>
    </row>
    <row r="52" spans="1:17" s="1" customFormat="1" ht="20" customHeight="1">
      <c r="A52" s="172" t="s">
        <v>43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55"/>
      <c r="L52" s="155"/>
      <c r="M52" s="155"/>
      <c r="N52" s="37"/>
    </row>
    <row r="53" spans="1:17" s="1" customFormat="1" ht="20" customHeight="1">
      <c r="A53" s="172" t="str">
        <f>A29</f>
        <v>FROM JULY 1, 2015 TO JUNE 30, 2016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55"/>
      <c r="L53" s="155"/>
      <c r="M53" s="155"/>
      <c r="N53" s="37"/>
    </row>
    <row r="54" spans="1:17" s="1" customFormat="1" ht="20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7" s="1" customFormat="1" ht="20" customHeight="1">
      <c r="A55" s="3" t="s">
        <v>40</v>
      </c>
      <c r="M55" s="4"/>
    </row>
    <row r="56" spans="1:17" s="1" customFormat="1" ht="20" customHeight="1">
      <c r="A56" s="3" t="s">
        <v>44</v>
      </c>
      <c r="J56" s="4" t="s">
        <v>99</v>
      </c>
    </row>
    <row r="57" spans="1:17" s="1" customFormat="1" ht="20" customHeight="1">
      <c r="A57" s="1" t="str">
        <f>'Rate Case Constants'!C29</f>
        <v>TYPE OF FILING: __X__ ORIGINAL  _____ UPDATED  _____ REVISED</v>
      </c>
      <c r="J57" s="4" t="s">
        <v>45</v>
      </c>
    </row>
    <row r="58" spans="1:17" s="1" customFormat="1" ht="20" customHeight="1">
      <c r="A58" s="3" t="s">
        <v>5</v>
      </c>
      <c r="J58" s="5" t="str">
        <f>'Rate Case Constants'!C37</f>
        <v>WITNESS:   K. W. BLAKE</v>
      </c>
    </row>
    <row r="59" spans="1:17" s="1" customFormat="1" ht="20" customHeight="1"/>
    <row r="60" spans="1:17" ht="48" customHeight="1">
      <c r="A60" s="31" t="s">
        <v>7</v>
      </c>
      <c r="B60" s="31" t="s">
        <v>80</v>
      </c>
      <c r="C60" s="31" t="s">
        <v>81</v>
      </c>
      <c r="D60" s="31" t="s">
        <v>457</v>
      </c>
      <c r="E60" s="31" t="s">
        <v>85</v>
      </c>
      <c r="F60" s="31" t="s">
        <v>469</v>
      </c>
      <c r="G60" s="31" t="s">
        <v>470</v>
      </c>
      <c r="H60" s="31" t="s">
        <v>471</v>
      </c>
      <c r="I60" s="31"/>
      <c r="J60" s="31" t="s">
        <v>454</v>
      </c>
      <c r="K60" s="16"/>
      <c r="L60" s="16"/>
      <c r="M60" s="16"/>
      <c r="N60" s="16"/>
    </row>
    <row r="61" spans="1:17" ht="19" customHeight="1">
      <c r="A61" s="9"/>
      <c r="B61" s="10" t="s">
        <v>23</v>
      </c>
      <c r="C61" s="10" t="s">
        <v>24</v>
      </c>
      <c r="D61" s="10" t="s">
        <v>473</v>
      </c>
      <c r="E61" s="10" t="s">
        <v>26</v>
      </c>
      <c r="F61" s="10" t="s">
        <v>27</v>
      </c>
      <c r="G61" s="10" t="s">
        <v>28</v>
      </c>
      <c r="H61" s="10" t="s">
        <v>29</v>
      </c>
      <c r="I61" s="10"/>
      <c r="J61" s="10" t="s">
        <v>472</v>
      </c>
      <c r="K61" s="10"/>
      <c r="L61" s="10"/>
      <c r="M61" s="10"/>
      <c r="N61" s="10"/>
    </row>
    <row r="62" spans="1:17" ht="19" customHeight="1">
      <c r="A62" s="9"/>
      <c r="B62" s="11"/>
      <c r="D62" s="12" t="s">
        <v>37</v>
      </c>
      <c r="E62" s="12"/>
      <c r="F62" s="12" t="s">
        <v>37</v>
      </c>
      <c r="G62" s="12" t="s">
        <v>37</v>
      </c>
      <c r="H62" s="12" t="s">
        <v>37</v>
      </c>
      <c r="I62" s="12"/>
      <c r="J62" s="12" t="s">
        <v>37</v>
      </c>
      <c r="K62" s="12"/>
      <c r="L62" s="12"/>
      <c r="M62" s="12"/>
      <c r="N62" s="12"/>
    </row>
    <row r="63" spans="1:17" ht="19" customHeight="1">
      <c r="A63" s="13"/>
      <c r="B63" s="14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Q63" s="1"/>
    </row>
    <row r="64" spans="1:17" ht="19" customHeight="1">
      <c r="A64" s="13">
        <v>1</v>
      </c>
      <c r="B64" s="14" t="s">
        <v>91</v>
      </c>
      <c r="C64" s="16"/>
      <c r="D64" s="15">
        <f>H16</f>
        <v>140223505.94180554</v>
      </c>
      <c r="E64" s="44">
        <f>D64/D$70</f>
        <v>3.0467914064265692E-2</v>
      </c>
      <c r="F64" s="15">
        <f>F$70*$E64</f>
        <v>-31366566.133140147</v>
      </c>
      <c r="G64" s="15">
        <f>G$70*$E64</f>
        <v>-116898.7323170711</v>
      </c>
      <c r="H64" s="15">
        <f>H$70*$E64</f>
        <v>-1017.7153454242966</v>
      </c>
      <c r="I64" s="15"/>
      <c r="J64" s="15">
        <f>SUM(F64:I64)</f>
        <v>-31484482.580802642</v>
      </c>
      <c r="K64" s="44"/>
      <c r="L64" s="44"/>
      <c r="M64" s="44"/>
      <c r="N64" s="15"/>
      <c r="P64" s="44"/>
      <c r="Q64" s="15"/>
    </row>
    <row r="65" spans="1:17" ht="19" customHeight="1">
      <c r="A65" s="13"/>
      <c r="B65" s="14"/>
      <c r="C65" s="16"/>
      <c r="D65" s="15"/>
      <c r="E65" s="44"/>
      <c r="F65" s="15"/>
      <c r="G65" s="15"/>
      <c r="H65" s="15"/>
      <c r="I65" s="15"/>
      <c r="J65" s="15"/>
      <c r="K65" s="44"/>
      <c r="L65" s="32"/>
      <c r="M65" s="32"/>
      <c r="N65" s="15"/>
      <c r="P65" s="44"/>
      <c r="Q65" s="15"/>
    </row>
    <row r="66" spans="1:17" ht="19" customHeight="1">
      <c r="A66" s="13">
        <v>2</v>
      </c>
      <c r="B66" s="14" t="s">
        <v>93</v>
      </c>
      <c r="C66" s="16"/>
      <c r="D66" s="15">
        <f>H18</f>
        <v>2021741736.4512162</v>
      </c>
      <c r="E66" s="44">
        <f>D66/D$70</f>
        <v>0.43928621719028321</v>
      </c>
      <c r="F66" s="15">
        <f>F$70*$E66</f>
        <v>-452242977.77039403</v>
      </c>
      <c r="G66" s="15">
        <f>G$70*$E66</f>
        <v>-1685445.2787804694</v>
      </c>
      <c r="H66" s="15">
        <f>H$70*$E66</f>
        <v>-14673.414245719105</v>
      </c>
      <c r="I66" s="15"/>
      <c r="J66" s="15">
        <f>SUM(F66:I66)</f>
        <v>-453943096.46342021</v>
      </c>
      <c r="K66" s="44"/>
      <c r="L66" s="45"/>
      <c r="M66" s="44"/>
      <c r="P66" s="44"/>
      <c r="Q66" s="15"/>
    </row>
    <row r="67" spans="1:17" ht="19" customHeight="1">
      <c r="A67" s="13"/>
      <c r="B67" s="14"/>
      <c r="C67" s="16"/>
      <c r="D67" s="18"/>
      <c r="E67" s="66"/>
      <c r="F67" s="18"/>
      <c r="G67" s="18"/>
      <c r="H67" s="18"/>
      <c r="I67" s="18"/>
      <c r="J67" s="18"/>
      <c r="K67" s="66"/>
      <c r="L67" s="33"/>
      <c r="M67" s="66"/>
      <c r="N67" s="18"/>
      <c r="P67" s="66"/>
      <c r="Q67" s="18"/>
    </row>
    <row r="68" spans="1:17" ht="19" customHeight="1">
      <c r="A68" s="13">
        <v>3</v>
      </c>
      <c r="B68" s="14" t="s">
        <v>95</v>
      </c>
      <c r="C68" s="16"/>
      <c r="D68" s="34">
        <f>H20</f>
        <v>2440368400.994359</v>
      </c>
      <c r="E68" s="67">
        <f>D68/D$70</f>
        <v>0.53024586874545121</v>
      </c>
      <c r="F68" s="34">
        <f>F$70*$E68</f>
        <v>-545885487.06507564</v>
      </c>
      <c r="G68" s="34">
        <f>G$70*$E68</f>
        <v>-2034437.5969409253</v>
      </c>
      <c r="H68" s="34">
        <f>H$70*$E68</f>
        <v>-17711.726386382303</v>
      </c>
      <c r="I68" s="34"/>
      <c r="J68" s="34">
        <f>SUM(F68:I68)</f>
        <v>-547937636.38840294</v>
      </c>
      <c r="K68" s="44"/>
      <c r="L68" s="44"/>
      <c r="M68" s="44"/>
      <c r="N68" s="15"/>
      <c r="P68" s="44"/>
      <c r="Q68" s="15"/>
    </row>
    <row r="69" spans="1:17" ht="19" customHeight="1">
      <c r="A69" s="13"/>
      <c r="B69" s="14"/>
      <c r="C69" s="16"/>
      <c r="D69" s="15"/>
      <c r="E69" s="32"/>
      <c r="F69" s="15"/>
      <c r="G69" s="15"/>
      <c r="H69" s="15"/>
      <c r="I69" s="15"/>
      <c r="J69" s="15"/>
      <c r="K69" s="32"/>
      <c r="L69" s="32"/>
      <c r="M69" s="44"/>
      <c r="N69" s="15"/>
      <c r="P69" s="32"/>
      <c r="Q69" s="15"/>
    </row>
    <row r="70" spans="1:17" ht="19" customHeight="1" thickBot="1">
      <c r="A70" s="13">
        <v>4</v>
      </c>
      <c r="B70" s="14" t="s">
        <v>96</v>
      </c>
      <c r="C70" s="10"/>
      <c r="D70" s="35">
        <f>SUM(D64:D68)</f>
        <v>4602333643.3873806</v>
      </c>
      <c r="E70" s="36">
        <f>SUM(E64:E68)</f>
        <v>1</v>
      </c>
      <c r="F70" s="35">
        <f>-'SCH B-1.1 F'!F46</f>
        <v>-1029495030.9686097</v>
      </c>
      <c r="G70" s="35">
        <f>-'SCH B-1.1 F'!H46</f>
        <v>-3836781.6080384655</v>
      </c>
      <c r="H70" s="35">
        <f>-'SCH B-1.1 F'!L46</f>
        <v>-33402.855977525702</v>
      </c>
      <c r="I70" s="35"/>
      <c r="J70" s="35">
        <f>SUM(J64:J68)</f>
        <v>-1033365215.4326258</v>
      </c>
      <c r="K70" s="44"/>
      <c r="L70" s="32"/>
      <c r="M70" s="44"/>
      <c r="N70" s="15"/>
      <c r="P70" s="44"/>
      <c r="Q70" s="15"/>
    </row>
    <row r="71" spans="1:17" ht="19" customHeight="1" thickTop="1">
      <c r="A71" s="13"/>
      <c r="B71" s="14"/>
      <c r="C71" s="16"/>
      <c r="D71" s="19"/>
      <c r="E71" s="19"/>
      <c r="F71" s="19"/>
      <c r="G71" s="19"/>
      <c r="H71" s="15"/>
      <c r="I71" s="15"/>
      <c r="J71" s="15"/>
      <c r="K71" s="19"/>
      <c r="L71" s="19"/>
      <c r="M71" s="19"/>
      <c r="N71" s="19"/>
      <c r="Q71" s="143"/>
    </row>
    <row r="72" spans="1:17" ht="19" customHeight="1"/>
    <row r="73" spans="1:17" ht="19" customHeight="1"/>
    <row r="74" spans="1:17" ht="19" customHeight="1"/>
    <row r="75" spans="1:17" ht="19" customHeight="1"/>
    <row r="76" spans="1:17" ht="19" customHeight="1"/>
    <row r="77" spans="1:17" ht="19" customHeight="1"/>
    <row r="78" spans="1:17" ht="19" customHeight="1"/>
    <row r="79" spans="1:17" ht="19" customHeight="1"/>
    <row r="80" spans="1:17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</sheetData>
  <mergeCells count="15">
    <mergeCell ref="A1:M1"/>
    <mergeCell ref="A2:M2"/>
    <mergeCell ref="A3:M3"/>
    <mergeCell ref="A4:M4"/>
    <mergeCell ref="A5:M5"/>
    <mergeCell ref="A25:J25"/>
    <mergeCell ref="A26:J26"/>
    <mergeCell ref="A27:J27"/>
    <mergeCell ref="A28:J28"/>
    <mergeCell ref="A29:J29"/>
    <mergeCell ref="A49:J49"/>
    <mergeCell ref="A50:J50"/>
    <mergeCell ref="A51:J51"/>
    <mergeCell ref="A52:J52"/>
    <mergeCell ref="A53:J53"/>
  </mergeCells>
  <pageMargins left="0.7" right="0.7" top="1" bottom="0.75" header="0.3" footer="0.3"/>
  <pageSetup scale="61" fitToHeight="0" orientation="landscape"/>
  <rowBreaks count="2" manualBreakCount="2">
    <brk id="24" max="12" man="1"/>
    <brk id="48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4"/>
  <sheetViews>
    <sheetView workbookViewId="0">
      <selection sqref="A1:E1"/>
    </sheetView>
  </sheetViews>
  <sheetFormatPr baseColWidth="10" defaultColWidth="8.83203125" defaultRowHeight="12" x14ac:dyDescent="0"/>
  <cols>
    <col min="1" max="1" width="6.83203125" style="8" customWidth="1"/>
    <col min="2" max="2" width="42.83203125" style="8" customWidth="1"/>
    <col min="3" max="3" width="19" style="8" customWidth="1"/>
    <col min="4" max="4" width="10.83203125" style="8" customWidth="1"/>
    <col min="5" max="5" width="22.5" style="8" customWidth="1"/>
    <col min="6" max="6" width="14" style="8" customWidth="1"/>
    <col min="7" max="7" width="1.83203125" style="8" customWidth="1"/>
    <col min="8" max="16384" width="8.83203125" style="8"/>
  </cols>
  <sheetData>
    <row r="1" spans="1:6" s="1" customFormat="1" ht="20" customHeight="1">
      <c r="A1" s="172" t="str">
        <f>'Rate Case Constants'!C9</f>
        <v>KENTUCKY UTILITIES COMPANY</v>
      </c>
      <c r="B1" s="171"/>
      <c r="C1" s="171"/>
      <c r="D1" s="171"/>
      <c r="E1" s="171"/>
      <c r="F1" s="37"/>
    </row>
    <row r="2" spans="1:6" s="1" customFormat="1" ht="20" customHeight="1">
      <c r="A2" s="172" t="str">
        <f>'Rate Case Constants'!C10</f>
        <v>CASE NO. 2014-00371</v>
      </c>
      <c r="B2" s="171"/>
      <c r="C2" s="171"/>
      <c r="D2" s="171"/>
      <c r="E2" s="171"/>
      <c r="F2" s="37"/>
    </row>
    <row r="3" spans="1:6" s="1" customFormat="1" ht="20" customHeight="1">
      <c r="A3" s="171" t="s">
        <v>101</v>
      </c>
      <c r="B3" s="171"/>
      <c r="C3" s="171"/>
      <c r="D3" s="171"/>
      <c r="E3" s="171"/>
      <c r="F3" s="37"/>
    </row>
    <row r="4" spans="1:6" s="1" customFormat="1" ht="20" customHeight="1">
      <c r="A4" s="172" t="str">
        <f>'Rate Case Constants'!C12</f>
        <v>AS OF FEBRUARY 28, 2015</v>
      </c>
      <c r="B4" s="171"/>
      <c r="C4" s="171"/>
      <c r="D4" s="171"/>
      <c r="E4" s="171"/>
      <c r="F4" s="37"/>
    </row>
    <row r="5" spans="1:6" s="1" customFormat="1" ht="20" customHeight="1">
      <c r="A5" s="2"/>
      <c r="B5" s="2"/>
      <c r="C5" s="2"/>
      <c r="D5" s="2"/>
      <c r="E5" s="2"/>
      <c r="F5" s="2"/>
    </row>
    <row r="6" spans="1:6" s="1" customFormat="1" ht="20" customHeight="1">
      <c r="A6" s="3" t="s">
        <v>1</v>
      </c>
      <c r="E6" s="4"/>
    </row>
    <row r="7" spans="1:6" s="1" customFormat="1" ht="20" customHeight="1">
      <c r="A7" s="3" t="s">
        <v>2</v>
      </c>
      <c r="E7" s="4" t="s">
        <v>102</v>
      </c>
    </row>
    <row r="8" spans="1:6" s="1" customFormat="1" ht="20" customHeight="1">
      <c r="A8" s="1" t="str">
        <f>'Rate Case Constants'!C29</f>
        <v>TYPE OF FILING: __X__ ORIGINAL  _____ UPDATED  _____ REVISED</v>
      </c>
      <c r="E8" s="4" t="s">
        <v>4</v>
      </c>
    </row>
    <row r="9" spans="1:6" s="1" customFormat="1" ht="20" customHeight="1">
      <c r="A9" s="3" t="s">
        <v>5</v>
      </c>
      <c r="E9" s="5" t="str">
        <f>'Rate Case Constants'!C38</f>
        <v>WITNESS:   K. W. BLAKE</v>
      </c>
    </row>
    <row r="10" spans="1:6" s="1" customFormat="1" ht="20" customHeight="1"/>
    <row r="11" spans="1:6" ht="66" customHeight="1">
      <c r="A11" s="31" t="s">
        <v>7</v>
      </c>
      <c r="B11" s="31" t="s">
        <v>103</v>
      </c>
      <c r="C11" s="31" t="s">
        <v>104</v>
      </c>
      <c r="D11" s="31" t="s">
        <v>105</v>
      </c>
      <c r="E11" s="31" t="s">
        <v>106</v>
      </c>
      <c r="F11" s="16"/>
    </row>
    <row r="12" spans="1:6" ht="19" customHeight="1">
      <c r="A12" s="9"/>
      <c r="B12" s="10" t="s">
        <v>23</v>
      </c>
      <c r="C12" s="10" t="s">
        <v>24</v>
      </c>
      <c r="D12" s="10" t="s">
        <v>25</v>
      </c>
      <c r="E12" s="10" t="s">
        <v>107</v>
      </c>
      <c r="F12" s="10"/>
    </row>
    <row r="13" spans="1:6" ht="19" customHeight="1">
      <c r="A13" s="9"/>
      <c r="B13" s="11"/>
      <c r="C13" s="12" t="s">
        <v>37</v>
      </c>
      <c r="D13" s="12" t="s">
        <v>36</v>
      </c>
      <c r="E13" s="12" t="s">
        <v>37</v>
      </c>
      <c r="F13" s="12"/>
    </row>
    <row r="14" spans="1:6" ht="19" customHeight="1">
      <c r="A14" s="13"/>
      <c r="C14" s="15"/>
      <c r="D14" s="15"/>
      <c r="E14" s="15"/>
      <c r="F14" s="15"/>
    </row>
    <row r="15" spans="1:6" ht="19" customHeight="1">
      <c r="A15" s="13">
        <v>1</v>
      </c>
      <c r="B15" s="14" t="s">
        <v>108</v>
      </c>
      <c r="C15" s="15">
        <v>245215693.49327195</v>
      </c>
      <c r="D15" s="40">
        <v>6.3629500000000009E-3</v>
      </c>
      <c r="E15" s="15">
        <f>C15*D15</f>
        <v>1560295.1969130149</v>
      </c>
      <c r="F15" s="15"/>
    </row>
    <row r="16" spans="1:6" ht="19" customHeight="1">
      <c r="A16" s="13">
        <f>A15+1</f>
        <v>2</v>
      </c>
      <c r="B16" s="41"/>
      <c r="C16" s="15"/>
      <c r="D16" s="40"/>
      <c r="E16" s="15">
        <f>C16*D16</f>
        <v>0</v>
      </c>
      <c r="F16" s="15"/>
    </row>
    <row r="17" spans="1:6" ht="19" customHeight="1">
      <c r="A17" s="13">
        <f>A16+1</f>
        <v>3</v>
      </c>
      <c r="B17" s="41"/>
      <c r="C17" s="34"/>
      <c r="D17" s="40"/>
      <c r="E17" s="34">
        <f t="shared" ref="E17" si="0">C17*D17</f>
        <v>0</v>
      </c>
      <c r="F17" s="15"/>
    </row>
    <row r="18" spans="1:6" ht="19" customHeight="1">
      <c r="A18" s="13"/>
      <c r="B18" s="14"/>
    </row>
    <row r="19" spans="1:6" ht="19" customHeight="1">
      <c r="A19" s="13">
        <f>A17+1</f>
        <v>4</v>
      </c>
      <c r="B19" s="38" t="s">
        <v>109</v>
      </c>
      <c r="C19" s="34">
        <f>SUM(C15:C18)</f>
        <v>245215693.49327195</v>
      </c>
      <c r="D19" s="15">
        <f>E19/C19</f>
        <v>6.3629500000000009E-3</v>
      </c>
      <c r="E19" s="34">
        <f>SUM(E15:E18)</f>
        <v>1560295.1969130149</v>
      </c>
      <c r="F19" s="15"/>
    </row>
    <row r="20" spans="1:6" ht="19" customHeight="1">
      <c r="B20" s="38"/>
    </row>
    <row r="21" spans="1:6" ht="19" customHeight="1" thickBot="1">
      <c r="A21" s="13">
        <f>A19+1</f>
        <v>5</v>
      </c>
      <c r="B21" s="38" t="s">
        <v>110</v>
      </c>
      <c r="C21" s="22">
        <f>D19</f>
        <v>6.3629500000000009E-3</v>
      </c>
      <c r="D21" s="23"/>
      <c r="E21" s="23"/>
      <c r="F21" s="39"/>
    </row>
    <row r="22" spans="1:6" ht="19" customHeight="1" thickTop="1"/>
    <row r="23" spans="1:6" s="1" customFormat="1" ht="20" customHeight="1">
      <c r="A23" s="172" t="str">
        <f>A1</f>
        <v>KENTUCKY UTILITIES COMPANY</v>
      </c>
      <c r="B23" s="171"/>
      <c r="C23" s="171"/>
      <c r="D23" s="171"/>
      <c r="E23" s="171"/>
      <c r="F23" s="37"/>
    </row>
    <row r="24" spans="1:6" s="1" customFormat="1" ht="20" customHeight="1">
      <c r="A24" s="172" t="str">
        <f>A2</f>
        <v>CASE NO. 2014-00371</v>
      </c>
      <c r="B24" s="171"/>
      <c r="C24" s="171"/>
      <c r="D24" s="171"/>
      <c r="E24" s="171"/>
      <c r="F24" s="37"/>
    </row>
    <row r="25" spans="1:6" s="1" customFormat="1" ht="20" customHeight="1">
      <c r="A25" s="171" t="s">
        <v>101</v>
      </c>
      <c r="B25" s="171"/>
      <c r="C25" s="171"/>
      <c r="D25" s="171"/>
      <c r="E25" s="171"/>
      <c r="F25" s="37"/>
    </row>
    <row r="26" spans="1:6" s="1" customFormat="1" ht="20" customHeight="1">
      <c r="A26" s="171" t="str">
        <f>'Rate Case Constants'!C18</f>
        <v>AS OF JUNE 30, 2016</v>
      </c>
      <c r="B26" s="171"/>
      <c r="C26" s="171"/>
      <c r="D26" s="171"/>
      <c r="E26" s="171"/>
      <c r="F26" s="37"/>
    </row>
    <row r="27" spans="1:6" s="1" customFormat="1" ht="20" customHeight="1">
      <c r="A27" s="2"/>
      <c r="B27" s="2"/>
      <c r="C27" s="2"/>
      <c r="D27" s="2"/>
      <c r="E27" s="2"/>
      <c r="F27" s="2"/>
    </row>
    <row r="28" spans="1:6" s="1" customFormat="1" ht="20" customHeight="1">
      <c r="A28" s="3" t="s">
        <v>40</v>
      </c>
      <c r="E28" s="4"/>
    </row>
    <row r="29" spans="1:6" s="1" customFormat="1" ht="20" customHeight="1">
      <c r="A29" s="3" t="s">
        <v>41</v>
      </c>
      <c r="E29" s="4" t="s">
        <v>102</v>
      </c>
    </row>
    <row r="30" spans="1:6" s="1" customFormat="1" ht="20" customHeight="1">
      <c r="A30" s="1" t="str">
        <f>'Rate Case Constants'!C29</f>
        <v>TYPE OF FILING: __X__ ORIGINAL  _____ UPDATED  _____ REVISED</v>
      </c>
      <c r="E30" s="4" t="s">
        <v>42</v>
      </c>
    </row>
    <row r="31" spans="1:6" s="1" customFormat="1" ht="20" customHeight="1">
      <c r="A31" s="3" t="s">
        <v>5</v>
      </c>
      <c r="E31" s="5" t="str">
        <f>E9</f>
        <v>WITNESS:   K. W. BLAKE</v>
      </c>
    </row>
    <row r="32" spans="1:6" s="1" customFormat="1" ht="20" customHeight="1"/>
    <row r="33" spans="1:6" ht="66" customHeight="1">
      <c r="A33" s="31" t="s">
        <v>7</v>
      </c>
      <c r="B33" s="31" t="s">
        <v>103</v>
      </c>
      <c r="C33" s="31" t="s">
        <v>104</v>
      </c>
      <c r="D33" s="31" t="s">
        <v>105</v>
      </c>
      <c r="E33" s="31" t="s">
        <v>106</v>
      </c>
      <c r="F33" s="16"/>
    </row>
    <row r="34" spans="1:6" ht="19" customHeight="1">
      <c r="A34" s="9"/>
      <c r="B34" s="10" t="s">
        <v>23</v>
      </c>
      <c r="C34" s="10" t="s">
        <v>24</v>
      </c>
      <c r="D34" s="10" t="s">
        <v>25</v>
      </c>
      <c r="E34" s="10" t="s">
        <v>107</v>
      </c>
      <c r="F34" s="10"/>
    </row>
    <row r="35" spans="1:6" ht="19" customHeight="1">
      <c r="A35" s="9"/>
      <c r="B35" s="11"/>
      <c r="C35" s="12" t="s">
        <v>37</v>
      </c>
      <c r="D35" s="12" t="s">
        <v>36</v>
      </c>
      <c r="E35" s="12" t="s">
        <v>37</v>
      </c>
      <c r="F35" s="12"/>
    </row>
    <row r="36" spans="1:6" ht="19" customHeight="1">
      <c r="A36" s="13"/>
      <c r="C36" s="15"/>
      <c r="D36" s="15"/>
      <c r="E36" s="15"/>
      <c r="F36" s="15"/>
    </row>
    <row r="37" spans="1:6" ht="19" customHeight="1">
      <c r="A37" s="13">
        <v>1</v>
      </c>
      <c r="B37" s="14" t="s">
        <v>108</v>
      </c>
      <c r="C37" s="15">
        <v>120622776.52899122</v>
      </c>
      <c r="D37" s="40">
        <v>1.5807874999999999E-2</v>
      </c>
      <c r="E37" s="15">
        <f>C37*D37</f>
        <v>1906789.7735232271</v>
      </c>
      <c r="F37" s="15"/>
    </row>
    <row r="38" spans="1:6" ht="19" customHeight="1">
      <c r="A38" s="13">
        <f>A37+1</f>
        <v>2</v>
      </c>
      <c r="B38" s="41"/>
      <c r="C38" s="15"/>
      <c r="D38" s="40"/>
      <c r="E38" s="15">
        <f>C38*D38</f>
        <v>0</v>
      </c>
      <c r="F38" s="15"/>
    </row>
    <row r="39" spans="1:6" ht="19" customHeight="1">
      <c r="A39" s="13">
        <f>A38+1</f>
        <v>3</v>
      </c>
      <c r="B39" s="41"/>
      <c r="C39" s="34"/>
      <c r="D39" s="40"/>
      <c r="E39" s="34">
        <f t="shared" ref="E39" si="1">C39*D39</f>
        <v>0</v>
      </c>
      <c r="F39" s="15"/>
    </row>
    <row r="40" spans="1:6" ht="19" customHeight="1">
      <c r="A40" s="13"/>
      <c r="B40" s="14"/>
    </row>
    <row r="41" spans="1:6" ht="19" customHeight="1">
      <c r="A41" s="13">
        <f>A39+1</f>
        <v>4</v>
      </c>
      <c r="B41" s="38" t="s">
        <v>109</v>
      </c>
      <c r="C41" s="34">
        <f>SUM(C37:C40)</f>
        <v>120622776.52899122</v>
      </c>
      <c r="D41" s="15">
        <f>E41/C41</f>
        <v>1.5807874999999999E-2</v>
      </c>
      <c r="E41" s="34">
        <f>SUM(E37:E40)</f>
        <v>1906789.7735232271</v>
      </c>
      <c r="F41" s="15"/>
    </row>
    <row r="42" spans="1:6" ht="19" customHeight="1">
      <c r="B42" s="38"/>
    </row>
    <row r="43" spans="1:6" ht="19" customHeight="1" thickBot="1">
      <c r="A43" s="13">
        <f>A41+1</f>
        <v>5</v>
      </c>
      <c r="B43" s="38" t="s">
        <v>110</v>
      </c>
      <c r="C43" s="22">
        <f>D41</f>
        <v>1.5807874999999999E-2</v>
      </c>
      <c r="D43" s="23"/>
      <c r="E43" s="23"/>
      <c r="F43" s="39"/>
    </row>
    <row r="44" spans="1:6" ht="19" customHeight="1" thickTop="1"/>
    <row r="45" spans="1:6" s="1" customFormat="1" ht="20" customHeight="1">
      <c r="A45" s="172" t="str">
        <f>A1</f>
        <v>KENTUCKY UTILITIES COMPANY</v>
      </c>
      <c r="B45" s="171"/>
      <c r="C45" s="171"/>
      <c r="D45" s="171"/>
      <c r="E45" s="171"/>
      <c r="F45" s="37"/>
    </row>
    <row r="46" spans="1:6" s="1" customFormat="1" ht="20" customHeight="1">
      <c r="A46" s="172" t="str">
        <f>A2</f>
        <v>CASE NO. 2014-00371</v>
      </c>
      <c r="B46" s="171"/>
      <c r="C46" s="171"/>
      <c r="D46" s="171"/>
      <c r="E46" s="171"/>
      <c r="F46" s="37"/>
    </row>
    <row r="47" spans="1:6" s="1" customFormat="1" ht="20" customHeight="1">
      <c r="A47" s="171" t="s">
        <v>101</v>
      </c>
      <c r="B47" s="171"/>
      <c r="C47" s="171"/>
      <c r="D47" s="171"/>
      <c r="E47" s="171"/>
      <c r="F47" s="37"/>
    </row>
    <row r="48" spans="1:6" s="1" customFormat="1" ht="20" customHeight="1">
      <c r="A48" s="171" t="s">
        <v>43</v>
      </c>
      <c r="B48" s="171"/>
      <c r="C48" s="171"/>
      <c r="D48" s="171"/>
      <c r="E48" s="171"/>
      <c r="F48" s="37"/>
    </row>
    <row r="49" spans="1:6" s="1" customFormat="1" ht="20" customHeight="1">
      <c r="A49" s="172" t="str">
        <f>'Rate Case Constants'!C20</f>
        <v>FROM JULY 1, 2015 TO JUNE 30, 2016</v>
      </c>
      <c r="B49" s="171"/>
      <c r="C49" s="171"/>
      <c r="D49" s="171"/>
      <c r="E49" s="171"/>
      <c r="F49" s="37"/>
    </row>
    <row r="50" spans="1:6" s="1" customFormat="1" ht="20" customHeight="1">
      <c r="A50" s="2"/>
      <c r="B50" s="2"/>
      <c r="C50" s="2"/>
      <c r="D50" s="2"/>
      <c r="E50" s="2"/>
      <c r="F50" s="2"/>
    </row>
    <row r="51" spans="1:6" s="1" customFormat="1" ht="20" customHeight="1">
      <c r="A51" s="3" t="s">
        <v>40</v>
      </c>
      <c r="E51" s="4"/>
    </row>
    <row r="52" spans="1:6" s="1" customFormat="1" ht="20" customHeight="1">
      <c r="A52" s="3" t="s">
        <v>44</v>
      </c>
      <c r="E52" s="4" t="s">
        <v>102</v>
      </c>
    </row>
    <row r="53" spans="1:6" s="1" customFormat="1" ht="20" customHeight="1">
      <c r="A53" s="1" t="str">
        <f>'Rate Case Constants'!C29</f>
        <v>TYPE OF FILING: __X__ ORIGINAL  _____ UPDATED  _____ REVISED</v>
      </c>
      <c r="E53" s="4" t="s">
        <v>45</v>
      </c>
    </row>
    <row r="54" spans="1:6" s="1" customFormat="1" ht="20" customHeight="1">
      <c r="A54" s="3" t="s">
        <v>5</v>
      </c>
      <c r="E54" s="5" t="str">
        <f>E9</f>
        <v>WITNESS:   K. W. BLAKE</v>
      </c>
    </row>
    <row r="55" spans="1:6" s="1" customFormat="1" ht="20" customHeight="1"/>
    <row r="56" spans="1:6" ht="66" customHeight="1">
      <c r="A56" s="31" t="s">
        <v>7</v>
      </c>
      <c r="B56" s="31" t="s">
        <v>103</v>
      </c>
      <c r="C56" s="31" t="s">
        <v>104</v>
      </c>
      <c r="D56" s="31" t="s">
        <v>105</v>
      </c>
      <c r="E56" s="31" t="s">
        <v>106</v>
      </c>
      <c r="F56" s="16"/>
    </row>
    <row r="57" spans="1:6" ht="19" customHeight="1">
      <c r="A57" s="9"/>
      <c r="B57" s="10" t="s">
        <v>23</v>
      </c>
      <c r="C57" s="10" t="s">
        <v>24</v>
      </c>
      <c r="D57" s="10" t="s">
        <v>25</v>
      </c>
      <c r="E57" s="10" t="s">
        <v>107</v>
      </c>
      <c r="F57" s="10"/>
    </row>
    <row r="58" spans="1:6" ht="19" customHeight="1">
      <c r="A58" s="9"/>
      <c r="B58" s="11"/>
      <c r="C58" s="12" t="s">
        <v>37</v>
      </c>
      <c r="D58" s="12" t="s">
        <v>36</v>
      </c>
      <c r="E58" s="12" t="s">
        <v>37</v>
      </c>
      <c r="F58" s="12"/>
    </row>
    <row r="59" spans="1:6" ht="19" customHeight="1">
      <c r="A59" s="13"/>
      <c r="B59" s="14" t="s">
        <v>111</v>
      </c>
      <c r="C59" s="15"/>
      <c r="D59" s="15"/>
      <c r="E59" s="15"/>
      <c r="F59" s="15"/>
    </row>
    <row r="60" spans="1:6" ht="19" customHeight="1">
      <c r="A60" s="13">
        <v>1</v>
      </c>
      <c r="B60" s="41">
        <v>42156</v>
      </c>
      <c r="C60" s="15">
        <v>325727514.3697564</v>
      </c>
      <c r="D60" s="40">
        <v>6.3629500000000009E-3</v>
      </c>
      <c r="E60" s="15">
        <f>C60*D60</f>
        <v>2072587.8875590418</v>
      </c>
      <c r="F60" s="15"/>
    </row>
    <row r="61" spans="1:6" ht="19" customHeight="1">
      <c r="A61" s="13">
        <f>A60+1</f>
        <v>2</v>
      </c>
      <c r="B61" s="41">
        <v>42186</v>
      </c>
      <c r="C61" s="15">
        <v>315185832.31375092</v>
      </c>
      <c r="D61" s="40">
        <v>6.3629500000000009E-3</v>
      </c>
      <c r="E61" s="15">
        <f>C61*D61</f>
        <v>2005511.6917207816</v>
      </c>
      <c r="F61" s="15"/>
    </row>
    <row r="62" spans="1:6" ht="19" customHeight="1">
      <c r="A62" s="13">
        <f>A61+1</f>
        <v>3</v>
      </c>
      <c r="B62" s="41">
        <v>42217</v>
      </c>
      <c r="C62" s="15">
        <v>283983116.51931816</v>
      </c>
      <c r="D62" s="40">
        <v>6.3629500000000009E-3</v>
      </c>
      <c r="E62" s="15">
        <f t="shared" ref="E62:E72" si="2">C62*D62</f>
        <v>1806970.3712565957</v>
      </c>
      <c r="F62" s="15"/>
    </row>
    <row r="63" spans="1:6" ht="19" customHeight="1">
      <c r="A63" s="13">
        <f t="shared" ref="A63:A72" si="3">A62+1</f>
        <v>4</v>
      </c>
      <c r="B63" s="41">
        <v>42248</v>
      </c>
      <c r="C63" s="15">
        <v>322742892.25467634</v>
      </c>
      <c r="D63" s="40">
        <v>6.3629500000000009E-3</v>
      </c>
      <c r="E63" s="15">
        <f t="shared" si="2"/>
        <v>2053596.886271893</v>
      </c>
    </row>
    <row r="64" spans="1:6" ht="19" customHeight="1">
      <c r="A64" s="13">
        <f t="shared" si="3"/>
        <v>5</v>
      </c>
      <c r="B64" s="41">
        <v>42278</v>
      </c>
      <c r="C64" s="15">
        <v>0</v>
      </c>
      <c r="D64" s="40">
        <v>6.3629500000000009E-3</v>
      </c>
      <c r="E64" s="15">
        <f t="shared" si="2"/>
        <v>0</v>
      </c>
      <c r="F64" s="17"/>
    </row>
    <row r="65" spans="1:6" ht="19" customHeight="1">
      <c r="A65" s="13">
        <f t="shared" si="3"/>
        <v>6</v>
      </c>
      <c r="B65" s="41">
        <v>42309</v>
      </c>
      <c r="C65" s="15">
        <v>111948533.35063788</v>
      </c>
      <c r="D65" s="40">
        <v>6.3629500000000009E-3</v>
      </c>
      <c r="E65" s="15">
        <f t="shared" si="2"/>
        <v>712322.92028344143</v>
      </c>
    </row>
    <row r="66" spans="1:6" ht="19" customHeight="1">
      <c r="A66" s="13">
        <f t="shared" si="3"/>
        <v>7</v>
      </c>
      <c r="B66" s="41">
        <v>42339</v>
      </c>
      <c r="C66" s="15">
        <v>107716492.44908714</v>
      </c>
      <c r="D66" s="40">
        <v>6.3629500000000009E-3</v>
      </c>
      <c r="E66" s="15">
        <f t="shared" si="2"/>
        <v>685394.65562891914</v>
      </c>
      <c r="F66" s="18"/>
    </row>
    <row r="67" spans="1:6" ht="19" customHeight="1">
      <c r="A67" s="13">
        <f t="shared" si="3"/>
        <v>8</v>
      </c>
      <c r="B67" s="41">
        <v>42370</v>
      </c>
      <c r="C67" s="15">
        <v>82012777.740026936</v>
      </c>
      <c r="D67" s="40">
        <v>1.5807874999999999E-2</v>
      </c>
      <c r="E67" s="15">
        <f t="shared" si="2"/>
        <v>1296447.7389171282</v>
      </c>
      <c r="F67" s="15"/>
    </row>
    <row r="68" spans="1:6" ht="19" customHeight="1">
      <c r="A68" s="13">
        <f t="shared" si="3"/>
        <v>9</v>
      </c>
      <c r="B68" s="41">
        <v>42401</v>
      </c>
      <c r="C68" s="15">
        <v>32563287.438391563</v>
      </c>
      <c r="D68" s="40">
        <v>1.5807874999999999E-2</v>
      </c>
      <c r="E68" s="15">
        <f t="shared" si="2"/>
        <v>514756.37741516397</v>
      </c>
      <c r="F68" s="15"/>
    </row>
    <row r="69" spans="1:6" ht="19" customHeight="1">
      <c r="A69" s="13">
        <f t="shared" si="3"/>
        <v>10</v>
      </c>
      <c r="B69" s="41">
        <v>42430</v>
      </c>
      <c r="C69" s="15">
        <v>90307875.557339579</v>
      </c>
      <c r="D69" s="40">
        <v>1.5807874999999999E-2</v>
      </c>
      <c r="E69" s="15">
        <f t="shared" si="2"/>
        <v>1427575.6083259792</v>
      </c>
      <c r="F69" s="15"/>
    </row>
    <row r="70" spans="1:6" ht="19" customHeight="1">
      <c r="A70" s="13">
        <f t="shared" si="3"/>
        <v>11</v>
      </c>
      <c r="B70" s="41">
        <v>42461</v>
      </c>
      <c r="C70" s="15">
        <v>108997963.32845628</v>
      </c>
      <c r="D70" s="40">
        <v>1.5807874999999999E-2</v>
      </c>
      <c r="E70" s="15">
        <f t="shared" si="2"/>
        <v>1723026.1795508207</v>
      </c>
      <c r="F70" s="19"/>
    </row>
    <row r="71" spans="1:6" ht="19" customHeight="1">
      <c r="A71" s="13">
        <f t="shared" si="3"/>
        <v>12</v>
      </c>
      <c r="B71" s="42">
        <v>42491</v>
      </c>
      <c r="C71" s="15">
        <v>149648776.5304406</v>
      </c>
      <c r="D71" s="40">
        <v>1.5807874999999999E-2</v>
      </c>
      <c r="E71" s="15">
        <f t="shared" si="2"/>
        <v>2365629.1532961386</v>
      </c>
    </row>
    <row r="72" spans="1:6" ht="19" customHeight="1">
      <c r="A72" s="13">
        <f t="shared" si="3"/>
        <v>13</v>
      </c>
      <c r="B72" s="42">
        <v>42522</v>
      </c>
      <c r="C72" s="34">
        <v>120622776.52899122</v>
      </c>
      <c r="D72" s="40">
        <v>1.5807874999999999E-2</v>
      </c>
      <c r="E72" s="34">
        <f t="shared" si="2"/>
        <v>1906789.7735232271</v>
      </c>
      <c r="F72" s="15"/>
    </row>
    <row r="73" spans="1:6" ht="19" customHeight="1">
      <c r="A73" s="13"/>
      <c r="B73" s="14"/>
    </row>
    <row r="74" spans="1:6" ht="19" customHeight="1">
      <c r="A74" s="13">
        <f>A72+1</f>
        <v>14</v>
      </c>
      <c r="B74" s="38" t="s">
        <v>109</v>
      </c>
      <c r="C74" s="34">
        <f>SUM(C60:C73)</f>
        <v>2051457838.380873</v>
      </c>
      <c r="D74" s="15"/>
      <c r="E74" s="34">
        <f>SUM(E60:E73)</f>
        <v>18570609.243749131</v>
      </c>
      <c r="F74" s="15"/>
    </row>
    <row r="75" spans="1:6" ht="19" customHeight="1">
      <c r="B75" s="38"/>
    </row>
    <row r="76" spans="1:6" ht="19" customHeight="1" thickBot="1">
      <c r="A76" s="13">
        <f>A74+1</f>
        <v>15</v>
      </c>
      <c r="B76" s="38" t="s">
        <v>112</v>
      </c>
      <c r="C76" s="35">
        <f>C74/13</f>
        <v>157804449.10622099</v>
      </c>
      <c r="D76" s="43">
        <f>E76/C76</f>
        <v>9.0523962502715195E-3</v>
      </c>
      <c r="E76" s="35">
        <f>E74/13</f>
        <v>1428508.4033653177</v>
      </c>
      <c r="F76" s="15"/>
    </row>
    <row r="77" spans="1:6" ht="19" customHeight="1" thickTop="1">
      <c r="B77" s="38"/>
    </row>
    <row r="78" spans="1:6" ht="19" customHeight="1" thickBot="1">
      <c r="A78" s="13">
        <f>A76+1</f>
        <v>16</v>
      </c>
      <c r="B78" s="38" t="s">
        <v>110</v>
      </c>
      <c r="C78" s="22">
        <f>D76</f>
        <v>9.0523962502715195E-3</v>
      </c>
      <c r="D78" s="23"/>
      <c r="E78" s="23"/>
      <c r="F78" s="39"/>
    </row>
    <row r="79" spans="1:6" ht="19" customHeight="1" thickTop="1"/>
    <row r="80" spans="1:6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  <row r="107" ht="19" customHeight="1"/>
    <row r="108" ht="19" customHeight="1"/>
    <row r="109" ht="19" customHeight="1"/>
    <row r="110" ht="19" customHeight="1"/>
    <row r="111" ht="19" customHeight="1"/>
    <row r="112" ht="19" customHeight="1"/>
    <row r="113" ht="19" customHeight="1"/>
    <row r="114" ht="19" customHeight="1"/>
    <row r="115" ht="19" customHeight="1"/>
    <row r="116" ht="19" customHeight="1"/>
    <row r="117" ht="19" customHeight="1"/>
    <row r="118" ht="19" customHeight="1"/>
    <row r="119" ht="19" customHeight="1"/>
    <row r="120" ht="19" customHeight="1"/>
    <row r="121" ht="19" customHeight="1"/>
    <row r="122" ht="19" customHeight="1"/>
    <row r="123" ht="19" customHeight="1"/>
    <row r="124" ht="19" customHeight="1"/>
    <row r="125" ht="19" customHeight="1"/>
    <row r="126" ht="19" customHeight="1"/>
    <row r="127" ht="19" customHeight="1"/>
    <row r="128" ht="19" customHeight="1"/>
    <row r="129" ht="19" customHeight="1"/>
    <row r="130" ht="19" customHeight="1"/>
    <row r="131" ht="19" customHeight="1"/>
    <row r="132" ht="19" customHeight="1"/>
    <row r="133" ht="19" customHeight="1"/>
    <row r="134" ht="19" customHeight="1"/>
    <row r="135" ht="19" customHeight="1"/>
    <row r="136" ht="19" customHeight="1"/>
    <row r="137" ht="19" customHeight="1"/>
    <row r="138" ht="19" customHeight="1"/>
    <row r="139" ht="19" customHeight="1"/>
    <row r="140" ht="19" customHeight="1"/>
    <row r="141" ht="19" customHeight="1"/>
    <row r="142" ht="19" customHeight="1"/>
    <row r="143" ht="19" customHeight="1"/>
    <row r="144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  <row r="219" ht="19" customHeight="1"/>
    <row r="220" ht="19" customHeight="1"/>
    <row r="221" ht="19" customHeight="1"/>
    <row r="222" ht="19" customHeight="1"/>
    <row r="223" ht="19" customHeight="1"/>
    <row r="224" ht="19" customHeight="1"/>
    <row r="225" ht="19" customHeight="1"/>
    <row r="226" ht="19" customHeight="1"/>
    <row r="227" ht="19" customHeight="1"/>
    <row r="228" ht="19" customHeight="1"/>
    <row r="229" ht="19" customHeight="1"/>
    <row r="230" ht="19" customHeight="1"/>
    <row r="231" ht="19" customHeight="1"/>
    <row r="232" ht="19" customHeight="1"/>
    <row r="233" ht="19" customHeight="1"/>
    <row r="234" ht="19" customHeight="1"/>
    <row r="235" ht="19" customHeight="1"/>
    <row r="236" ht="19" customHeight="1"/>
    <row r="237" ht="19" customHeight="1"/>
    <row r="238" ht="19" customHeight="1"/>
    <row r="239" ht="19" customHeight="1"/>
    <row r="240" ht="19" customHeight="1"/>
    <row r="241" ht="19" customHeight="1"/>
    <row r="242" ht="19" customHeight="1"/>
    <row r="243" ht="19" customHeight="1"/>
    <row r="244" ht="19" customHeight="1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9" fitToHeight="0" orientation="portrait"/>
  <rowBreaks count="2" manualBreakCount="2">
    <brk id="22" max="16383" man="1"/>
    <brk id="4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FD299"/>
  <sheetViews>
    <sheetView view="pageBreakPreview" topLeftCell="A76" zoomScaleSheetLayoutView="70" workbookViewId="0">
      <selection activeCell="C118" sqref="C118"/>
    </sheetView>
  </sheetViews>
  <sheetFormatPr baseColWidth="10" defaultColWidth="8.83203125" defaultRowHeight="12" x14ac:dyDescent="0"/>
  <cols>
    <col min="1" max="1" width="6.83203125" style="8" customWidth="1"/>
    <col min="2" max="2" width="53.5" style="8" bestFit="1" customWidth="1"/>
    <col min="3" max="3" width="10.83203125" style="8" customWidth="1"/>
    <col min="4" max="4" width="14.83203125" style="8" customWidth="1"/>
    <col min="5" max="5" width="13.83203125" style="8" customWidth="1"/>
    <col min="6" max="6" width="15.83203125" style="8" customWidth="1"/>
    <col min="7" max="7" width="17.5" style="8" customWidth="1"/>
    <col min="8" max="10" width="14.6640625" style="8" customWidth="1"/>
    <col min="11" max="11" width="13.6640625" style="8" customWidth="1"/>
    <col min="12" max="12" width="17.5" style="8" customWidth="1"/>
    <col min="13" max="15" width="14.6640625" style="8" customWidth="1"/>
    <col min="16" max="16" width="15.83203125" style="8" customWidth="1"/>
    <col min="17" max="17" width="1.83203125" style="8" customWidth="1"/>
    <col min="18" max="16384" width="8.83203125" style="8"/>
  </cols>
  <sheetData>
    <row r="1" spans="1:16" s="1" customFormat="1" ht="20" customHeight="1">
      <c r="A1" s="172" t="str">
        <f>'Rate Case Constants'!C9</f>
        <v>KENTUCKY UTILITIES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s="1" customFormat="1" ht="20" customHeight="1">
      <c r="A2" s="172" t="str">
        <f>'Rate Case Constants'!C10</f>
        <v>CASE NO. 2014-00371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1" customFormat="1" ht="20" customHeight="1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s="1" customFormat="1" ht="20" customHeight="1">
      <c r="A4" s="171" t="str">
        <f>'Rate Case Constants'!C12</f>
        <v>AS OF FEBRUARY 28, 2015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s="1" customFormat="1" ht="2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" customHeight="1">
      <c r="A6" s="3" t="s">
        <v>1</v>
      </c>
    </row>
    <row r="7" spans="1:16" s="1" customFormat="1" ht="20" customHeight="1">
      <c r="A7" s="3" t="s">
        <v>2</v>
      </c>
      <c r="P7" s="4" t="s">
        <v>3</v>
      </c>
    </row>
    <row r="8" spans="1:16" s="1" customFormat="1" ht="20" customHeight="1">
      <c r="A8" s="1" t="str">
        <f>'Rate Case Constants'!C$29</f>
        <v>TYPE OF FILING: __X__ ORIGINAL  _____ UPDATED  _____ REVISED</v>
      </c>
      <c r="P8" s="4" t="s">
        <v>4</v>
      </c>
    </row>
    <row r="9" spans="1:16" s="1" customFormat="1" ht="20" customHeight="1">
      <c r="A9" s="3" t="s">
        <v>5</v>
      </c>
      <c r="P9" s="5" t="str">
        <f>'Rate Case Constants'!C$39</f>
        <v>WITNESS:   K. W. BLAKE</v>
      </c>
    </row>
    <row r="10" spans="1:16" s="1" customFormat="1" ht="20" customHeight="1"/>
    <row r="11" spans="1:16" s="1" customFormat="1" ht="2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73" t="s">
        <v>6</v>
      </c>
      <c r="L11" s="173"/>
      <c r="M11" s="173"/>
      <c r="N11" s="173"/>
      <c r="O11" s="173"/>
      <c r="P11" s="173"/>
    </row>
    <row r="12" spans="1:16" ht="57.75" customHeight="1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ht="19" customHeight="1">
      <c r="A13" s="9"/>
      <c r="B13" s="10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458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0" t="s">
        <v>35</v>
      </c>
    </row>
    <row r="14" spans="1:16" ht="19" customHeight="1">
      <c r="A14" s="9"/>
      <c r="B14" s="11"/>
      <c r="C14" s="12" t="s">
        <v>36</v>
      </c>
      <c r="D14" s="11"/>
      <c r="E14" s="11"/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P14" s="12" t="s">
        <v>37</v>
      </c>
    </row>
    <row r="15" spans="1:16" ht="19" customHeight="1">
      <c r="A15" s="13"/>
      <c r="B15" s="14"/>
      <c r="C15" s="15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9" customHeight="1">
      <c r="A16" s="13">
        <v>1</v>
      </c>
      <c r="B16" s="3" t="s">
        <v>46</v>
      </c>
      <c r="C16" s="24">
        <v>4.244065E-3</v>
      </c>
      <c r="D16" s="146" t="s">
        <v>437</v>
      </c>
      <c r="E16" s="150" t="s">
        <v>47</v>
      </c>
      <c r="F16" s="25">
        <v>77947405</v>
      </c>
      <c r="G16" s="25">
        <v>0</v>
      </c>
      <c r="H16" s="25">
        <v>583702.0221615911</v>
      </c>
      <c r="I16" s="25">
        <v>0</v>
      </c>
      <c r="J16" s="15">
        <f t="shared" ref="J16:J38" si="0">F16+G16-H16-I16</f>
        <v>77363702.977838412</v>
      </c>
      <c r="K16" s="15">
        <f>C16*F16</f>
        <v>330813.853401325</v>
      </c>
      <c r="L16" s="15">
        <v>0</v>
      </c>
      <c r="M16" s="15">
        <v>31884.876762469707</v>
      </c>
      <c r="N16" s="15">
        <v>0</v>
      </c>
      <c r="O16" s="15">
        <v>595417.00002279738</v>
      </c>
      <c r="P16" s="15">
        <f>SUM(K16:O16)</f>
        <v>958115.73018659209</v>
      </c>
    </row>
    <row r="17" spans="1:16" ht="19" customHeight="1">
      <c r="A17" s="13">
        <v>2</v>
      </c>
      <c r="B17" s="3" t="s">
        <v>48</v>
      </c>
      <c r="C17" s="24">
        <v>4.244065E-3</v>
      </c>
      <c r="D17" s="150" t="s">
        <v>438</v>
      </c>
      <c r="E17" s="150" t="s">
        <v>49</v>
      </c>
      <c r="F17" s="25">
        <v>54000000</v>
      </c>
      <c r="G17" s="25">
        <v>0</v>
      </c>
      <c r="H17" s="25">
        <v>940274.49392620078</v>
      </c>
      <c r="I17" s="25">
        <v>0</v>
      </c>
      <c r="J17" s="15">
        <f t="shared" si="0"/>
        <v>53059725.506073803</v>
      </c>
      <c r="K17" s="15">
        <f t="shared" ref="K17:K37" si="1">C17*F17</f>
        <v>229179.51</v>
      </c>
      <c r="L17" s="15">
        <v>0</v>
      </c>
      <c r="M17" s="15">
        <v>44341.365833587137</v>
      </c>
      <c r="N17" s="15">
        <v>0</v>
      </c>
      <c r="O17" s="15">
        <v>412490.00001780409</v>
      </c>
      <c r="P17" s="15">
        <f t="shared" ref="P17:P38" si="2">SUM(K17:O17)</f>
        <v>686010.87585139123</v>
      </c>
    </row>
    <row r="18" spans="1:16" ht="19" customHeight="1">
      <c r="A18" s="13">
        <v>3</v>
      </c>
      <c r="B18" s="3" t="s">
        <v>443</v>
      </c>
      <c r="C18" s="24">
        <v>5.7500000000000009E-2</v>
      </c>
      <c r="D18" s="147">
        <v>39226</v>
      </c>
      <c r="E18" s="150" t="s">
        <v>50</v>
      </c>
      <c r="F18" s="25">
        <v>17875000</v>
      </c>
      <c r="G18" s="25">
        <v>0</v>
      </c>
      <c r="H18" s="25">
        <v>119400.08239612415</v>
      </c>
      <c r="I18" s="25">
        <v>244631.69558158336</v>
      </c>
      <c r="J18" s="15">
        <f t="shared" si="0"/>
        <v>17510968.222022291</v>
      </c>
      <c r="K18" s="15">
        <f t="shared" si="1"/>
        <v>1027812.5000000001</v>
      </c>
      <c r="L18" s="15">
        <v>0</v>
      </c>
      <c r="M18" s="15">
        <v>10130.915560468173</v>
      </c>
      <c r="N18" s="15">
        <v>20600.563642414054</v>
      </c>
      <c r="O18" s="15">
        <v>0</v>
      </c>
      <c r="P18" s="15">
        <f t="shared" si="2"/>
        <v>1058543.9792028824</v>
      </c>
    </row>
    <row r="19" spans="1:16" ht="19" customHeight="1">
      <c r="A19" s="13">
        <v>4</v>
      </c>
      <c r="B19" s="3" t="s">
        <v>444</v>
      </c>
      <c r="C19" s="24">
        <v>0.06</v>
      </c>
      <c r="D19" s="147">
        <v>39226</v>
      </c>
      <c r="E19" s="150" t="s">
        <v>51</v>
      </c>
      <c r="F19" s="25">
        <v>8927000</v>
      </c>
      <c r="G19" s="25">
        <v>0</v>
      </c>
      <c r="H19" s="25">
        <v>115951.6205214127</v>
      </c>
      <c r="I19" s="25">
        <v>237634.32077960434</v>
      </c>
      <c r="J19" s="15">
        <f t="shared" si="0"/>
        <v>8573414.058698982</v>
      </c>
      <c r="K19" s="15">
        <f t="shared" si="1"/>
        <v>535620</v>
      </c>
      <c r="L19" s="15">
        <v>0</v>
      </c>
      <c r="M19" s="15">
        <v>4864.4955744152558</v>
      </c>
      <c r="N19" s="15">
        <v>9969.4261923726044</v>
      </c>
      <c r="O19" s="15">
        <v>0</v>
      </c>
      <c r="P19" s="15">
        <f t="shared" si="2"/>
        <v>550453.92176678788</v>
      </c>
    </row>
    <row r="20" spans="1:16" ht="19" customHeight="1">
      <c r="A20" s="13">
        <v>5</v>
      </c>
      <c r="B20" s="3" t="s">
        <v>52</v>
      </c>
      <c r="C20" s="24">
        <v>6.244065E-3</v>
      </c>
      <c r="D20" s="147">
        <v>37399</v>
      </c>
      <c r="E20" s="150" t="s">
        <v>47</v>
      </c>
      <c r="F20" s="25">
        <v>2400000</v>
      </c>
      <c r="G20" s="25">
        <v>0</v>
      </c>
      <c r="H20" s="25">
        <v>48201.752644163025</v>
      </c>
      <c r="I20" s="25">
        <v>70291.197670532769</v>
      </c>
      <c r="J20" s="15">
        <f t="shared" si="0"/>
        <v>2281507.0496853041</v>
      </c>
      <c r="K20" s="15">
        <f t="shared" si="1"/>
        <v>14985.755999999999</v>
      </c>
      <c r="L20" s="15">
        <v>0</v>
      </c>
      <c r="M20" s="15">
        <v>2633.0335577557744</v>
      </c>
      <c r="N20" s="15">
        <v>3839.6753900990152</v>
      </c>
      <c r="O20" s="15">
        <v>2400</v>
      </c>
      <c r="P20" s="15">
        <f t="shared" si="2"/>
        <v>23858.464947854787</v>
      </c>
    </row>
    <row r="21" spans="1:16" ht="19" customHeight="1">
      <c r="A21" s="13">
        <v>6</v>
      </c>
      <c r="B21" s="3" t="s">
        <v>53</v>
      </c>
      <c r="C21" s="24">
        <v>6.244065E-3</v>
      </c>
      <c r="D21" s="147">
        <v>37399</v>
      </c>
      <c r="E21" s="150" t="s">
        <v>47</v>
      </c>
      <c r="F21" s="25">
        <v>2400000</v>
      </c>
      <c r="G21" s="25">
        <v>0</v>
      </c>
      <c r="H21" s="25">
        <v>19378.802254581165</v>
      </c>
      <c r="I21" s="25">
        <v>215734.93256815962</v>
      </c>
      <c r="J21" s="15">
        <f t="shared" si="0"/>
        <v>2164886.2651772592</v>
      </c>
      <c r="K21" s="15">
        <f t="shared" si="1"/>
        <v>14985.755999999999</v>
      </c>
      <c r="L21" s="15">
        <v>0</v>
      </c>
      <c r="M21" s="15">
        <v>1058.572192739274</v>
      </c>
      <c r="N21" s="15">
        <v>11784.57781650166</v>
      </c>
      <c r="O21" s="15">
        <v>2400</v>
      </c>
      <c r="P21" s="15">
        <f t="shared" si="2"/>
        <v>30228.906009240935</v>
      </c>
    </row>
    <row r="22" spans="1:16" ht="19" customHeight="1">
      <c r="A22" s="13">
        <v>7</v>
      </c>
      <c r="B22" s="3" t="s">
        <v>54</v>
      </c>
      <c r="C22" s="24">
        <v>6.244065E-3</v>
      </c>
      <c r="D22" s="147">
        <v>37399</v>
      </c>
      <c r="E22" s="150" t="s">
        <v>47</v>
      </c>
      <c r="F22" s="25">
        <v>7400000</v>
      </c>
      <c r="G22" s="25">
        <v>0</v>
      </c>
      <c r="H22" s="25">
        <v>53655.724975640413</v>
      </c>
      <c r="I22" s="25">
        <v>218284.28675763009</v>
      </c>
      <c r="J22" s="15">
        <f t="shared" si="0"/>
        <v>7128059.9882667297</v>
      </c>
      <c r="K22" s="15">
        <f t="shared" si="1"/>
        <v>46206.080999999998</v>
      </c>
      <c r="L22" s="15">
        <v>0</v>
      </c>
      <c r="M22" s="15">
        <v>2930.9581518151845</v>
      </c>
      <c r="N22" s="15">
        <v>11923.836836963683</v>
      </c>
      <c r="O22" s="15">
        <v>7400</v>
      </c>
      <c r="P22" s="15">
        <f t="shared" si="2"/>
        <v>68460.875988778862</v>
      </c>
    </row>
    <row r="23" spans="1:16" ht="19" customHeight="1">
      <c r="A23" s="13">
        <v>8</v>
      </c>
      <c r="B23" s="3" t="s">
        <v>55</v>
      </c>
      <c r="C23" s="24">
        <v>4.244065E-3</v>
      </c>
      <c r="D23" s="148" t="s">
        <v>439</v>
      </c>
      <c r="E23" s="150" t="s">
        <v>49</v>
      </c>
      <c r="F23" s="25">
        <v>50000000</v>
      </c>
      <c r="G23" s="25">
        <v>0</v>
      </c>
      <c r="H23" s="25">
        <v>199645.39721874578</v>
      </c>
      <c r="I23" s="25">
        <v>1858888.5282018736</v>
      </c>
      <c r="J23" s="15">
        <f t="shared" si="0"/>
        <v>47941466.07457938</v>
      </c>
      <c r="K23" s="15">
        <f t="shared" si="1"/>
        <v>212203.25</v>
      </c>
      <c r="L23" s="15">
        <v>0</v>
      </c>
      <c r="M23" s="15">
        <v>9375.3813887218021</v>
      </c>
      <c r="N23" s="15">
        <v>87661.269386672415</v>
      </c>
      <c r="O23" s="15">
        <v>381473.0000108041</v>
      </c>
      <c r="P23" s="15">
        <f t="shared" si="2"/>
        <v>690712.90078619833</v>
      </c>
    </row>
    <row r="24" spans="1:16" ht="19" customHeight="1">
      <c r="A24" s="13">
        <v>9</v>
      </c>
      <c r="B24" s="3" t="s">
        <v>56</v>
      </c>
      <c r="C24" s="24">
        <v>6.244065E-3</v>
      </c>
      <c r="D24" s="147">
        <v>37399</v>
      </c>
      <c r="E24" s="150" t="s">
        <v>47</v>
      </c>
      <c r="F24" s="25">
        <v>20930000</v>
      </c>
      <c r="G24" s="25">
        <v>0</v>
      </c>
      <c r="H24" s="25">
        <v>69367.156607873651</v>
      </c>
      <c r="I24" s="25">
        <v>614026.97281860758</v>
      </c>
      <c r="J24" s="15">
        <f t="shared" si="0"/>
        <v>20246605.870573517</v>
      </c>
      <c r="K24" s="15">
        <f t="shared" si="1"/>
        <v>130688.28045000001</v>
      </c>
      <c r="L24" s="15">
        <v>0</v>
      </c>
      <c r="M24" s="15">
        <v>3789.1992554455451</v>
      </c>
      <c r="N24" s="15">
        <v>33541.385721452141</v>
      </c>
      <c r="O24" s="15">
        <v>20930</v>
      </c>
      <c r="P24" s="15">
        <f t="shared" si="2"/>
        <v>188948.86542689771</v>
      </c>
    </row>
    <row r="25" spans="1:16" ht="19" customHeight="1">
      <c r="A25" s="13">
        <v>10</v>
      </c>
      <c r="B25" s="3" t="s">
        <v>57</v>
      </c>
      <c r="C25" s="24">
        <v>4.244065E-3</v>
      </c>
      <c r="D25" s="147">
        <v>36665</v>
      </c>
      <c r="E25" s="150" t="s">
        <v>58</v>
      </c>
      <c r="F25" s="25">
        <v>12900000</v>
      </c>
      <c r="G25" s="25">
        <v>0</v>
      </c>
      <c r="H25" s="25">
        <v>90293.916261479651</v>
      </c>
      <c r="I25" s="25">
        <v>292941.09191859217</v>
      </c>
      <c r="J25" s="15">
        <f t="shared" si="0"/>
        <v>12516764.991819929</v>
      </c>
      <c r="K25" s="15">
        <f t="shared" si="1"/>
        <v>54748.438499999997</v>
      </c>
      <c r="L25" s="15">
        <v>0</v>
      </c>
      <c r="M25" s="15">
        <v>10167.142993284688</v>
      </c>
      <c r="N25" s="15">
        <v>32996.382006063461</v>
      </c>
      <c r="O25" s="15">
        <v>110843</v>
      </c>
      <c r="P25" s="15">
        <f t="shared" si="2"/>
        <v>208754.96349934814</v>
      </c>
    </row>
    <row r="26" spans="1:16" ht="19" customHeight="1">
      <c r="A26" s="13">
        <v>11</v>
      </c>
      <c r="B26" s="3" t="s">
        <v>59</v>
      </c>
      <c r="C26" s="24">
        <v>1.01259E-2</v>
      </c>
      <c r="D26" s="150" t="s">
        <v>440</v>
      </c>
      <c r="E26" s="150" t="s">
        <v>60</v>
      </c>
      <c r="F26" s="25">
        <v>96000000</v>
      </c>
      <c r="G26" s="25">
        <v>0</v>
      </c>
      <c r="H26" s="25">
        <v>1295348.8718526594</v>
      </c>
      <c r="I26" s="25">
        <v>3270988.6549520819</v>
      </c>
      <c r="J26" s="15">
        <f t="shared" si="0"/>
        <v>91433662.473195255</v>
      </c>
      <c r="K26" s="15">
        <f t="shared" si="1"/>
        <v>972086.4</v>
      </c>
      <c r="L26" s="15">
        <v>0</v>
      </c>
      <c r="M26" s="15">
        <v>68058.986769376701</v>
      </c>
      <c r="N26" s="15">
        <v>171861.17101934325</v>
      </c>
      <c r="O26" s="15">
        <v>300538</v>
      </c>
      <c r="P26" s="15">
        <f t="shared" si="2"/>
        <v>1512544.5577887199</v>
      </c>
    </row>
    <row r="27" spans="1:16" ht="19" customHeight="1">
      <c r="A27" s="13">
        <v>12</v>
      </c>
      <c r="B27" s="3" t="s">
        <v>445</v>
      </c>
      <c r="C27" s="149">
        <v>1.6249999999999997E-2</v>
      </c>
      <c r="D27" s="150" t="s">
        <v>441</v>
      </c>
      <c r="E27" s="150" t="s">
        <v>61</v>
      </c>
      <c r="F27" s="25">
        <v>250000000</v>
      </c>
      <c r="G27" s="25">
        <v>-124345.91610819238</v>
      </c>
      <c r="H27" s="25">
        <v>316079.48346006329</v>
      </c>
      <c r="I27" s="25">
        <v>0</v>
      </c>
      <c r="J27" s="15">
        <f t="shared" si="0"/>
        <v>249559574.60043174</v>
      </c>
      <c r="K27" s="15">
        <f t="shared" si="1"/>
        <v>4062499.9999999991</v>
      </c>
      <c r="L27" s="15">
        <v>160693.18428135556</v>
      </c>
      <c r="M27" s="15">
        <v>431718.31577650481</v>
      </c>
      <c r="N27" s="15">
        <v>0</v>
      </c>
      <c r="O27" s="15">
        <v>0</v>
      </c>
      <c r="P27" s="15">
        <f t="shared" si="2"/>
        <v>4654911.5000578593</v>
      </c>
    </row>
    <row r="28" spans="1:16" ht="19" customHeight="1">
      <c r="A28" s="13">
        <v>13</v>
      </c>
      <c r="B28" s="3" t="s">
        <v>446</v>
      </c>
      <c r="C28" s="24">
        <v>3.2499999999999994E-2</v>
      </c>
      <c r="D28" s="150" t="s">
        <v>441</v>
      </c>
      <c r="E28" s="150" t="s">
        <v>62</v>
      </c>
      <c r="F28" s="25">
        <v>500000000</v>
      </c>
      <c r="G28" s="25">
        <v>-1079298.095771726</v>
      </c>
      <c r="H28" s="25">
        <v>2384437.6694739368</v>
      </c>
      <c r="I28" s="25">
        <v>0</v>
      </c>
      <c r="J28" s="15">
        <f t="shared" si="0"/>
        <v>496536264.23475432</v>
      </c>
      <c r="K28" s="15">
        <f t="shared" si="1"/>
        <v>16249999.999999996</v>
      </c>
      <c r="L28" s="15">
        <v>173763.3734938674</v>
      </c>
      <c r="M28" s="15">
        <v>386479.04467526567</v>
      </c>
      <c r="N28" s="15">
        <v>0</v>
      </c>
      <c r="O28" s="15">
        <v>0</v>
      </c>
      <c r="P28" s="15">
        <f t="shared" si="2"/>
        <v>16810242.41816913</v>
      </c>
    </row>
    <row r="29" spans="1:16" ht="19" customHeight="1">
      <c r="A29" s="13">
        <v>14</v>
      </c>
      <c r="B29" s="3" t="s">
        <v>447</v>
      </c>
      <c r="C29" s="149">
        <v>5.1249999999999997E-2</v>
      </c>
      <c r="D29" s="150" t="s">
        <v>441</v>
      </c>
      <c r="E29" s="150" t="s">
        <v>63</v>
      </c>
      <c r="F29" s="25">
        <v>750000000</v>
      </c>
      <c r="G29" s="25">
        <f>-6974040.83220559+258.634605841711</f>
        <v>-6973782.1975997481</v>
      </c>
      <c r="H29" s="25">
        <v>6417138.3549766978</v>
      </c>
      <c r="I29" s="25">
        <v>0</v>
      </c>
      <c r="J29" s="15">
        <f t="shared" si="0"/>
        <v>736609079.44742358</v>
      </c>
      <c r="K29" s="15">
        <f t="shared" si="1"/>
        <v>38437500</v>
      </c>
      <c r="L29" s="15">
        <v>249497.20329679258</v>
      </c>
      <c r="M29" s="15">
        <v>229916.66519165231</v>
      </c>
      <c r="N29" s="15">
        <v>0</v>
      </c>
      <c r="O29" s="15">
        <v>0</v>
      </c>
      <c r="P29" s="15">
        <f t="shared" si="2"/>
        <v>38916913.868488446</v>
      </c>
    </row>
    <row r="30" spans="1:16" ht="19" customHeight="1">
      <c r="A30" s="13">
        <v>15</v>
      </c>
      <c r="B30" s="3" t="s">
        <v>448</v>
      </c>
      <c r="C30" s="24">
        <v>4.65E-2</v>
      </c>
      <c r="D30" s="150" t="s">
        <v>442</v>
      </c>
      <c r="E30" s="150" t="s">
        <v>64</v>
      </c>
      <c r="F30" s="25">
        <v>250000000</v>
      </c>
      <c r="G30" s="25">
        <v>-1722614.6257996748</v>
      </c>
      <c r="H30" s="25">
        <v>2656070.2438360732</v>
      </c>
      <c r="I30" s="25">
        <v>0</v>
      </c>
      <c r="J30" s="15">
        <f t="shared" si="0"/>
        <v>245621315.13036424</v>
      </c>
      <c r="K30" s="15">
        <f t="shared" si="1"/>
        <v>11625000</v>
      </c>
      <c r="L30" s="15">
        <v>55192.000619383762</v>
      </c>
      <c r="M30" s="15">
        <v>85099.609299756528</v>
      </c>
      <c r="N30" s="15">
        <v>0</v>
      </c>
      <c r="O30" s="15">
        <v>0</v>
      </c>
      <c r="P30" s="15">
        <f t="shared" si="2"/>
        <v>11765291.60991914</v>
      </c>
    </row>
    <row r="31" spans="1:16" ht="19" customHeight="1">
      <c r="A31" s="13">
        <v>16</v>
      </c>
      <c r="B31" s="3" t="s">
        <v>65</v>
      </c>
      <c r="C31" s="24">
        <v>0</v>
      </c>
      <c r="D31" s="150"/>
      <c r="E31" s="150"/>
      <c r="F31" s="25">
        <v>0</v>
      </c>
      <c r="G31" s="25">
        <v>0</v>
      </c>
      <c r="H31" s="25">
        <v>0</v>
      </c>
      <c r="I31" s="25">
        <v>0</v>
      </c>
      <c r="J31" s="15">
        <f t="shared" si="0"/>
        <v>0</v>
      </c>
      <c r="K31" s="15">
        <f t="shared" si="1"/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2"/>
        <v>0</v>
      </c>
    </row>
    <row r="32" spans="1:16" ht="19" customHeight="1">
      <c r="A32" s="13">
        <v>17</v>
      </c>
      <c r="B32" s="3" t="s">
        <v>66</v>
      </c>
      <c r="C32" s="24">
        <v>0</v>
      </c>
      <c r="D32" s="150"/>
      <c r="E32" s="150"/>
      <c r="F32" s="25">
        <v>0</v>
      </c>
      <c r="G32" s="25">
        <v>0</v>
      </c>
      <c r="H32" s="25">
        <v>0</v>
      </c>
      <c r="I32" s="25">
        <v>0</v>
      </c>
      <c r="J32" s="15">
        <f t="shared" si="0"/>
        <v>0</v>
      </c>
      <c r="K32" s="15">
        <f t="shared" si="1"/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2"/>
        <v>0</v>
      </c>
    </row>
    <row r="33" spans="1:16384" ht="19" customHeight="1">
      <c r="A33" s="13">
        <v>18</v>
      </c>
      <c r="B33" s="3" t="s">
        <v>67</v>
      </c>
      <c r="C33" s="24"/>
      <c r="D33" s="150"/>
      <c r="E33" s="150"/>
      <c r="F33" s="25">
        <v>0</v>
      </c>
      <c r="G33" s="25">
        <v>0</v>
      </c>
      <c r="H33" s="25">
        <v>6.935591079814543</v>
      </c>
      <c r="I33" s="25">
        <v>0</v>
      </c>
      <c r="J33" s="15">
        <f t="shared" si="0"/>
        <v>-6.935591079814543</v>
      </c>
      <c r="K33" s="15">
        <f t="shared" si="1"/>
        <v>0</v>
      </c>
      <c r="L33" s="15">
        <v>0</v>
      </c>
      <c r="M33" s="15">
        <v>2330.3586028168952</v>
      </c>
      <c r="N33" s="15">
        <v>0</v>
      </c>
      <c r="O33" s="15">
        <v>0</v>
      </c>
      <c r="P33" s="15">
        <f t="shared" si="2"/>
        <v>2330.3586028168952</v>
      </c>
    </row>
    <row r="34" spans="1:16384" ht="19" customHeight="1">
      <c r="A34" s="13">
        <v>19</v>
      </c>
      <c r="B34" s="3" t="s">
        <v>68</v>
      </c>
      <c r="C34" s="24"/>
      <c r="D34" s="150"/>
      <c r="E34" s="150"/>
      <c r="F34" s="25">
        <v>0</v>
      </c>
      <c r="G34" s="25">
        <v>0</v>
      </c>
      <c r="H34" s="25">
        <f>2331697.49912406+49281.1740293093</f>
        <v>2380978.6731533692</v>
      </c>
      <c r="I34" s="25">
        <f>235637.788650576+155.033077711239</f>
        <v>235792.82172828724</v>
      </c>
      <c r="J34" s="15">
        <f t="shared" si="0"/>
        <v>-2616771.4948816565</v>
      </c>
      <c r="K34" s="15">
        <f t="shared" si="1"/>
        <v>0</v>
      </c>
      <c r="L34" s="15">
        <v>0</v>
      </c>
      <c r="M34" s="15">
        <v>486313.07244300609</v>
      </c>
      <c r="N34" s="15">
        <v>49146.056478332437</v>
      </c>
      <c r="O34" s="15">
        <v>500000</v>
      </c>
      <c r="P34" s="15">
        <f t="shared" si="2"/>
        <v>1035459.1289213386</v>
      </c>
    </row>
    <row r="35" spans="1:16384" ht="19" customHeight="1">
      <c r="A35" s="13">
        <v>20</v>
      </c>
      <c r="B35" s="3" t="s">
        <v>69</v>
      </c>
      <c r="C35" s="24"/>
      <c r="D35" s="150"/>
      <c r="E35" s="150"/>
      <c r="F35" s="25">
        <v>0</v>
      </c>
      <c r="G35" s="25">
        <v>0</v>
      </c>
      <c r="H35" s="25">
        <v>0</v>
      </c>
      <c r="I35" s="25">
        <v>0</v>
      </c>
      <c r="J35" s="15">
        <f t="shared" si="0"/>
        <v>0</v>
      </c>
      <c r="K35" s="15">
        <f t="shared" si="1"/>
        <v>0</v>
      </c>
      <c r="L35" s="15">
        <v>0</v>
      </c>
      <c r="M35" s="15">
        <v>0</v>
      </c>
      <c r="N35" s="15">
        <v>0</v>
      </c>
      <c r="O35" s="15"/>
      <c r="P35" s="15">
        <f t="shared" si="2"/>
        <v>0</v>
      </c>
    </row>
    <row r="36" spans="1:16384" ht="19" customHeight="1">
      <c r="A36" s="13">
        <v>21</v>
      </c>
      <c r="B36" s="3" t="s">
        <v>70</v>
      </c>
      <c r="C36" s="24"/>
      <c r="D36" s="150"/>
      <c r="E36" s="150"/>
      <c r="F36" s="25">
        <v>0</v>
      </c>
      <c r="G36" s="25">
        <v>0</v>
      </c>
      <c r="H36" s="25">
        <v>567780.50798611098</v>
      </c>
      <c r="I36" s="25">
        <v>0</v>
      </c>
      <c r="J36" s="15">
        <f t="shared" si="0"/>
        <v>-567780.50798611098</v>
      </c>
      <c r="K36" s="15">
        <f t="shared" si="1"/>
        <v>0</v>
      </c>
      <c r="L36" s="15">
        <v>0</v>
      </c>
      <c r="M36" s="15">
        <v>219786.00483333337</v>
      </c>
      <c r="N36" s="15">
        <v>0</v>
      </c>
      <c r="O36" s="15"/>
      <c r="P36" s="15">
        <f t="shared" si="2"/>
        <v>219786.00483333337</v>
      </c>
    </row>
    <row r="37" spans="1:16384" ht="19" customHeight="1">
      <c r="A37" s="13">
        <v>22</v>
      </c>
      <c r="B37" s="3" t="s">
        <v>71</v>
      </c>
      <c r="C37" s="24"/>
      <c r="D37" s="150"/>
      <c r="E37" s="150"/>
      <c r="F37" s="25">
        <v>0</v>
      </c>
      <c r="G37" s="25">
        <v>0</v>
      </c>
      <c r="H37" s="25">
        <v>0</v>
      </c>
      <c r="I37" s="25">
        <v>1951043.6901162136</v>
      </c>
      <c r="J37" s="15">
        <f t="shared" si="0"/>
        <v>-1951043.6901162136</v>
      </c>
      <c r="K37" s="15">
        <f t="shared" si="1"/>
        <v>0</v>
      </c>
      <c r="L37" s="15">
        <v>0</v>
      </c>
      <c r="M37" s="15">
        <v>0</v>
      </c>
      <c r="N37" s="15">
        <v>101882.45728159015</v>
      </c>
      <c r="O37" s="15"/>
      <c r="P37" s="15">
        <f t="shared" si="2"/>
        <v>101882.45728159015</v>
      </c>
    </row>
    <row r="38" spans="1:16384" ht="19" customHeight="1">
      <c r="A38" s="13">
        <v>23</v>
      </c>
      <c r="B38" s="3" t="s">
        <v>72</v>
      </c>
      <c r="C38" s="24"/>
      <c r="D38" s="150"/>
      <c r="E38" s="150"/>
      <c r="F38" s="25">
        <v>0</v>
      </c>
      <c r="G38" s="25">
        <v>0</v>
      </c>
      <c r="H38" s="25">
        <v>0</v>
      </c>
      <c r="I38" s="25">
        <v>0</v>
      </c>
      <c r="J38" s="15">
        <f t="shared" si="0"/>
        <v>0</v>
      </c>
      <c r="K38" s="15">
        <v>-1410165.6563333401</v>
      </c>
      <c r="L38" s="15">
        <v>0</v>
      </c>
      <c r="M38" s="15">
        <v>0</v>
      </c>
      <c r="N38" s="15">
        <v>0</v>
      </c>
      <c r="O38" s="15">
        <v>0</v>
      </c>
      <c r="P38" s="15">
        <f t="shared" si="2"/>
        <v>-1410165.6563333401</v>
      </c>
    </row>
    <row r="39" spans="1:16384" ht="19" customHeight="1">
      <c r="A39" s="13"/>
      <c r="B39" s="14"/>
      <c r="C39" s="19"/>
      <c r="D39" s="16"/>
      <c r="E39" s="16"/>
      <c r="F39" s="19"/>
      <c r="G39" s="19"/>
      <c r="H39" s="19"/>
      <c r="I39" s="19"/>
      <c r="J39" s="15"/>
      <c r="K39" s="15"/>
      <c r="L39" s="15"/>
      <c r="M39" s="15"/>
      <c r="N39" s="15"/>
      <c r="O39" s="15"/>
      <c r="P39" s="15"/>
    </row>
    <row r="40" spans="1:16384" ht="19" customHeight="1" thickBot="1">
      <c r="A40" s="13"/>
      <c r="B40" s="14"/>
      <c r="C40" s="15"/>
      <c r="D40" s="5" t="s">
        <v>38</v>
      </c>
      <c r="F40" s="20">
        <f>SUM(F15:F39)</f>
        <v>2100779405</v>
      </c>
      <c r="G40" s="20">
        <f>SUM(G15:G39)</f>
        <v>-9900040.8352793418</v>
      </c>
      <c r="H40" s="20">
        <f>SUM(H15:H39)</f>
        <v>18257711.709297802</v>
      </c>
      <c r="I40" s="20">
        <f>SUM(I15:I39)</f>
        <v>9210258.1930931658</v>
      </c>
      <c r="J40" s="20">
        <f>SUM(J15:J39)</f>
        <v>2063411394.2623298</v>
      </c>
      <c r="K40" s="20">
        <f>SUM(K16:K39)</f>
        <v>72534164.169017985</v>
      </c>
      <c r="L40" s="20">
        <f>SUM(L15:L39)</f>
        <v>639145.76169139927</v>
      </c>
      <c r="M40" s="20">
        <f>SUM(M15:M39)</f>
        <v>2030877.9988624151</v>
      </c>
      <c r="N40" s="20">
        <f>SUM(N15:N39)</f>
        <v>535206.80177180492</v>
      </c>
      <c r="O40" s="20">
        <f>SUM(O15:O39)</f>
        <v>2333891.0000514053</v>
      </c>
      <c r="P40" s="20">
        <f>SUM(P15:P39)</f>
        <v>78073285.731395021</v>
      </c>
    </row>
    <row r="41" spans="1:16384" ht="19" customHeight="1" thickTop="1">
      <c r="A41" s="13"/>
      <c r="B41" s="14"/>
      <c r="D41" s="16"/>
      <c r="E41" s="16"/>
    </row>
    <row r="42" spans="1:16384" ht="19" customHeight="1" thickBot="1">
      <c r="A42" s="13"/>
      <c r="B42" s="21"/>
      <c r="C42" s="15"/>
      <c r="D42" s="5" t="s">
        <v>39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6">
        <f>P40/J40</f>
        <v>3.7836994575338304E-2</v>
      </c>
    </row>
    <row r="43" spans="1:16384" ht="19" customHeight="1" thickTop="1">
      <c r="B43" s="21"/>
      <c r="D43" s="16"/>
      <c r="E43" s="16"/>
    </row>
    <row r="44" spans="1:16384" s="1" customFormat="1" ht="20" customHeight="1">
      <c r="A44" s="171" t="str">
        <f>'Rate Case Constants'!C9</f>
        <v>KENTUCKY UTILITIES COMPANY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1:16384" s="1" customFormat="1" ht="20" customHeight="1">
      <c r="A45" s="171" t="str">
        <f>'Rate Case Constants'!C10</f>
        <v>CASE NO. 2014-00371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  <c r="IW45" s="171"/>
      <c r="IX45" s="171"/>
      <c r="IY45" s="171"/>
      <c r="IZ45" s="171"/>
      <c r="JA45" s="171"/>
      <c r="JB45" s="171"/>
      <c r="JC45" s="171"/>
      <c r="JD45" s="171"/>
      <c r="JE45" s="171"/>
      <c r="JF45" s="171"/>
      <c r="JG45" s="171"/>
      <c r="JH45" s="171"/>
      <c r="JI45" s="171"/>
      <c r="JJ45" s="171"/>
      <c r="JK45" s="171"/>
      <c r="JL45" s="171"/>
      <c r="JM45" s="171"/>
      <c r="JN45" s="171"/>
      <c r="JO45" s="171"/>
      <c r="JP45" s="171"/>
      <c r="JQ45" s="171"/>
      <c r="JR45" s="171"/>
      <c r="JS45" s="171"/>
      <c r="JT45" s="171"/>
      <c r="JU45" s="171"/>
      <c r="JV45" s="171"/>
      <c r="JW45" s="171"/>
      <c r="JX45" s="171"/>
      <c r="JY45" s="171"/>
      <c r="JZ45" s="171"/>
      <c r="KA45" s="171"/>
      <c r="KB45" s="171"/>
      <c r="KC45" s="171"/>
      <c r="KD45" s="171"/>
      <c r="KE45" s="171"/>
      <c r="KF45" s="171"/>
      <c r="KG45" s="171"/>
      <c r="KH45" s="171"/>
      <c r="KI45" s="171"/>
      <c r="KJ45" s="171"/>
      <c r="KK45" s="171"/>
      <c r="KL45" s="171"/>
      <c r="KM45" s="171"/>
      <c r="KN45" s="171"/>
      <c r="KO45" s="171"/>
      <c r="KP45" s="171"/>
      <c r="KQ45" s="171"/>
      <c r="KR45" s="171"/>
      <c r="KS45" s="171"/>
      <c r="KT45" s="171"/>
      <c r="KU45" s="171"/>
      <c r="KV45" s="171"/>
      <c r="KW45" s="171"/>
      <c r="KX45" s="171"/>
      <c r="KY45" s="171"/>
      <c r="KZ45" s="171"/>
      <c r="LA45" s="171"/>
      <c r="LB45" s="171"/>
      <c r="LC45" s="171"/>
      <c r="LD45" s="171"/>
      <c r="LE45" s="171"/>
      <c r="LF45" s="171"/>
      <c r="LG45" s="171"/>
      <c r="LH45" s="171"/>
      <c r="LI45" s="171"/>
      <c r="LJ45" s="171"/>
      <c r="LK45" s="171"/>
      <c r="LL45" s="171"/>
      <c r="LM45" s="171"/>
      <c r="LN45" s="171"/>
      <c r="LO45" s="171"/>
      <c r="LP45" s="171"/>
      <c r="LQ45" s="171"/>
      <c r="LR45" s="171"/>
      <c r="LS45" s="171"/>
      <c r="LT45" s="171"/>
      <c r="LU45" s="171"/>
      <c r="LV45" s="171"/>
      <c r="LW45" s="171"/>
      <c r="LX45" s="171"/>
      <c r="LY45" s="171"/>
      <c r="LZ45" s="171"/>
      <c r="MA45" s="171"/>
      <c r="MB45" s="171"/>
      <c r="MC45" s="171"/>
      <c r="MD45" s="171"/>
      <c r="ME45" s="171"/>
      <c r="MF45" s="171"/>
      <c r="MG45" s="171"/>
      <c r="MH45" s="171"/>
      <c r="MI45" s="171"/>
      <c r="MJ45" s="171"/>
      <c r="MK45" s="171"/>
      <c r="ML45" s="171"/>
      <c r="MM45" s="171"/>
      <c r="MN45" s="171"/>
      <c r="MO45" s="171"/>
      <c r="MP45" s="171"/>
      <c r="MQ45" s="171"/>
      <c r="MR45" s="171"/>
      <c r="MS45" s="171"/>
      <c r="MT45" s="171"/>
      <c r="MU45" s="171"/>
      <c r="MV45" s="171"/>
      <c r="MW45" s="171"/>
      <c r="MX45" s="171"/>
      <c r="MY45" s="171"/>
      <c r="MZ45" s="171"/>
      <c r="NA45" s="171"/>
      <c r="NB45" s="171"/>
      <c r="NC45" s="171"/>
      <c r="ND45" s="171"/>
      <c r="NE45" s="171"/>
      <c r="NF45" s="171"/>
      <c r="NG45" s="171"/>
      <c r="NH45" s="171"/>
      <c r="NI45" s="171"/>
      <c r="NJ45" s="171"/>
      <c r="NK45" s="171"/>
      <c r="NL45" s="171"/>
      <c r="NM45" s="171"/>
      <c r="NN45" s="171"/>
      <c r="NO45" s="171"/>
      <c r="NP45" s="171"/>
      <c r="NQ45" s="171"/>
      <c r="NR45" s="171"/>
      <c r="NS45" s="171"/>
      <c r="NT45" s="171"/>
      <c r="NU45" s="171"/>
      <c r="NV45" s="171"/>
      <c r="NW45" s="171"/>
      <c r="NX45" s="171"/>
      <c r="NY45" s="171"/>
      <c r="NZ45" s="171"/>
      <c r="OA45" s="171"/>
      <c r="OB45" s="171"/>
      <c r="OC45" s="171"/>
      <c r="OD45" s="171"/>
      <c r="OE45" s="171"/>
      <c r="OF45" s="171"/>
      <c r="OG45" s="171"/>
      <c r="OH45" s="171"/>
      <c r="OI45" s="171"/>
      <c r="OJ45" s="171"/>
      <c r="OK45" s="171"/>
      <c r="OL45" s="171"/>
      <c r="OM45" s="171"/>
      <c r="ON45" s="171"/>
      <c r="OO45" s="171"/>
      <c r="OP45" s="171"/>
      <c r="OQ45" s="171"/>
      <c r="OR45" s="171"/>
      <c r="OS45" s="171"/>
      <c r="OT45" s="171"/>
      <c r="OU45" s="171"/>
      <c r="OV45" s="171"/>
      <c r="OW45" s="171"/>
      <c r="OX45" s="171"/>
      <c r="OY45" s="171"/>
      <c r="OZ45" s="171"/>
      <c r="PA45" s="171"/>
      <c r="PB45" s="171"/>
      <c r="PC45" s="171"/>
      <c r="PD45" s="171"/>
      <c r="PE45" s="171"/>
      <c r="PF45" s="171"/>
      <c r="PG45" s="171"/>
      <c r="PH45" s="171"/>
      <c r="PI45" s="171"/>
      <c r="PJ45" s="171"/>
      <c r="PK45" s="171"/>
      <c r="PL45" s="171"/>
      <c r="PM45" s="171"/>
      <c r="PN45" s="171"/>
      <c r="PO45" s="171"/>
      <c r="PP45" s="171"/>
      <c r="PQ45" s="171"/>
      <c r="PR45" s="171"/>
      <c r="PS45" s="171"/>
      <c r="PT45" s="171"/>
      <c r="PU45" s="171"/>
      <c r="PV45" s="171"/>
      <c r="PW45" s="171"/>
      <c r="PX45" s="171"/>
      <c r="PY45" s="171"/>
      <c r="PZ45" s="171"/>
      <c r="QA45" s="171"/>
      <c r="QB45" s="171"/>
      <c r="QC45" s="171"/>
      <c r="QD45" s="171"/>
      <c r="QE45" s="171"/>
      <c r="QF45" s="171"/>
      <c r="QG45" s="171"/>
      <c r="QH45" s="171"/>
      <c r="QI45" s="171"/>
      <c r="QJ45" s="171"/>
      <c r="QK45" s="171"/>
      <c r="QL45" s="171"/>
      <c r="QM45" s="171"/>
      <c r="QN45" s="171"/>
      <c r="QO45" s="171"/>
      <c r="QP45" s="171"/>
      <c r="QQ45" s="171"/>
      <c r="QR45" s="171"/>
      <c r="QS45" s="171"/>
      <c r="QT45" s="171"/>
      <c r="QU45" s="171"/>
      <c r="QV45" s="171"/>
      <c r="QW45" s="171"/>
      <c r="QX45" s="171"/>
      <c r="QY45" s="171"/>
      <c r="QZ45" s="171"/>
      <c r="RA45" s="171"/>
      <c r="RB45" s="171"/>
      <c r="RC45" s="171"/>
      <c r="RD45" s="171"/>
      <c r="RE45" s="171"/>
      <c r="RF45" s="171"/>
      <c r="RG45" s="171"/>
      <c r="RH45" s="171"/>
      <c r="RI45" s="171"/>
      <c r="RJ45" s="171"/>
      <c r="RK45" s="171"/>
      <c r="RL45" s="171"/>
      <c r="RM45" s="171"/>
      <c r="RN45" s="171"/>
      <c r="RO45" s="171"/>
      <c r="RP45" s="171"/>
      <c r="RQ45" s="171"/>
      <c r="RR45" s="171"/>
      <c r="RS45" s="171"/>
      <c r="RT45" s="171"/>
      <c r="RU45" s="171"/>
      <c r="RV45" s="171"/>
      <c r="RW45" s="171"/>
      <c r="RX45" s="171"/>
      <c r="RY45" s="171"/>
      <c r="RZ45" s="171"/>
      <c r="SA45" s="171"/>
      <c r="SB45" s="171"/>
      <c r="SC45" s="171"/>
      <c r="SD45" s="171"/>
      <c r="SE45" s="171"/>
      <c r="SF45" s="171"/>
      <c r="SG45" s="171"/>
      <c r="SH45" s="171"/>
      <c r="SI45" s="171"/>
      <c r="SJ45" s="171"/>
      <c r="SK45" s="171"/>
      <c r="SL45" s="171"/>
      <c r="SM45" s="171"/>
      <c r="SN45" s="171"/>
      <c r="SO45" s="171"/>
      <c r="SP45" s="171"/>
      <c r="SQ45" s="171"/>
      <c r="SR45" s="171"/>
      <c r="SS45" s="171"/>
      <c r="ST45" s="171"/>
      <c r="SU45" s="171"/>
      <c r="SV45" s="171"/>
      <c r="SW45" s="171"/>
      <c r="SX45" s="171"/>
      <c r="SY45" s="171"/>
      <c r="SZ45" s="171"/>
      <c r="TA45" s="171"/>
      <c r="TB45" s="171"/>
      <c r="TC45" s="171"/>
      <c r="TD45" s="171"/>
      <c r="TE45" s="171"/>
      <c r="TF45" s="171"/>
      <c r="TG45" s="171"/>
      <c r="TH45" s="171"/>
      <c r="TI45" s="171"/>
      <c r="TJ45" s="171"/>
      <c r="TK45" s="171"/>
      <c r="TL45" s="171"/>
      <c r="TM45" s="171"/>
      <c r="TN45" s="171"/>
      <c r="TO45" s="171"/>
      <c r="TP45" s="171"/>
      <c r="TQ45" s="171"/>
      <c r="TR45" s="171"/>
      <c r="TS45" s="171"/>
      <c r="TT45" s="171"/>
      <c r="TU45" s="171"/>
      <c r="TV45" s="171"/>
      <c r="TW45" s="171"/>
      <c r="TX45" s="171"/>
      <c r="TY45" s="171"/>
      <c r="TZ45" s="171"/>
      <c r="UA45" s="171"/>
      <c r="UB45" s="171"/>
      <c r="UC45" s="171"/>
      <c r="UD45" s="171"/>
      <c r="UE45" s="171"/>
      <c r="UF45" s="171"/>
      <c r="UG45" s="171"/>
      <c r="UH45" s="171"/>
      <c r="UI45" s="171"/>
      <c r="UJ45" s="171"/>
      <c r="UK45" s="171"/>
      <c r="UL45" s="171"/>
      <c r="UM45" s="171"/>
      <c r="UN45" s="171"/>
      <c r="UO45" s="171"/>
      <c r="UP45" s="171"/>
      <c r="UQ45" s="171"/>
      <c r="UR45" s="171"/>
      <c r="US45" s="171"/>
      <c r="UT45" s="171"/>
      <c r="UU45" s="171"/>
      <c r="UV45" s="171"/>
      <c r="UW45" s="171"/>
      <c r="UX45" s="171"/>
      <c r="UY45" s="171"/>
      <c r="UZ45" s="171"/>
      <c r="VA45" s="171"/>
      <c r="VB45" s="171"/>
      <c r="VC45" s="171"/>
      <c r="VD45" s="171"/>
      <c r="VE45" s="171"/>
      <c r="VF45" s="171"/>
      <c r="VG45" s="171"/>
      <c r="VH45" s="171"/>
      <c r="VI45" s="171"/>
      <c r="VJ45" s="171"/>
      <c r="VK45" s="171"/>
      <c r="VL45" s="171"/>
      <c r="VM45" s="171"/>
      <c r="VN45" s="171"/>
      <c r="VO45" s="171"/>
      <c r="VP45" s="171"/>
      <c r="VQ45" s="171"/>
      <c r="VR45" s="171"/>
      <c r="VS45" s="171"/>
      <c r="VT45" s="171"/>
      <c r="VU45" s="171"/>
      <c r="VV45" s="171"/>
      <c r="VW45" s="171"/>
      <c r="VX45" s="171"/>
      <c r="VY45" s="171"/>
      <c r="VZ45" s="171"/>
      <c r="WA45" s="171"/>
      <c r="WB45" s="171"/>
      <c r="WC45" s="171"/>
      <c r="WD45" s="171"/>
      <c r="WE45" s="171"/>
      <c r="WF45" s="171"/>
      <c r="WG45" s="171"/>
      <c r="WH45" s="171"/>
      <c r="WI45" s="171"/>
      <c r="WJ45" s="171"/>
      <c r="WK45" s="171"/>
      <c r="WL45" s="171"/>
      <c r="WM45" s="171"/>
      <c r="WN45" s="171"/>
      <c r="WO45" s="171"/>
      <c r="WP45" s="171"/>
      <c r="WQ45" s="171"/>
      <c r="WR45" s="171"/>
      <c r="WS45" s="171"/>
      <c r="WT45" s="171"/>
      <c r="WU45" s="171"/>
      <c r="WV45" s="171"/>
      <c r="WW45" s="171"/>
      <c r="WX45" s="171"/>
      <c r="WY45" s="171"/>
      <c r="WZ45" s="171"/>
      <c r="XA45" s="171"/>
      <c r="XB45" s="171"/>
      <c r="XC45" s="171"/>
      <c r="XD45" s="171"/>
      <c r="XE45" s="171"/>
      <c r="XF45" s="171"/>
      <c r="XG45" s="171"/>
      <c r="XH45" s="171"/>
      <c r="XI45" s="171"/>
      <c r="XJ45" s="171"/>
      <c r="XK45" s="171"/>
      <c r="XL45" s="171"/>
      <c r="XM45" s="171"/>
      <c r="XN45" s="171"/>
      <c r="XO45" s="171"/>
      <c r="XP45" s="171"/>
      <c r="XQ45" s="171"/>
      <c r="XR45" s="171"/>
      <c r="XS45" s="171"/>
      <c r="XT45" s="171"/>
      <c r="XU45" s="171"/>
      <c r="XV45" s="171"/>
      <c r="XW45" s="171"/>
      <c r="XX45" s="171"/>
      <c r="XY45" s="171"/>
      <c r="XZ45" s="171"/>
      <c r="YA45" s="171"/>
      <c r="YB45" s="171"/>
      <c r="YC45" s="171"/>
      <c r="YD45" s="171"/>
      <c r="YE45" s="171"/>
      <c r="YF45" s="171"/>
      <c r="YG45" s="171"/>
      <c r="YH45" s="171"/>
      <c r="YI45" s="171"/>
      <c r="YJ45" s="171"/>
      <c r="YK45" s="171"/>
      <c r="YL45" s="171"/>
      <c r="YM45" s="171"/>
      <c r="YN45" s="171"/>
      <c r="YO45" s="171"/>
      <c r="YP45" s="171"/>
      <c r="YQ45" s="171"/>
      <c r="YR45" s="171"/>
      <c r="YS45" s="171"/>
      <c r="YT45" s="171"/>
      <c r="YU45" s="171"/>
      <c r="YV45" s="171"/>
      <c r="YW45" s="171"/>
      <c r="YX45" s="171"/>
      <c r="YY45" s="171"/>
      <c r="YZ45" s="171"/>
      <c r="ZA45" s="171"/>
      <c r="ZB45" s="171"/>
      <c r="ZC45" s="171"/>
      <c r="ZD45" s="171"/>
      <c r="ZE45" s="171"/>
      <c r="ZF45" s="171"/>
      <c r="ZG45" s="171"/>
      <c r="ZH45" s="171"/>
      <c r="ZI45" s="171"/>
      <c r="ZJ45" s="171"/>
      <c r="ZK45" s="171"/>
      <c r="ZL45" s="171"/>
      <c r="ZM45" s="171"/>
      <c r="ZN45" s="171"/>
      <c r="ZO45" s="171"/>
      <c r="ZP45" s="171"/>
      <c r="ZQ45" s="171"/>
      <c r="ZR45" s="171"/>
      <c r="ZS45" s="171"/>
      <c r="ZT45" s="171"/>
      <c r="ZU45" s="171"/>
      <c r="ZV45" s="171"/>
      <c r="ZW45" s="171"/>
      <c r="ZX45" s="171"/>
      <c r="ZY45" s="171"/>
      <c r="ZZ45" s="171"/>
      <c r="AAA45" s="171"/>
      <c r="AAB45" s="171"/>
      <c r="AAC45" s="171"/>
      <c r="AAD45" s="171"/>
      <c r="AAE45" s="171"/>
      <c r="AAF45" s="171"/>
      <c r="AAG45" s="171"/>
      <c r="AAH45" s="171"/>
      <c r="AAI45" s="171"/>
      <c r="AAJ45" s="171"/>
      <c r="AAK45" s="171"/>
      <c r="AAL45" s="171"/>
      <c r="AAM45" s="171"/>
      <c r="AAN45" s="171"/>
      <c r="AAO45" s="171"/>
      <c r="AAP45" s="171"/>
      <c r="AAQ45" s="171"/>
      <c r="AAR45" s="171"/>
      <c r="AAS45" s="171"/>
      <c r="AAT45" s="171"/>
      <c r="AAU45" s="171"/>
      <c r="AAV45" s="171"/>
      <c r="AAW45" s="171"/>
      <c r="AAX45" s="171"/>
      <c r="AAY45" s="171"/>
      <c r="AAZ45" s="171"/>
      <c r="ABA45" s="171"/>
      <c r="ABB45" s="171"/>
      <c r="ABC45" s="171"/>
      <c r="ABD45" s="171"/>
      <c r="ABE45" s="171"/>
      <c r="ABF45" s="171"/>
      <c r="ABG45" s="171"/>
      <c r="ABH45" s="171"/>
      <c r="ABI45" s="171"/>
      <c r="ABJ45" s="171"/>
      <c r="ABK45" s="171"/>
      <c r="ABL45" s="171"/>
      <c r="ABM45" s="171"/>
      <c r="ABN45" s="171"/>
      <c r="ABO45" s="171"/>
      <c r="ABP45" s="171"/>
      <c r="ABQ45" s="171"/>
      <c r="ABR45" s="171"/>
      <c r="ABS45" s="171"/>
      <c r="ABT45" s="171"/>
      <c r="ABU45" s="171"/>
      <c r="ABV45" s="171"/>
      <c r="ABW45" s="171"/>
      <c r="ABX45" s="171"/>
      <c r="ABY45" s="171"/>
      <c r="ABZ45" s="171"/>
      <c r="ACA45" s="171"/>
      <c r="ACB45" s="171"/>
      <c r="ACC45" s="171"/>
      <c r="ACD45" s="171"/>
      <c r="ACE45" s="171"/>
      <c r="ACF45" s="171"/>
      <c r="ACG45" s="171"/>
      <c r="ACH45" s="171"/>
      <c r="ACI45" s="171"/>
      <c r="ACJ45" s="171"/>
      <c r="ACK45" s="171"/>
      <c r="ACL45" s="171"/>
      <c r="ACM45" s="171"/>
      <c r="ACN45" s="171"/>
      <c r="ACO45" s="171"/>
      <c r="ACP45" s="171"/>
      <c r="ACQ45" s="171"/>
      <c r="ACR45" s="171"/>
      <c r="ACS45" s="171"/>
      <c r="ACT45" s="171"/>
      <c r="ACU45" s="171"/>
      <c r="ACV45" s="171"/>
      <c r="ACW45" s="171"/>
      <c r="ACX45" s="171"/>
      <c r="ACY45" s="171"/>
      <c r="ACZ45" s="171"/>
      <c r="ADA45" s="171"/>
      <c r="ADB45" s="171"/>
      <c r="ADC45" s="171"/>
      <c r="ADD45" s="171"/>
      <c r="ADE45" s="171"/>
      <c r="ADF45" s="171"/>
      <c r="ADG45" s="171"/>
      <c r="ADH45" s="171"/>
      <c r="ADI45" s="171"/>
      <c r="ADJ45" s="171"/>
      <c r="ADK45" s="171"/>
      <c r="ADL45" s="171"/>
      <c r="ADM45" s="171"/>
      <c r="ADN45" s="171"/>
      <c r="ADO45" s="171"/>
      <c r="ADP45" s="171"/>
      <c r="ADQ45" s="171"/>
      <c r="ADR45" s="171"/>
      <c r="ADS45" s="171"/>
      <c r="ADT45" s="171"/>
      <c r="ADU45" s="171"/>
      <c r="ADV45" s="171"/>
      <c r="ADW45" s="171"/>
      <c r="ADX45" s="171"/>
      <c r="ADY45" s="171"/>
      <c r="ADZ45" s="171"/>
      <c r="AEA45" s="171"/>
      <c r="AEB45" s="171"/>
      <c r="AEC45" s="171"/>
      <c r="AED45" s="171"/>
      <c r="AEE45" s="171"/>
      <c r="AEF45" s="171"/>
      <c r="AEG45" s="171"/>
      <c r="AEH45" s="171"/>
      <c r="AEI45" s="171"/>
      <c r="AEJ45" s="171"/>
      <c r="AEK45" s="171"/>
      <c r="AEL45" s="171"/>
      <c r="AEM45" s="171"/>
      <c r="AEN45" s="171"/>
      <c r="AEO45" s="171"/>
      <c r="AEP45" s="171"/>
      <c r="AEQ45" s="171"/>
      <c r="AER45" s="171"/>
      <c r="AES45" s="171"/>
      <c r="AET45" s="171"/>
      <c r="AEU45" s="171"/>
      <c r="AEV45" s="171"/>
      <c r="AEW45" s="171"/>
      <c r="AEX45" s="171"/>
      <c r="AEY45" s="171"/>
      <c r="AEZ45" s="171"/>
      <c r="AFA45" s="171"/>
      <c r="AFB45" s="171"/>
      <c r="AFC45" s="171"/>
      <c r="AFD45" s="171"/>
      <c r="AFE45" s="171"/>
      <c r="AFF45" s="171"/>
      <c r="AFG45" s="171"/>
      <c r="AFH45" s="171"/>
      <c r="AFI45" s="171"/>
      <c r="AFJ45" s="171"/>
      <c r="AFK45" s="171"/>
      <c r="AFL45" s="171"/>
      <c r="AFM45" s="171"/>
      <c r="AFN45" s="171"/>
      <c r="AFO45" s="171"/>
      <c r="AFP45" s="171"/>
      <c r="AFQ45" s="171"/>
      <c r="AFR45" s="171"/>
      <c r="AFS45" s="171"/>
      <c r="AFT45" s="171"/>
      <c r="AFU45" s="171"/>
      <c r="AFV45" s="171"/>
      <c r="AFW45" s="171"/>
      <c r="AFX45" s="171"/>
      <c r="AFY45" s="171"/>
      <c r="AFZ45" s="171"/>
      <c r="AGA45" s="171"/>
      <c r="AGB45" s="171"/>
      <c r="AGC45" s="171"/>
      <c r="AGD45" s="171"/>
      <c r="AGE45" s="171"/>
      <c r="AGF45" s="171"/>
      <c r="AGG45" s="171"/>
      <c r="AGH45" s="171"/>
      <c r="AGI45" s="171"/>
      <c r="AGJ45" s="171"/>
      <c r="AGK45" s="171"/>
      <c r="AGL45" s="171"/>
      <c r="AGM45" s="171"/>
      <c r="AGN45" s="171"/>
      <c r="AGO45" s="171"/>
      <c r="AGP45" s="171"/>
      <c r="AGQ45" s="171"/>
      <c r="AGR45" s="171"/>
      <c r="AGS45" s="171"/>
      <c r="AGT45" s="171"/>
      <c r="AGU45" s="171"/>
      <c r="AGV45" s="171"/>
      <c r="AGW45" s="171"/>
      <c r="AGX45" s="171"/>
      <c r="AGY45" s="171"/>
      <c r="AGZ45" s="171"/>
      <c r="AHA45" s="171"/>
      <c r="AHB45" s="171"/>
      <c r="AHC45" s="171"/>
      <c r="AHD45" s="171"/>
      <c r="AHE45" s="171"/>
      <c r="AHF45" s="171"/>
      <c r="AHG45" s="171"/>
      <c r="AHH45" s="171"/>
      <c r="AHI45" s="171"/>
      <c r="AHJ45" s="171"/>
      <c r="AHK45" s="171"/>
      <c r="AHL45" s="171"/>
      <c r="AHM45" s="171"/>
      <c r="AHN45" s="171"/>
      <c r="AHO45" s="171"/>
      <c r="AHP45" s="171"/>
      <c r="AHQ45" s="171"/>
      <c r="AHR45" s="171"/>
      <c r="AHS45" s="171"/>
      <c r="AHT45" s="171"/>
      <c r="AHU45" s="171"/>
      <c r="AHV45" s="171"/>
      <c r="AHW45" s="171"/>
      <c r="AHX45" s="171"/>
      <c r="AHY45" s="171"/>
      <c r="AHZ45" s="171"/>
      <c r="AIA45" s="171"/>
      <c r="AIB45" s="171"/>
      <c r="AIC45" s="171"/>
      <c r="AID45" s="171"/>
      <c r="AIE45" s="171"/>
      <c r="AIF45" s="171"/>
      <c r="AIG45" s="171"/>
      <c r="AIH45" s="171"/>
      <c r="AII45" s="171"/>
      <c r="AIJ45" s="171"/>
      <c r="AIK45" s="171"/>
      <c r="AIL45" s="171"/>
      <c r="AIM45" s="171"/>
      <c r="AIN45" s="171"/>
      <c r="AIO45" s="171"/>
      <c r="AIP45" s="171"/>
      <c r="AIQ45" s="171"/>
      <c r="AIR45" s="171"/>
      <c r="AIS45" s="171"/>
      <c r="AIT45" s="171"/>
      <c r="AIU45" s="171"/>
      <c r="AIV45" s="171"/>
      <c r="AIW45" s="171"/>
      <c r="AIX45" s="171"/>
      <c r="AIY45" s="171"/>
      <c r="AIZ45" s="171"/>
      <c r="AJA45" s="171"/>
      <c r="AJB45" s="171"/>
      <c r="AJC45" s="171"/>
      <c r="AJD45" s="171"/>
      <c r="AJE45" s="171"/>
      <c r="AJF45" s="171"/>
      <c r="AJG45" s="171"/>
      <c r="AJH45" s="171"/>
      <c r="AJI45" s="171"/>
      <c r="AJJ45" s="171"/>
      <c r="AJK45" s="171"/>
      <c r="AJL45" s="171"/>
      <c r="AJM45" s="171"/>
      <c r="AJN45" s="171"/>
      <c r="AJO45" s="171"/>
      <c r="AJP45" s="171"/>
      <c r="AJQ45" s="171"/>
      <c r="AJR45" s="171"/>
      <c r="AJS45" s="171"/>
      <c r="AJT45" s="171"/>
      <c r="AJU45" s="171"/>
      <c r="AJV45" s="171"/>
      <c r="AJW45" s="171"/>
      <c r="AJX45" s="171"/>
      <c r="AJY45" s="171"/>
      <c r="AJZ45" s="171"/>
      <c r="AKA45" s="171"/>
      <c r="AKB45" s="171"/>
      <c r="AKC45" s="171"/>
      <c r="AKD45" s="171"/>
      <c r="AKE45" s="171"/>
      <c r="AKF45" s="171"/>
      <c r="AKG45" s="171"/>
      <c r="AKH45" s="171"/>
      <c r="AKI45" s="171"/>
      <c r="AKJ45" s="171"/>
      <c r="AKK45" s="171"/>
      <c r="AKL45" s="171"/>
      <c r="AKM45" s="171"/>
      <c r="AKN45" s="171"/>
      <c r="AKO45" s="171"/>
      <c r="AKP45" s="171"/>
      <c r="AKQ45" s="171"/>
      <c r="AKR45" s="171"/>
      <c r="AKS45" s="171"/>
      <c r="AKT45" s="171"/>
      <c r="AKU45" s="171"/>
      <c r="AKV45" s="171"/>
      <c r="AKW45" s="171"/>
      <c r="AKX45" s="171"/>
      <c r="AKY45" s="171"/>
      <c r="AKZ45" s="171"/>
      <c r="ALA45" s="171"/>
      <c r="ALB45" s="171"/>
      <c r="ALC45" s="171"/>
      <c r="ALD45" s="171"/>
      <c r="ALE45" s="171"/>
      <c r="ALF45" s="171"/>
      <c r="ALG45" s="171"/>
      <c r="ALH45" s="171"/>
      <c r="ALI45" s="171"/>
      <c r="ALJ45" s="171"/>
      <c r="ALK45" s="171"/>
      <c r="ALL45" s="171"/>
      <c r="ALM45" s="171"/>
      <c r="ALN45" s="171"/>
      <c r="ALO45" s="171"/>
      <c r="ALP45" s="171"/>
      <c r="ALQ45" s="171"/>
      <c r="ALR45" s="171"/>
      <c r="ALS45" s="171"/>
      <c r="ALT45" s="171"/>
      <c r="ALU45" s="171"/>
      <c r="ALV45" s="171"/>
      <c r="ALW45" s="171"/>
      <c r="ALX45" s="171"/>
      <c r="ALY45" s="171"/>
      <c r="ALZ45" s="171"/>
      <c r="AMA45" s="171"/>
      <c r="AMB45" s="171"/>
      <c r="AMC45" s="171"/>
      <c r="AMD45" s="171"/>
      <c r="AME45" s="171"/>
      <c r="AMF45" s="171"/>
      <c r="AMG45" s="171"/>
      <c r="AMH45" s="171"/>
      <c r="AMI45" s="171"/>
      <c r="AMJ45" s="171"/>
      <c r="AMK45" s="171"/>
      <c r="AML45" s="171"/>
      <c r="AMM45" s="171"/>
      <c r="AMN45" s="171"/>
      <c r="AMO45" s="171"/>
      <c r="AMP45" s="171"/>
      <c r="AMQ45" s="171"/>
      <c r="AMR45" s="171"/>
      <c r="AMS45" s="171"/>
      <c r="AMT45" s="171"/>
      <c r="AMU45" s="171"/>
      <c r="AMV45" s="171"/>
      <c r="AMW45" s="171"/>
      <c r="AMX45" s="171"/>
      <c r="AMY45" s="171"/>
      <c r="AMZ45" s="171"/>
      <c r="ANA45" s="171"/>
      <c r="ANB45" s="171"/>
      <c r="ANC45" s="171"/>
      <c r="AND45" s="171"/>
      <c r="ANE45" s="171"/>
      <c r="ANF45" s="171"/>
      <c r="ANG45" s="171"/>
      <c r="ANH45" s="171"/>
      <c r="ANI45" s="171"/>
      <c r="ANJ45" s="171"/>
      <c r="ANK45" s="171"/>
      <c r="ANL45" s="171"/>
      <c r="ANM45" s="171"/>
      <c r="ANN45" s="171"/>
      <c r="ANO45" s="171"/>
      <c r="ANP45" s="171"/>
      <c r="ANQ45" s="171"/>
      <c r="ANR45" s="171"/>
      <c r="ANS45" s="171"/>
      <c r="ANT45" s="171"/>
      <c r="ANU45" s="171"/>
      <c r="ANV45" s="171"/>
      <c r="ANW45" s="171"/>
      <c r="ANX45" s="171"/>
      <c r="ANY45" s="171"/>
      <c r="ANZ45" s="171"/>
      <c r="AOA45" s="171"/>
      <c r="AOB45" s="171"/>
      <c r="AOC45" s="171"/>
      <c r="AOD45" s="171"/>
      <c r="AOE45" s="171"/>
      <c r="AOF45" s="171"/>
      <c r="AOG45" s="171"/>
      <c r="AOH45" s="171"/>
      <c r="AOI45" s="171"/>
      <c r="AOJ45" s="171"/>
      <c r="AOK45" s="171"/>
      <c r="AOL45" s="171"/>
      <c r="AOM45" s="171"/>
      <c r="AON45" s="171"/>
      <c r="AOO45" s="171"/>
      <c r="AOP45" s="171"/>
      <c r="AOQ45" s="171"/>
      <c r="AOR45" s="171"/>
      <c r="AOS45" s="171"/>
      <c r="AOT45" s="171"/>
      <c r="AOU45" s="171"/>
      <c r="AOV45" s="171"/>
      <c r="AOW45" s="171"/>
      <c r="AOX45" s="171"/>
      <c r="AOY45" s="171"/>
      <c r="AOZ45" s="171"/>
      <c r="APA45" s="171"/>
      <c r="APB45" s="171"/>
      <c r="APC45" s="171"/>
      <c r="APD45" s="171"/>
      <c r="APE45" s="171"/>
      <c r="APF45" s="171"/>
      <c r="APG45" s="171"/>
      <c r="APH45" s="171"/>
      <c r="API45" s="171"/>
      <c r="APJ45" s="171"/>
      <c r="APK45" s="171"/>
      <c r="APL45" s="171"/>
      <c r="APM45" s="171"/>
      <c r="APN45" s="171"/>
      <c r="APO45" s="171"/>
      <c r="APP45" s="171"/>
      <c r="APQ45" s="171"/>
      <c r="APR45" s="171"/>
      <c r="APS45" s="171"/>
      <c r="APT45" s="171"/>
      <c r="APU45" s="171"/>
      <c r="APV45" s="171"/>
      <c r="APW45" s="171"/>
      <c r="APX45" s="171"/>
      <c r="APY45" s="171"/>
      <c r="APZ45" s="171"/>
      <c r="AQA45" s="171"/>
      <c r="AQB45" s="171"/>
      <c r="AQC45" s="171"/>
      <c r="AQD45" s="171"/>
      <c r="AQE45" s="171"/>
      <c r="AQF45" s="171"/>
      <c r="AQG45" s="171"/>
      <c r="AQH45" s="171"/>
      <c r="AQI45" s="171"/>
      <c r="AQJ45" s="171"/>
      <c r="AQK45" s="171"/>
      <c r="AQL45" s="171"/>
      <c r="AQM45" s="171"/>
      <c r="AQN45" s="171"/>
      <c r="AQO45" s="171"/>
      <c r="AQP45" s="171"/>
      <c r="AQQ45" s="171"/>
      <c r="AQR45" s="171"/>
      <c r="AQS45" s="171"/>
      <c r="AQT45" s="171"/>
      <c r="AQU45" s="171"/>
      <c r="AQV45" s="171"/>
      <c r="AQW45" s="171"/>
      <c r="AQX45" s="171"/>
      <c r="AQY45" s="171"/>
      <c r="AQZ45" s="171"/>
      <c r="ARA45" s="171"/>
      <c r="ARB45" s="171"/>
      <c r="ARC45" s="171"/>
      <c r="ARD45" s="171"/>
      <c r="ARE45" s="171"/>
      <c r="ARF45" s="171"/>
      <c r="ARG45" s="171"/>
      <c r="ARH45" s="171"/>
      <c r="ARI45" s="171"/>
      <c r="ARJ45" s="171"/>
      <c r="ARK45" s="171"/>
      <c r="ARL45" s="171"/>
      <c r="ARM45" s="171"/>
      <c r="ARN45" s="171"/>
      <c r="ARO45" s="171"/>
      <c r="ARP45" s="171"/>
      <c r="ARQ45" s="171"/>
      <c r="ARR45" s="171"/>
      <c r="ARS45" s="171"/>
      <c r="ART45" s="171"/>
      <c r="ARU45" s="171"/>
      <c r="ARV45" s="171"/>
      <c r="ARW45" s="171"/>
      <c r="ARX45" s="171"/>
      <c r="ARY45" s="171"/>
      <c r="ARZ45" s="171"/>
      <c r="ASA45" s="171"/>
      <c r="ASB45" s="171"/>
      <c r="ASC45" s="171"/>
      <c r="ASD45" s="171"/>
      <c r="ASE45" s="171"/>
      <c r="ASF45" s="171"/>
      <c r="ASG45" s="171"/>
      <c r="ASH45" s="171"/>
      <c r="ASI45" s="171"/>
      <c r="ASJ45" s="171"/>
      <c r="ASK45" s="171"/>
      <c r="ASL45" s="171"/>
      <c r="ASM45" s="171"/>
      <c r="ASN45" s="171"/>
      <c r="ASO45" s="171"/>
      <c r="ASP45" s="171"/>
      <c r="ASQ45" s="171"/>
      <c r="ASR45" s="171"/>
      <c r="ASS45" s="171"/>
      <c r="AST45" s="171"/>
      <c r="ASU45" s="171"/>
      <c r="ASV45" s="171"/>
      <c r="ASW45" s="171"/>
      <c r="ASX45" s="171"/>
      <c r="ASY45" s="171"/>
      <c r="ASZ45" s="171"/>
      <c r="ATA45" s="171"/>
      <c r="ATB45" s="171"/>
      <c r="ATC45" s="171"/>
      <c r="ATD45" s="171"/>
      <c r="ATE45" s="171"/>
      <c r="ATF45" s="171"/>
      <c r="ATG45" s="171"/>
      <c r="ATH45" s="171"/>
      <c r="ATI45" s="171"/>
      <c r="ATJ45" s="171"/>
      <c r="ATK45" s="171"/>
      <c r="ATL45" s="171"/>
      <c r="ATM45" s="171"/>
      <c r="ATN45" s="171"/>
      <c r="ATO45" s="171"/>
      <c r="ATP45" s="171"/>
      <c r="ATQ45" s="171"/>
      <c r="ATR45" s="171"/>
      <c r="ATS45" s="171"/>
      <c r="ATT45" s="171"/>
      <c r="ATU45" s="171"/>
      <c r="ATV45" s="171"/>
      <c r="ATW45" s="171"/>
      <c r="ATX45" s="171"/>
      <c r="ATY45" s="171"/>
      <c r="ATZ45" s="171"/>
      <c r="AUA45" s="171"/>
      <c r="AUB45" s="171"/>
      <c r="AUC45" s="171"/>
      <c r="AUD45" s="171"/>
      <c r="AUE45" s="171"/>
      <c r="AUF45" s="171"/>
      <c r="AUG45" s="171"/>
      <c r="AUH45" s="171"/>
      <c r="AUI45" s="171"/>
      <c r="AUJ45" s="171"/>
      <c r="AUK45" s="171"/>
      <c r="AUL45" s="171"/>
      <c r="AUM45" s="171"/>
      <c r="AUN45" s="171"/>
      <c r="AUO45" s="171"/>
      <c r="AUP45" s="171"/>
      <c r="AUQ45" s="171"/>
      <c r="AUR45" s="171"/>
      <c r="AUS45" s="171"/>
      <c r="AUT45" s="171"/>
      <c r="AUU45" s="171"/>
      <c r="AUV45" s="171"/>
      <c r="AUW45" s="171"/>
      <c r="AUX45" s="171"/>
      <c r="AUY45" s="171"/>
      <c r="AUZ45" s="171"/>
      <c r="AVA45" s="171"/>
      <c r="AVB45" s="171"/>
      <c r="AVC45" s="171"/>
      <c r="AVD45" s="171"/>
      <c r="AVE45" s="171"/>
      <c r="AVF45" s="171"/>
      <c r="AVG45" s="171"/>
      <c r="AVH45" s="171"/>
      <c r="AVI45" s="171"/>
      <c r="AVJ45" s="171"/>
      <c r="AVK45" s="171"/>
      <c r="AVL45" s="171"/>
      <c r="AVM45" s="171"/>
      <c r="AVN45" s="171"/>
      <c r="AVO45" s="171"/>
      <c r="AVP45" s="171"/>
      <c r="AVQ45" s="171"/>
      <c r="AVR45" s="171"/>
      <c r="AVS45" s="171"/>
      <c r="AVT45" s="171"/>
      <c r="AVU45" s="171"/>
      <c r="AVV45" s="171"/>
      <c r="AVW45" s="171"/>
      <c r="AVX45" s="171"/>
      <c r="AVY45" s="171"/>
      <c r="AVZ45" s="171"/>
      <c r="AWA45" s="171"/>
      <c r="AWB45" s="171"/>
      <c r="AWC45" s="171"/>
      <c r="AWD45" s="171"/>
      <c r="AWE45" s="171"/>
      <c r="AWF45" s="171"/>
      <c r="AWG45" s="171"/>
      <c r="AWH45" s="171"/>
      <c r="AWI45" s="171"/>
      <c r="AWJ45" s="171"/>
      <c r="AWK45" s="171"/>
      <c r="AWL45" s="171"/>
      <c r="AWM45" s="171"/>
      <c r="AWN45" s="171"/>
      <c r="AWO45" s="171"/>
      <c r="AWP45" s="171"/>
      <c r="AWQ45" s="171"/>
      <c r="AWR45" s="171"/>
      <c r="AWS45" s="171"/>
      <c r="AWT45" s="171"/>
      <c r="AWU45" s="171"/>
      <c r="AWV45" s="171"/>
      <c r="AWW45" s="171"/>
      <c r="AWX45" s="171"/>
      <c r="AWY45" s="171"/>
      <c r="AWZ45" s="171"/>
      <c r="AXA45" s="171"/>
      <c r="AXB45" s="171"/>
      <c r="AXC45" s="171"/>
      <c r="AXD45" s="171"/>
      <c r="AXE45" s="171"/>
      <c r="AXF45" s="171"/>
      <c r="AXG45" s="171"/>
      <c r="AXH45" s="171"/>
      <c r="AXI45" s="171"/>
      <c r="AXJ45" s="171"/>
      <c r="AXK45" s="171"/>
      <c r="AXL45" s="171"/>
      <c r="AXM45" s="171"/>
      <c r="AXN45" s="171"/>
      <c r="AXO45" s="171"/>
      <c r="AXP45" s="171"/>
      <c r="AXQ45" s="171"/>
      <c r="AXR45" s="171"/>
      <c r="AXS45" s="171"/>
      <c r="AXT45" s="171"/>
      <c r="AXU45" s="171"/>
      <c r="AXV45" s="171"/>
      <c r="AXW45" s="171"/>
      <c r="AXX45" s="171"/>
      <c r="AXY45" s="171"/>
      <c r="AXZ45" s="171"/>
      <c r="AYA45" s="171"/>
      <c r="AYB45" s="171"/>
      <c r="AYC45" s="171"/>
      <c r="AYD45" s="171"/>
      <c r="AYE45" s="171"/>
      <c r="AYF45" s="171"/>
      <c r="AYG45" s="171"/>
      <c r="AYH45" s="171"/>
      <c r="AYI45" s="171"/>
      <c r="AYJ45" s="171"/>
      <c r="AYK45" s="171"/>
      <c r="AYL45" s="171"/>
      <c r="AYM45" s="171"/>
      <c r="AYN45" s="171"/>
      <c r="AYO45" s="171"/>
      <c r="AYP45" s="171"/>
      <c r="AYQ45" s="171"/>
      <c r="AYR45" s="171"/>
      <c r="AYS45" s="171"/>
      <c r="AYT45" s="171"/>
      <c r="AYU45" s="171"/>
      <c r="AYV45" s="171"/>
      <c r="AYW45" s="171"/>
      <c r="AYX45" s="171"/>
      <c r="AYY45" s="171"/>
      <c r="AYZ45" s="171"/>
      <c r="AZA45" s="171"/>
      <c r="AZB45" s="171"/>
      <c r="AZC45" s="171"/>
      <c r="AZD45" s="171"/>
      <c r="AZE45" s="171"/>
      <c r="AZF45" s="171"/>
      <c r="AZG45" s="171"/>
      <c r="AZH45" s="171"/>
      <c r="AZI45" s="171"/>
      <c r="AZJ45" s="171"/>
      <c r="AZK45" s="171"/>
      <c r="AZL45" s="171"/>
      <c r="AZM45" s="171"/>
      <c r="AZN45" s="171"/>
      <c r="AZO45" s="171"/>
      <c r="AZP45" s="171"/>
      <c r="AZQ45" s="171"/>
      <c r="AZR45" s="171"/>
      <c r="AZS45" s="171"/>
      <c r="AZT45" s="171"/>
      <c r="AZU45" s="171"/>
      <c r="AZV45" s="171"/>
      <c r="AZW45" s="171"/>
      <c r="AZX45" s="171"/>
      <c r="AZY45" s="171"/>
      <c r="AZZ45" s="171"/>
      <c r="BAA45" s="171"/>
      <c r="BAB45" s="171"/>
      <c r="BAC45" s="171"/>
      <c r="BAD45" s="171"/>
      <c r="BAE45" s="171"/>
      <c r="BAF45" s="171"/>
      <c r="BAG45" s="171"/>
      <c r="BAH45" s="171"/>
      <c r="BAI45" s="171"/>
      <c r="BAJ45" s="171"/>
      <c r="BAK45" s="171"/>
      <c r="BAL45" s="171"/>
      <c r="BAM45" s="171"/>
      <c r="BAN45" s="171"/>
      <c r="BAO45" s="171"/>
      <c r="BAP45" s="171"/>
      <c r="BAQ45" s="171"/>
      <c r="BAR45" s="171"/>
      <c r="BAS45" s="171"/>
      <c r="BAT45" s="171"/>
      <c r="BAU45" s="171"/>
      <c r="BAV45" s="171"/>
      <c r="BAW45" s="171"/>
      <c r="BAX45" s="171"/>
      <c r="BAY45" s="171"/>
      <c r="BAZ45" s="171"/>
      <c r="BBA45" s="171"/>
      <c r="BBB45" s="171"/>
      <c r="BBC45" s="171"/>
      <c r="BBD45" s="171"/>
      <c r="BBE45" s="171"/>
      <c r="BBF45" s="171"/>
      <c r="BBG45" s="171"/>
      <c r="BBH45" s="171"/>
      <c r="BBI45" s="171"/>
      <c r="BBJ45" s="171"/>
      <c r="BBK45" s="171"/>
      <c r="BBL45" s="171"/>
      <c r="BBM45" s="171"/>
      <c r="BBN45" s="171"/>
      <c r="BBO45" s="171"/>
      <c r="BBP45" s="171"/>
      <c r="BBQ45" s="171"/>
      <c r="BBR45" s="171"/>
      <c r="BBS45" s="171"/>
      <c r="BBT45" s="171"/>
      <c r="BBU45" s="171"/>
      <c r="BBV45" s="171"/>
      <c r="BBW45" s="171"/>
      <c r="BBX45" s="171"/>
      <c r="BBY45" s="171"/>
      <c r="BBZ45" s="171"/>
      <c r="BCA45" s="171"/>
      <c r="BCB45" s="171"/>
      <c r="BCC45" s="171"/>
      <c r="BCD45" s="171"/>
      <c r="BCE45" s="171"/>
      <c r="BCF45" s="171"/>
      <c r="BCG45" s="171"/>
      <c r="BCH45" s="171"/>
      <c r="BCI45" s="171"/>
      <c r="BCJ45" s="171"/>
      <c r="BCK45" s="171"/>
      <c r="BCL45" s="171"/>
      <c r="BCM45" s="171"/>
      <c r="BCN45" s="171"/>
      <c r="BCO45" s="171"/>
      <c r="BCP45" s="171"/>
      <c r="BCQ45" s="171"/>
      <c r="BCR45" s="171"/>
      <c r="BCS45" s="171"/>
      <c r="BCT45" s="171"/>
      <c r="BCU45" s="171"/>
      <c r="BCV45" s="171"/>
      <c r="BCW45" s="171"/>
      <c r="BCX45" s="171"/>
      <c r="BCY45" s="171"/>
      <c r="BCZ45" s="171"/>
      <c r="BDA45" s="171"/>
      <c r="BDB45" s="171"/>
      <c r="BDC45" s="171"/>
      <c r="BDD45" s="171"/>
      <c r="BDE45" s="171"/>
      <c r="BDF45" s="171"/>
      <c r="BDG45" s="171"/>
      <c r="BDH45" s="171"/>
      <c r="BDI45" s="171"/>
      <c r="BDJ45" s="171"/>
      <c r="BDK45" s="171"/>
      <c r="BDL45" s="171"/>
      <c r="BDM45" s="171"/>
      <c r="BDN45" s="171"/>
      <c r="BDO45" s="171"/>
      <c r="BDP45" s="171"/>
      <c r="BDQ45" s="171"/>
      <c r="BDR45" s="171"/>
      <c r="BDS45" s="171"/>
      <c r="BDT45" s="171"/>
      <c r="BDU45" s="171"/>
      <c r="BDV45" s="171"/>
      <c r="BDW45" s="171"/>
      <c r="BDX45" s="171"/>
      <c r="BDY45" s="171"/>
      <c r="BDZ45" s="171"/>
      <c r="BEA45" s="171"/>
      <c r="BEB45" s="171"/>
      <c r="BEC45" s="171"/>
      <c r="BED45" s="171"/>
      <c r="BEE45" s="171"/>
      <c r="BEF45" s="171"/>
      <c r="BEG45" s="171"/>
      <c r="BEH45" s="171"/>
      <c r="BEI45" s="171"/>
      <c r="BEJ45" s="171"/>
      <c r="BEK45" s="171"/>
      <c r="BEL45" s="171"/>
      <c r="BEM45" s="171"/>
      <c r="BEN45" s="171"/>
      <c r="BEO45" s="171"/>
      <c r="BEP45" s="171"/>
      <c r="BEQ45" s="171"/>
      <c r="BER45" s="171"/>
      <c r="BES45" s="171"/>
      <c r="BET45" s="171"/>
      <c r="BEU45" s="171"/>
      <c r="BEV45" s="171"/>
      <c r="BEW45" s="171"/>
      <c r="BEX45" s="171"/>
      <c r="BEY45" s="171"/>
      <c r="BEZ45" s="171"/>
      <c r="BFA45" s="171"/>
      <c r="BFB45" s="171"/>
      <c r="BFC45" s="171"/>
      <c r="BFD45" s="171"/>
      <c r="BFE45" s="171"/>
      <c r="BFF45" s="171"/>
      <c r="BFG45" s="171"/>
      <c r="BFH45" s="171"/>
      <c r="BFI45" s="171"/>
      <c r="BFJ45" s="171"/>
      <c r="BFK45" s="171"/>
      <c r="BFL45" s="171"/>
      <c r="BFM45" s="171"/>
      <c r="BFN45" s="171"/>
      <c r="BFO45" s="171"/>
      <c r="BFP45" s="171"/>
      <c r="BFQ45" s="171"/>
      <c r="BFR45" s="171"/>
      <c r="BFS45" s="171"/>
      <c r="BFT45" s="171"/>
      <c r="BFU45" s="171"/>
      <c r="BFV45" s="171"/>
      <c r="BFW45" s="171"/>
      <c r="BFX45" s="171"/>
      <c r="BFY45" s="171"/>
      <c r="BFZ45" s="171"/>
      <c r="BGA45" s="171"/>
      <c r="BGB45" s="171"/>
      <c r="BGC45" s="171"/>
      <c r="BGD45" s="171"/>
      <c r="BGE45" s="171"/>
      <c r="BGF45" s="171"/>
      <c r="BGG45" s="171"/>
      <c r="BGH45" s="171"/>
      <c r="BGI45" s="171"/>
      <c r="BGJ45" s="171"/>
      <c r="BGK45" s="171"/>
      <c r="BGL45" s="171"/>
      <c r="BGM45" s="171"/>
      <c r="BGN45" s="171"/>
      <c r="BGO45" s="171"/>
      <c r="BGP45" s="171"/>
      <c r="BGQ45" s="171"/>
      <c r="BGR45" s="171"/>
      <c r="BGS45" s="171"/>
      <c r="BGT45" s="171"/>
      <c r="BGU45" s="171"/>
      <c r="BGV45" s="171"/>
      <c r="BGW45" s="171"/>
      <c r="BGX45" s="171"/>
      <c r="BGY45" s="171"/>
      <c r="BGZ45" s="171"/>
      <c r="BHA45" s="171"/>
      <c r="BHB45" s="171"/>
      <c r="BHC45" s="171"/>
      <c r="BHD45" s="171"/>
      <c r="BHE45" s="171"/>
      <c r="BHF45" s="171"/>
      <c r="BHG45" s="171"/>
      <c r="BHH45" s="171"/>
      <c r="BHI45" s="171"/>
      <c r="BHJ45" s="171"/>
      <c r="BHK45" s="171"/>
      <c r="BHL45" s="171"/>
      <c r="BHM45" s="171"/>
      <c r="BHN45" s="171"/>
      <c r="BHO45" s="171"/>
      <c r="BHP45" s="171"/>
      <c r="BHQ45" s="171"/>
      <c r="BHR45" s="171"/>
      <c r="BHS45" s="171"/>
      <c r="BHT45" s="171"/>
      <c r="BHU45" s="171"/>
      <c r="BHV45" s="171"/>
      <c r="BHW45" s="171"/>
      <c r="BHX45" s="171"/>
      <c r="BHY45" s="171"/>
      <c r="BHZ45" s="171"/>
      <c r="BIA45" s="171"/>
      <c r="BIB45" s="171"/>
      <c r="BIC45" s="171"/>
      <c r="BID45" s="171"/>
      <c r="BIE45" s="171"/>
      <c r="BIF45" s="171"/>
      <c r="BIG45" s="171"/>
      <c r="BIH45" s="171"/>
      <c r="BII45" s="171"/>
      <c r="BIJ45" s="171"/>
      <c r="BIK45" s="171"/>
      <c r="BIL45" s="171"/>
      <c r="BIM45" s="171"/>
      <c r="BIN45" s="171"/>
      <c r="BIO45" s="171"/>
      <c r="BIP45" s="171"/>
      <c r="BIQ45" s="171"/>
      <c r="BIR45" s="171"/>
      <c r="BIS45" s="171"/>
      <c r="BIT45" s="171"/>
      <c r="BIU45" s="171"/>
      <c r="BIV45" s="171"/>
      <c r="BIW45" s="171"/>
      <c r="BIX45" s="171"/>
      <c r="BIY45" s="171"/>
      <c r="BIZ45" s="171"/>
      <c r="BJA45" s="171"/>
      <c r="BJB45" s="171"/>
      <c r="BJC45" s="171"/>
      <c r="BJD45" s="171"/>
      <c r="BJE45" s="171"/>
      <c r="BJF45" s="171"/>
      <c r="BJG45" s="171"/>
      <c r="BJH45" s="171"/>
      <c r="BJI45" s="171"/>
      <c r="BJJ45" s="171"/>
      <c r="BJK45" s="171"/>
      <c r="BJL45" s="171"/>
      <c r="BJM45" s="171"/>
      <c r="BJN45" s="171"/>
      <c r="BJO45" s="171"/>
      <c r="BJP45" s="171"/>
      <c r="BJQ45" s="171"/>
      <c r="BJR45" s="171"/>
      <c r="BJS45" s="171"/>
      <c r="BJT45" s="171"/>
      <c r="BJU45" s="171"/>
      <c r="BJV45" s="171"/>
      <c r="BJW45" s="171"/>
      <c r="BJX45" s="171"/>
      <c r="BJY45" s="171"/>
      <c r="BJZ45" s="171"/>
      <c r="BKA45" s="171"/>
      <c r="BKB45" s="171"/>
      <c r="BKC45" s="171"/>
      <c r="BKD45" s="171"/>
      <c r="BKE45" s="171"/>
      <c r="BKF45" s="171"/>
      <c r="BKG45" s="171"/>
      <c r="BKH45" s="171"/>
      <c r="BKI45" s="171"/>
      <c r="BKJ45" s="171"/>
      <c r="BKK45" s="171"/>
      <c r="BKL45" s="171"/>
      <c r="BKM45" s="171"/>
      <c r="BKN45" s="171"/>
      <c r="BKO45" s="171"/>
      <c r="BKP45" s="171"/>
      <c r="BKQ45" s="171"/>
      <c r="BKR45" s="171"/>
      <c r="BKS45" s="171"/>
      <c r="BKT45" s="171"/>
      <c r="BKU45" s="171"/>
      <c r="BKV45" s="171"/>
      <c r="BKW45" s="171"/>
      <c r="BKX45" s="171"/>
      <c r="BKY45" s="171"/>
      <c r="BKZ45" s="171"/>
      <c r="BLA45" s="171"/>
      <c r="BLB45" s="171"/>
      <c r="BLC45" s="171"/>
      <c r="BLD45" s="171"/>
      <c r="BLE45" s="171"/>
      <c r="BLF45" s="171"/>
      <c r="BLG45" s="171"/>
      <c r="BLH45" s="171"/>
      <c r="BLI45" s="171"/>
      <c r="BLJ45" s="171"/>
      <c r="BLK45" s="171"/>
      <c r="BLL45" s="171"/>
      <c r="BLM45" s="171"/>
      <c r="BLN45" s="171"/>
      <c r="BLO45" s="171"/>
      <c r="BLP45" s="171"/>
      <c r="BLQ45" s="171"/>
      <c r="BLR45" s="171"/>
      <c r="BLS45" s="171"/>
      <c r="BLT45" s="171"/>
      <c r="BLU45" s="171"/>
      <c r="BLV45" s="171"/>
      <c r="BLW45" s="171"/>
      <c r="BLX45" s="171"/>
      <c r="BLY45" s="171"/>
      <c r="BLZ45" s="171"/>
      <c r="BMA45" s="171"/>
      <c r="BMB45" s="171"/>
      <c r="BMC45" s="171"/>
      <c r="BMD45" s="171"/>
      <c r="BME45" s="171"/>
      <c r="BMF45" s="171"/>
      <c r="BMG45" s="171"/>
      <c r="BMH45" s="171"/>
      <c r="BMI45" s="171"/>
      <c r="BMJ45" s="171"/>
      <c r="BMK45" s="171"/>
      <c r="BML45" s="171"/>
      <c r="BMM45" s="171"/>
      <c r="BMN45" s="171"/>
      <c r="BMO45" s="171"/>
      <c r="BMP45" s="171"/>
      <c r="BMQ45" s="171"/>
      <c r="BMR45" s="171"/>
      <c r="BMS45" s="171"/>
      <c r="BMT45" s="171"/>
      <c r="BMU45" s="171"/>
      <c r="BMV45" s="171"/>
      <c r="BMW45" s="171"/>
      <c r="BMX45" s="171"/>
      <c r="BMY45" s="171"/>
      <c r="BMZ45" s="171"/>
      <c r="BNA45" s="171"/>
      <c r="BNB45" s="171"/>
      <c r="BNC45" s="171"/>
      <c r="BND45" s="171"/>
      <c r="BNE45" s="171"/>
      <c r="BNF45" s="171"/>
      <c r="BNG45" s="171"/>
      <c r="BNH45" s="171"/>
      <c r="BNI45" s="171"/>
      <c r="BNJ45" s="171"/>
      <c r="BNK45" s="171"/>
      <c r="BNL45" s="171"/>
      <c r="BNM45" s="171"/>
      <c r="BNN45" s="171"/>
      <c r="BNO45" s="171"/>
      <c r="BNP45" s="171"/>
      <c r="BNQ45" s="171"/>
      <c r="BNR45" s="171"/>
      <c r="BNS45" s="171"/>
      <c r="BNT45" s="171"/>
      <c r="BNU45" s="171"/>
      <c r="BNV45" s="171"/>
      <c r="BNW45" s="171"/>
      <c r="BNX45" s="171"/>
      <c r="BNY45" s="171"/>
      <c r="BNZ45" s="171"/>
      <c r="BOA45" s="171"/>
      <c r="BOB45" s="171"/>
      <c r="BOC45" s="171"/>
      <c r="BOD45" s="171"/>
      <c r="BOE45" s="171"/>
      <c r="BOF45" s="171"/>
      <c r="BOG45" s="171"/>
      <c r="BOH45" s="171"/>
      <c r="BOI45" s="171"/>
      <c r="BOJ45" s="171"/>
      <c r="BOK45" s="171"/>
      <c r="BOL45" s="171"/>
      <c r="BOM45" s="171"/>
      <c r="BON45" s="171"/>
      <c r="BOO45" s="171"/>
      <c r="BOP45" s="171"/>
      <c r="BOQ45" s="171"/>
      <c r="BOR45" s="171"/>
      <c r="BOS45" s="171"/>
      <c r="BOT45" s="171"/>
      <c r="BOU45" s="171"/>
      <c r="BOV45" s="171"/>
      <c r="BOW45" s="171"/>
      <c r="BOX45" s="171"/>
      <c r="BOY45" s="171"/>
      <c r="BOZ45" s="171"/>
      <c r="BPA45" s="171"/>
      <c r="BPB45" s="171"/>
      <c r="BPC45" s="171"/>
      <c r="BPD45" s="171"/>
      <c r="BPE45" s="171"/>
      <c r="BPF45" s="171"/>
      <c r="BPG45" s="171"/>
      <c r="BPH45" s="171"/>
      <c r="BPI45" s="171"/>
      <c r="BPJ45" s="171"/>
      <c r="BPK45" s="171"/>
      <c r="BPL45" s="171"/>
      <c r="BPM45" s="171"/>
      <c r="BPN45" s="171"/>
      <c r="BPO45" s="171"/>
      <c r="BPP45" s="171"/>
      <c r="BPQ45" s="171"/>
      <c r="BPR45" s="171"/>
      <c r="BPS45" s="171"/>
      <c r="BPT45" s="171"/>
      <c r="BPU45" s="171"/>
      <c r="BPV45" s="171"/>
      <c r="BPW45" s="171"/>
      <c r="BPX45" s="171"/>
      <c r="BPY45" s="171"/>
      <c r="BPZ45" s="171"/>
      <c r="BQA45" s="171"/>
      <c r="BQB45" s="171"/>
      <c r="BQC45" s="171"/>
      <c r="BQD45" s="171"/>
      <c r="BQE45" s="171"/>
      <c r="BQF45" s="171"/>
      <c r="BQG45" s="171"/>
      <c r="BQH45" s="171"/>
      <c r="BQI45" s="171"/>
      <c r="BQJ45" s="171"/>
      <c r="BQK45" s="171"/>
      <c r="BQL45" s="171"/>
      <c r="BQM45" s="171"/>
      <c r="BQN45" s="171"/>
      <c r="BQO45" s="171"/>
      <c r="BQP45" s="171"/>
      <c r="BQQ45" s="171"/>
      <c r="BQR45" s="171"/>
      <c r="BQS45" s="171"/>
      <c r="BQT45" s="171"/>
      <c r="BQU45" s="171"/>
      <c r="BQV45" s="171"/>
      <c r="BQW45" s="171"/>
      <c r="BQX45" s="171"/>
      <c r="BQY45" s="171"/>
      <c r="BQZ45" s="171"/>
      <c r="BRA45" s="171"/>
      <c r="BRB45" s="171"/>
      <c r="BRC45" s="171"/>
      <c r="BRD45" s="171"/>
      <c r="BRE45" s="171"/>
      <c r="BRF45" s="171"/>
      <c r="BRG45" s="171"/>
      <c r="BRH45" s="171"/>
      <c r="BRI45" s="171"/>
      <c r="BRJ45" s="171"/>
      <c r="BRK45" s="171"/>
      <c r="BRL45" s="171"/>
      <c r="BRM45" s="171"/>
      <c r="BRN45" s="171"/>
      <c r="BRO45" s="171"/>
      <c r="BRP45" s="171"/>
      <c r="BRQ45" s="171"/>
      <c r="BRR45" s="171"/>
      <c r="BRS45" s="171"/>
      <c r="BRT45" s="171"/>
      <c r="BRU45" s="171"/>
      <c r="BRV45" s="171"/>
      <c r="BRW45" s="171"/>
      <c r="BRX45" s="171"/>
      <c r="BRY45" s="171"/>
      <c r="BRZ45" s="171"/>
      <c r="BSA45" s="171"/>
      <c r="BSB45" s="171"/>
      <c r="BSC45" s="171"/>
      <c r="BSD45" s="171"/>
      <c r="BSE45" s="171"/>
      <c r="BSF45" s="171"/>
      <c r="BSG45" s="171"/>
      <c r="BSH45" s="171"/>
      <c r="BSI45" s="171"/>
      <c r="BSJ45" s="171"/>
      <c r="BSK45" s="171"/>
      <c r="BSL45" s="171"/>
      <c r="BSM45" s="171"/>
      <c r="BSN45" s="171"/>
      <c r="BSO45" s="171"/>
      <c r="BSP45" s="171"/>
      <c r="BSQ45" s="171"/>
      <c r="BSR45" s="171"/>
      <c r="BSS45" s="171"/>
      <c r="BST45" s="171"/>
      <c r="BSU45" s="171"/>
      <c r="BSV45" s="171"/>
      <c r="BSW45" s="171"/>
      <c r="BSX45" s="171"/>
      <c r="BSY45" s="171"/>
      <c r="BSZ45" s="171"/>
      <c r="BTA45" s="171"/>
      <c r="BTB45" s="171"/>
      <c r="BTC45" s="171"/>
      <c r="BTD45" s="171"/>
      <c r="BTE45" s="171"/>
      <c r="BTF45" s="171"/>
      <c r="BTG45" s="171"/>
      <c r="BTH45" s="171"/>
      <c r="BTI45" s="171"/>
      <c r="BTJ45" s="171"/>
      <c r="BTK45" s="171"/>
      <c r="BTL45" s="171"/>
      <c r="BTM45" s="171"/>
      <c r="BTN45" s="171"/>
      <c r="BTO45" s="171"/>
      <c r="BTP45" s="171"/>
      <c r="BTQ45" s="171"/>
      <c r="BTR45" s="171"/>
      <c r="BTS45" s="171"/>
      <c r="BTT45" s="171"/>
      <c r="BTU45" s="171"/>
      <c r="BTV45" s="171"/>
      <c r="BTW45" s="171"/>
      <c r="BTX45" s="171"/>
      <c r="BTY45" s="171"/>
      <c r="BTZ45" s="171"/>
      <c r="BUA45" s="171"/>
      <c r="BUB45" s="171"/>
      <c r="BUC45" s="171"/>
      <c r="BUD45" s="171"/>
      <c r="BUE45" s="171"/>
      <c r="BUF45" s="171"/>
      <c r="BUG45" s="171"/>
      <c r="BUH45" s="171"/>
      <c r="BUI45" s="171"/>
      <c r="BUJ45" s="171"/>
      <c r="BUK45" s="171"/>
      <c r="BUL45" s="171"/>
      <c r="BUM45" s="171"/>
      <c r="BUN45" s="171"/>
      <c r="BUO45" s="171"/>
      <c r="BUP45" s="171"/>
      <c r="BUQ45" s="171"/>
      <c r="BUR45" s="171"/>
      <c r="BUS45" s="171"/>
      <c r="BUT45" s="171"/>
      <c r="BUU45" s="171"/>
      <c r="BUV45" s="171"/>
      <c r="BUW45" s="171"/>
      <c r="BUX45" s="171"/>
      <c r="BUY45" s="171"/>
      <c r="BUZ45" s="171"/>
      <c r="BVA45" s="171"/>
      <c r="BVB45" s="171"/>
      <c r="BVC45" s="171"/>
      <c r="BVD45" s="171"/>
      <c r="BVE45" s="171"/>
      <c r="BVF45" s="171"/>
      <c r="BVG45" s="171"/>
      <c r="BVH45" s="171"/>
      <c r="BVI45" s="171"/>
      <c r="BVJ45" s="171"/>
      <c r="BVK45" s="171"/>
      <c r="BVL45" s="171"/>
      <c r="BVM45" s="171"/>
      <c r="BVN45" s="171"/>
      <c r="BVO45" s="171"/>
      <c r="BVP45" s="171"/>
      <c r="BVQ45" s="171"/>
      <c r="BVR45" s="171"/>
      <c r="BVS45" s="171"/>
      <c r="BVT45" s="171"/>
      <c r="BVU45" s="171"/>
      <c r="BVV45" s="171"/>
      <c r="BVW45" s="171"/>
      <c r="BVX45" s="171"/>
      <c r="BVY45" s="171"/>
      <c r="BVZ45" s="171"/>
      <c r="BWA45" s="171"/>
      <c r="BWB45" s="171"/>
      <c r="BWC45" s="171"/>
      <c r="BWD45" s="171"/>
      <c r="BWE45" s="171"/>
      <c r="BWF45" s="171"/>
      <c r="BWG45" s="171"/>
      <c r="BWH45" s="171"/>
      <c r="BWI45" s="171"/>
      <c r="BWJ45" s="171"/>
      <c r="BWK45" s="171"/>
      <c r="BWL45" s="171"/>
      <c r="BWM45" s="171"/>
      <c r="BWN45" s="171"/>
      <c r="BWO45" s="171"/>
      <c r="BWP45" s="171"/>
      <c r="BWQ45" s="171"/>
      <c r="BWR45" s="171"/>
      <c r="BWS45" s="171"/>
      <c r="BWT45" s="171"/>
      <c r="BWU45" s="171"/>
      <c r="BWV45" s="171"/>
      <c r="BWW45" s="171"/>
      <c r="BWX45" s="171"/>
      <c r="BWY45" s="171"/>
      <c r="BWZ45" s="171"/>
      <c r="BXA45" s="171"/>
      <c r="BXB45" s="171"/>
      <c r="BXC45" s="171"/>
      <c r="BXD45" s="171"/>
      <c r="BXE45" s="171"/>
      <c r="BXF45" s="171"/>
      <c r="BXG45" s="171"/>
      <c r="BXH45" s="171"/>
      <c r="BXI45" s="171"/>
      <c r="BXJ45" s="171"/>
      <c r="BXK45" s="171"/>
      <c r="BXL45" s="171"/>
      <c r="BXM45" s="171"/>
      <c r="BXN45" s="171"/>
      <c r="BXO45" s="171"/>
      <c r="BXP45" s="171"/>
      <c r="BXQ45" s="171"/>
      <c r="BXR45" s="171"/>
      <c r="BXS45" s="171"/>
      <c r="BXT45" s="171"/>
      <c r="BXU45" s="171"/>
      <c r="BXV45" s="171"/>
      <c r="BXW45" s="171"/>
      <c r="BXX45" s="171"/>
      <c r="BXY45" s="171"/>
      <c r="BXZ45" s="171"/>
      <c r="BYA45" s="171"/>
      <c r="BYB45" s="171"/>
      <c r="BYC45" s="171"/>
      <c r="BYD45" s="171"/>
      <c r="BYE45" s="171"/>
      <c r="BYF45" s="171"/>
      <c r="BYG45" s="171"/>
      <c r="BYH45" s="171"/>
      <c r="BYI45" s="171"/>
      <c r="BYJ45" s="171"/>
      <c r="BYK45" s="171"/>
      <c r="BYL45" s="171"/>
      <c r="BYM45" s="171"/>
      <c r="BYN45" s="171"/>
      <c r="BYO45" s="171"/>
      <c r="BYP45" s="171"/>
      <c r="BYQ45" s="171"/>
      <c r="BYR45" s="171"/>
      <c r="BYS45" s="171"/>
      <c r="BYT45" s="171"/>
      <c r="BYU45" s="171"/>
      <c r="BYV45" s="171"/>
      <c r="BYW45" s="171"/>
      <c r="BYX45" s="171"/>
      <c r="BYY45" s="171"/>
      <c r="BYZ45" s="171"/>
      <c r="BZA45" s="171"/>
      <c r="BZB45" s="171"/>
      <c r="BZC45" s="171"/>
      <c r="BZD45" s="171"/>
      <c r="BZE45" s="171"/>
      <c r="BZF45" s="171"/>
      <c r="BZG45" s="171"/>
      <c r="BZH45" s="171"/>
      <c r="BZI45" s="171"/>
      <c r="BZJ45" s="171"/>
      <c r="BZK45" s="171"/>
      <c r="BZL45" s="171"/>
      <c r="BZM45" s="171"/>
      <c r="BZN45" s="171"/>
      <c r="BZO45" s="171"/>
      <c r="BZP45" s="171"/>
      <c r="BZQ45" s="171"/>
      <c r="BZR45" s="171"/>
      <c r="BZS45" s="171"/>
      <c r="BZT45" s="171"/>
      <c r="BZU45" s="171"/>
      <c r="BZV45" s="171"/>
      <c r="BZW45" s="171"/>
      <c r="BZX45" s="171"/>
      <c r="BZY45" s="171"/>
      <c r="BZZ45" s="171"/>
      <c r="CAA45" s="171"/>
      <c r="CAB45" s="171"/>
      <c r="CAC45" s="171"/>
      <c r="CAD45" s="171"/>
      <c r="CAE45" s="171"/>
      <c r="CAF45" s="171"/>
      <c r="CAG45" s="171"/>
      <c r="CAH45" s="171"/>
      <c r="CAI45" s="171"/>
      <c r="CAJ45" s="171"/>
      <c r="CAK45" s="171"/>
      <c r="CAL45" s="171"/>
      <c r="CAM45" s="171"/>
      <c r="CAN45" s="171"/>
      <c r="CAO45" s="171"/>
      <c r="CAP45" s="171"/>
      <c r="CAQ45" s="171"/>
      <c r="CAR45" s="171"/>
      <c r="CAS45" s="171"/>
      <c r="CAT45" s="171"/>
      <c r="CAU45" s="171"/>
      <c r="CAV45" s="171"/>
      <c r="CAW45" s="171"/>
      <c r="CAX45" s="171"/>
      <c r="CAY45" s="171"/>
      <c r="CAZ45" s="171"/>
      <c r="CBA45" s="171"/>
      <c r="CBB45" s="171"/>
      <c r="CBC45" s="171"/>
      <c r="CBD45" s="171"/>
      <c r="CBE45" s="171"/>
      <c r="CBF45" s="171"/>
      <c r="CBG45" s="171"/>
      <c r="CBH45" s="171"/>
      <c r="CBI45" s="171"/>
      <c r="CBJ45" s="171"/>
      <c r="CBK45" s="171"/>
      <c r="CBL45" s="171"/>
      <c r="CBM45" s="171"/>
      <c r="CBN45" s="171"/>
      <c r="CBO45" s="171"/>
      <c r="CBP45" s="171"/>
      <c r="CBQ45" s="171"/>
      <c r="CBR45" s="171"/>
      <c r="CBS45" s="171"/>
      <c r="CBT45" s="171"/>
      <c r="CBU45" s="171"/>
      <c r="CBV45" s="171"/>
      <c r="CBW45" s="171"/>
      <c r="CBX45" s="171"/>
      <c r="CBY45" s="171"/>
      <c r="CBZ45" s="171"/>
      <c r="CCA45" s="171"/>
      <c r="CCB45" s="171"/>
      <c r="CCC45" s="171"/>
      <c r="CCD45" s="171"/>
      <c r="CCE45" s="171"/>
      <c r="CCF45" s="171"/>
      <c r="CCG45" s="171"/>
      <c r="CCH45" s="171"/>
      <c r="CCI45" s="171"/>
      <c r="CCJ45" s="171"/>
      <c r="CCK45" s="171"/>
      <c r="CCL45" s="171"/>
      <c r="CCM45" s="171"/>
      <c r="CCN45" s="171"/>
      <c r="CCO45" s="171"/>
      <c r="CCP45" s="171"/>
      <c r="CCQ45" s="171"/>
      <c r="CCR45" s="171"/>
      <c r="CCS45" s="171"/>
      <c r="CCT45" s="171"/>
      <c r="CCU45" s="171"/>
      <c r="CCV45" s="171"/>
      <c r="CCW45" s="171"/>
      <c r="CCX45" s="171"/>
      <c r="CCY45" s="171"/>
      <c r="CCZ45" s="171"/>
      <c r="CDA45" s="171"/>
      <c r="CDB45" s="171"/>
      <c r="CDC45" s="171"/>
      <c r="CDD45" s="171"/>
      <c r="CDE45" s="171"/>
      <c r="CDF45" s="171"/>
      <c r="CDG45" s="171"/>
      <c r="CDH45" s="171"/>
      <c r="CDI45" s="171"/>
      <c r="CDJ45" s="171"/>
      <c r="CDK45" s="171"/>
      <c r="CDL45" s="171"/>
      <c r="CDM45" s="171"/>
      <c r="CDN45" s="171"/>
      <c r="CDO45" s="171"/>
      <c r="CDP45" s="171"/>
      <c r="CDQ45" s="171"/>
      <c r="CDR45" s="171"/>
      <c r="CDS45" s="171"/>
      <c r="CDT45" s="171"/>
      <c r="CDU45" s="171"/>
      <c r="CDV45" s="171"/>
      <c r="CDW45" s="171"/>
      <c r="CDX45" s="171"/>
      <c r="CDY45" s="171"/>
      <c r="CDZ45" s="171"/>
      <c r="CEA45" s="171"/>
      <c r="CEB45" s="171"/>
      <c r="CEC45" s="171"/>
      <c r="CED45" s="171"/>
      <c r="CEE45" s="171"/>
      <c r="CEF45" s="171"/>
      <c r="CEG45" s="171"/>
      <c r="CEH45" s="171"/>
      <c r="CEI45" s="171"/>
      <c r="CEJ45" s="171"/>
      <c r="CEK45" s="171"/>
      <c r="CEL45" s="171"/>
      <c r="CEM45" s="171"/>
      <c r="CEN45" s="171"/>
      <c r="CEO45" s="171"/>
      <c r="CEP45" s="171"/>
      <c r="CEQ45" s="171"/>
      <c r="CER45" s="171"/>
      <c r="CES45" s="171"/>
      <c r="CET45" s="171"/>
      <c r="CEU45" s="171"/>
      <c r="CEV45" s="171"/>
      <c r="CEW45" s="171"/>
      <c r="CEX45" s="171"/>
      <c r="CEY45" s="171"/>
      <c r="CEZ45" s="171"/>
      <c r="CFA45" s="171"/>
      <c r="CFB45" s="171"/>
      <c r="CFC45" s="171"/>
      <c r="CFD45" s="171"/>
      <c r="CFE45" s="171"/>
      <c r="CFF45" s="171"/>
      <c r="CFG45" s="171"/>
      <c r="CFH45" s="171"/>
      <c r="CFI45" s="171"/>
      <c r="CFJ45" s="171"/>
      <c r="CFK45" s="171"/>
      <c r="CFL45" s="171"/>
      <c r="CFM45" s="171"/>
      <c r="CFN45" s="171"/>
      <c r="CFO45" s="171"/>
      <c r="CFP45" s="171"/>
      <c r="CFQ45" s="171"/>
      <c r="CFR45" s="171"/>
      <c r="CFS45" s="171"/>
      <c r="CFT45" s="171"/>
      <c r="CFU45" s="171"/>
      <c r="CFV45" s="171"/>
      <c r="CFW45" s="171"/>
      <c r="CFX45" s="171"/>
      <c r="CFY45" s="171"/>
      <c r="CFZ45" s="171"/>
      <c r="CGA45" s="171"/>
      <c r="CGB45" s="171"/>
      <c r="CGC45" s="171"/>
      <c r="CGD45" s="171"/>
      <c r="CGE45" s="171"/>
      <c r="CGF45" s="171"/>
      <c r="CGG45" s="171"/>
      <c r="CGH45" s="171"/>
      <c r="CGI45" s="171"/>
      <c r="CGJ45" s="171"/>
      <c r="CGK45" s="171"/>
      <c r="CGL45" s="171"/>
      <c r="CGM45" s="171"/>
      <c r="CGN45" s="171"/>
      <c r="CGO45" s="171"/>
      <c r="CGP45" s="171"/>
      <c r="CGQ45" s="171"/>
      <c r="CGR45" s="171"/>
      <c r="CGS45" s="171"/>
      <c r="CGT45" s="171"/>
      <c r="CGU45" s="171"/>
      <c r="CGV45" s="171"/>
      <c r="CGW45" s="171"/>
      <c r="CGX45" s="171"/>
      <c r="CGY45" s="171"/>
      <c r="CGZ45" s="171"/>
      <c r="CHA45" s="171"/>
      <c r="CHB45" s="171"/>
      <c r="CHC45" s="171"/>
      <c r="CHD45" s="171"/>
      <c r="CHE45" s="171"/>
      <c r="CHF45" s="171"/>
      <c r="CHG45" s="171"/>
      <c r="CHH45" s="171"/>
      <c r="CHI45" s="171"/>
      <c r="CHJ45" s="171"/>
      <c r="CHK45" s="171"/>
      <c r="CHL45" s="171"/>
      <c r="CHM45" s="171"/>
      <c r="CHN45" s="171"/>
      <c r="CHO45" s="171"/>
      <c r="CHP45" s="171"/>
      <c r="CHQ45" s="171"/>
      <c r="CHR45" s="171"/>
      <c r="CHS45" s="171"/>
      <c r="CHT45" s="171"/>
      <c r="CHU45" s="171"/>
      <c r="CHV45" s="171"/>
      <c r="CHW45" s="171"/>
      <c r="CHX45" s="171"/>
      <c r="CHY45" s="171"/>
      <c r="CHZ45" s="171"/>
      <c r="CIA45" s="171"/>
      <c r="CIB45" s="171"/>
      <c r="CIC45" s="171"/>
      <c r="CID45" s="171"/>
      <c r="CIE45" s="171"/>
      <c r="CIF45" s="171"/>
      <c r="CIG45" s="171"/>
      <c r="CIH45" s="171"/>
      <c r="CII45" s="171"/>
      <c r="CIJ45" s="171"/>
      <c r="CIK45" s="171"/>
      <c r="CIL45" s="171"/>
      <c r="CIM45" s="171"/>
      <c r="CIN45" s="171"/>
      <c r="CIO45" s="171"/>
      <c r="CIP45" s="171"/>
      <c r="CIQ45" s="171"/>
      <c r="CIR45" s="171"/>
      <c r="CIS45" s="171"/>
      <c r="CIT45" s="171"/>
      <c r="CIU45" s="171"/>
      <c r="CIV45" s="171"/>
      <c r="CIW45" s="171"/>
      <c r="CIX45" s="171"/>
      <c r="CIY45" s="171"/>
      <c r="CIZ45" s="171"/>
      <c r="CJA45" s="171"/>
      <c r="CJB45" s="171"/>
      <c r="CJC45" s="171"/>
      <c r="CJD45" s="171"/>
      <c r="CJE45" s="171"/>
      <c r="CJF45" s="171"/>
      <c r="CJG45" s="171"/>
      <c r="CJH45" s="171"/>
      <c r="CJI45" s="171"/>
      <c r="CJJ45" s="171"/>
      <c r="CJK45" s="171"/>
      <c r="CJL45" s="171"/>
      <c r="CJM45" s="171"/>
      <c r="CJN45" s="171"/>
      <c r="CJO45" s="171"/>
      <c r="CJP45" s="171"/>
      <c r="CJQ45" s="171"/>
      <c r="CJR45" s="171"/>
      <c r="CJS45" s="171"/>
      <c r="CJT45" s="171"/>
      <c r="CJU45" s="171"/>
      <c r="CJV45" s="171"/>
      <c r="CJW45" s="171"/>
      <c r="CJX45" s="171"/>
      <c r="CJY45" s="171"/>
      <c r="CJZ45" s="171"/>
      <c r="CKA45" s="171"/>
      <c r="CKB45" s="171"/>
      <c r="CKC45" s="171"/>
      <c r="CKD45" s="171"/>
      <c r="CKE45" s="171"/>
      <c r="CKF45" s="171"/>
      <c r="CKG45" s="171"/>
      <c r="CKH45" s="171"/>
      <c r="CKI45" s="171"/>
      <c r="CKJ45" s="171"/>
      <c r="CKK45" s="171"/>
      <c r="CKL45" s="171"/>
      <c r="CKM45" s="171"/>
      <c r="CKN45" s="171"/>
      <c r="CKO45" s="171"/>
      <c r="CKP45" s="171"/>
      <c r="CKQ45" s="171"/>
      <c r="CKR45" s="171"/>
      <c r="CKS45" s="171"/>
      <c r="CKT45" s="171"/>
      <c r="CKU45" s="171"/>
      <c r="CKV45" s="171"/>
      <c r="CKW45" s="171"/>
      <c r="CKX45" s="171"/>
      <c r="CKY45" s="171"/>
      <c r="CKZ45" s="171"/>
      <c r="CLA45" s="171"/>
      <c r="CLB45" s="171"/>
      <c r="CLC45" s="171"/>
      <c r="CLD45" s="171"/>
      <c r="CLE45" s="171"/>
      <c r="CLF45" s="171"/>
      <c r="CLG45" s="171"/>
      <c r="CLH45" s="171"/>
      <c r="CLI45" s="171"/>
      <c r="CLJ45" s="171"/>
      <c r="CLK45" s="171"/>
      <c r="CLL45" s="171"/>
      <c r="CLM45" s="171"/>
      <c r="CLN45" s="171"/>
      <c r="CLO45" s="171"/>
      <c r="CLP45" s="171"/>
      <c r="CLQ45" s="171"/>
      <c r="CLR45" s="171"/>
      <c r="CLS45" s="171"/>
      <c r="CLT45" s="171"/>
      <c r="CLU45" s="171"/>
      <c r="CLV45" s="171"/>
      <c r="CLW45" s="171"/>
      <c r="CLX45" s="171"/>
      <c r="CLY45" s="171"/>
      <c r="CLZ45" s="171"/>
      <c r="CMA45" s="171"/>
      <c r="CMB45" s="171"/>
      <c r="CMC45" s="171"/>
      <c r="CMD45" s="171"/>
      <c r="CME45" s="171"/>
      <c r="CMF45" s="171"/>
      <c r="CMG45" s="171"/>
      <c r="CMH45" s="171"/>
      <c r="CMI45" s="171"/>
      <c r="CMJ45" s="171"/>
      <c r="CMK45" s="171"/>
      <c r="CML45" s="171"/>
      <c r="CMM45" s="171"/>
      <c r="CMN45" s="171"/>
      <c r="CMO45" s="171"/>
      <c r="CMP45" s="171"/>
      <c r="CMQ45" s="171"/>
      <c r="CMR45" s="171"/>
      <c r="CMS45" s="171"/>
      <c r="CMT45" s="171"/>
      <c r="CMU45" s="171"/>
      <c r="CMV45" s="171"/>
      <c r="CMW45" s="171"/>
      <c r="CMX45" s="171"/>
      <c r="CMY45" s="171"/>
      <c r="CMZ45" s="171"/>
      <c r="CNA45" s="171"/>
      <c r="CNB45" s="171"/>
      <c r="CNC45" s="171"/>
      <c r="CND45" s="171"/>
      <c r="CNE45" s="171"/>
      <c r="CNF45" s="171"/>
      <c r="CNG45" s="171"/>
      <c r="CNH45" s="171"/>
      <c r="CNI45" s="171"/>
      <c r="CNJ45" s="171"/>
      <c r="CNK45" s="171"/>
      <c r="CNL45" s="171"/>
      <c r="CNM45" s="171"/>
      <c r="CNN45" s="171"/>
      <c r="CNO45" s="171"/>
      <c r="CNP45" s="171"/>
      <c r="CNQ45" s="171"/>
      <c r="CNR45" s="171"/>
      <c r="CNS45" s="171"/>
      <c r="CNT45" s="171"/>
      <c r="CNU45" s="171"/>
      <c r="CNV45" s="171"/>
      <c r="CNW45" s="171"/>
      <c r="CNX45" s="171"/>
      <c r="CNY45" s="171"/>
      <c r="CNZ45" s="171"/>
      <c r="COA45" s="171"/>
      <c r="COB45" s="171"/>
      <c r="COC45" s="171"/>
      <c r="COD45" s="171"/>
      <c r="COE45" s="171"/>
      <c r="COF45" s="171"/>
      <c r="COG45" s="171"/>
      <c r="COH45" s="171"/>
      <c r="COI45" s="171"/>
      <c r="COJ45" s="171"/>
      <c r="COK45" s="171"/>
      <c r="COL45" s="171"/>
      <c r="COM45" s="171"/>
      <c r="CON45" s="171"/>
      <c r="COO45" s="171"/>
      <c r="COP45" s="171"/>
      <c r="COQ45" s="171"/>
      <c r="COR45" s="171"/>
      <c r="COS45" s="171"/>
      <c r="COT45" s="171"/>
      <c r="COU45" s="171"/>
      <c r="COV45" s="171"/>
      <c r="COW45" s="171"/>
      <c r="COX45" s="171"/>
      <c r="COY45" s="171"/>
      <c r="COZ45" s="171"/>
      <c r="CPA45" s="171"/>
      <c r="CPB45" s="171"/>
      <c r="CPC45" s="171"/>
      <c r="CPD45" s="171"/>
      <c r="CPE45" s="171"/>
      <c r="CPF45" s="171"/>
      <c r="CPG45" s="171"/>
      <c r="CPH45" s="171"/>
      <c r="CPI45" s="171"/>
      <c r="CPJ45" s="171"/>
      <c r="CPK45" s="171"/>
      <c r="CPL45" s="171"/>
      <c r="CPM45" s="171"/>
      <c r="CPN45" s="171"/>
      <c r="CPO45" s="171"/>
      <c r="CPP45" s="171"/>
      <c r="CPQ45" s="171"/>
      <c r="CPR45" s="171"/>
      <c r="CPS45" s="171"/>
      <c r="CPT45" s="171"/>
      <c r="CPU45" s="171"/>
      <c r="CPV45" s="171"/>
      <c r="CPW45" s="171"/>
      <c r="CPX45" s="171"/>
      <c r="CPY45" s="171"/>
      <c r="CPZ45" s="171"/>
      <c r="CQA45" s="171"/>
      <c r="CQB45" s="171"/>
      <c r="CQC45" s="171"/>
      <c r="CQD45" s="171"/>
      <c r="CQE45" s="171"/>
      <c r="CQF45" s="171"/>
      <c r="CQG45" s="171"/>
      <c r="CQH45" s="171"/>
      <c r="CQI45" s="171"/>
      <c r="CQJ45" s="171"/>
      <c r="CQK45" s="171"/>
      <c r="CQL45" s="171"/>
      <c r="CQM45" s="171"/>
      <c r="CQN45" s="171"/>
      <c r="CQO45" s="171"/>
      <c r="CQP45" s="171"/>
      <c r="CQQ45" s="171"/>
      <c r="CQR45" s="171"/>
      <c r="CQS45" s="171"/>
      <c r="CQT45" s="171"/>
      <c r="CQU45" s="171"/>
      <c r="CQV45" s="171"/>
      <c r="CQW45" s="171"/>
      <c r="CQX45" s="171"/>
      <c r="CQY45" s="171"/>
      <c r="CQZ45" s="171"/>
      <c r="CRA45" s="171"/>
      <c r="CRB45" s="171"/>
      <c r="CRC45" s="171"/>
      <c r="CRD45" s="171"/>
      <c r="CRE45" s="171"/>
      <c r="CRF45" s="171"/>
      <c r="CRG45" s="171"/>
      <c r="CRH45" s="171"/>
      <c r="CRI45" s="171"/>
      <c r="CRJ45" s="171"/>
      <c r="CRK45" s="171"/>
      <c r="CRL45" s="171"/>
      <c r="CRM45" s="171"/>
      <c r="CRN45" s="171"/>
      <c r="CRO45" s="171"/>
      <c r="CRP45" s="171"/>
      <c r="CRQ45" s="171"/>
      <c r="CRR45" s="171"/>
      <c r="CRS45" s="171"/>
      <c r="CRT45" s="171"/>
      <c r="CRU45" s="171"/>
      <c r="CRV45" s="171"/>
      <c r="CRW45" s="171"/>
      <c r="CRX45" s="171"/>
      <c r="CRY45" s="171"/>
      <c r="CRZ45" s="171"/>
      <c r="CSA45" s="171"/>
      <c r="CSB45" s="171"/>
      <c r="CSC45" s="171"/>
      <c r="CSD45" s="171"/>
      <c r="CSE45" s="171"/>
      <c r="CSF45" s="171"/>
      <c r="CSG45" s="171"/>
      <c r="CSH45" s="171"/>
      <c r="CSI45" s="171"/>
      <c r="CSJ45" s="171"/>
      <c r="CSK45" s="171"/>
      <c r="CSL45" s="171"/>
      <c r="CSM45" s="171"/>
      <c r="CSN45" s="171"/>
      <c r="CSO45" s="171"/>
      <c r="CSP45" s="171"/>
      <c r="CSQ45" s="171"/>
      <c r="CSR45" s="171"/>
      <c r="CSS45" s="171"/>
      <c r="CST45" s="171"/>
      <c r="CSU45" s="171"/>
      <c r="CSV45" s="171"/>
      <c r="CSW45" s="171"/>
      <c r="CSX45" s="171"/>
      <c r="CSY45" s="171"/>
      <c r="CSZ45" s="171"/>
      <c r="CTA45" s="171"/>
      <c r="CTB45" s="171"/>
      <c r="CTC45" s="171"/>
      <c r="CTD45" s="171"/>
      <c r="CTE45" s="171"/>
      <c r="CTF45" s="171"/>
      <c r="CTG45" s="171"/>
      <c r="CTH45" s="171"/>
      <c r="CTI45" s="171"/>
      <c r="CTJ45" s="171"/>
      <c r="CTK45" s="171"/>
      <c r="CTL45" s="171"/>
      <c r="CTM45" s="171"/>
      <c r="CTN45" s="171"/>
      <c r="CTO45" s="171"/>
      <c r="CTP45" s="171"/>
      <c r="CTQ45" s="171"/>
      <c r="CTR45" s="171"/>
      <c r="CTS45" s="171"/>
      <c r="CTT45" s="171"/>
      <c r="CTU45" s="171"/>
      <c r="CTV45" s="171"/>
      <c r="CTW45" s="171"/>
      <c r="CTX45" s="171"/>
      <c r="CTY45" s="171"/>
      <c r="CTZ45" s="171"/>
      <c r="CUA45" s="171"/>
      <c r="CUB45" s="171"/>
      <c r="CUC45" s="171"/>
      <c r="CUD45" s="171"/>
      <c r="CUE45" s="171"/>
      <c r="CUF45" s="171"/>
      <c r="CUG45" s="171"/>
      <c r="CUH45" s="171"/>
      <c r="CUI45" s="171"/>
      <c r="CUJ45" s="171"/>
      <c r="CUK45" s="171"/>
      <c r="CUL45" s="171"/>
      <c r="CUM45" s="171"/>
      <c r="CUN45" s="171"/>
      <c r="CUO45" s="171"/>
      <c r="CUP45" s="171"/>
      <c r="CUQ45" s="171"/>
      <c r="CUR45" s="171"/>
      <c r="CUS45" s="171"/>
      <c r="CUT45" s="171"/>
      <c r="CUU45" s="171"/>
      <c r="CUV45" s="171"/>
      <c r="CUW45" s="171"/>
      <c r="CUX45" s="171"/>
      <c r="CUY45" s="171"/>
      <c r="CUZ45" s="171"/>
      <c r="CVA45" s="171"/>
      <c r="CVB45" s="171"/>
      <c r="CVC45" s="171"/>
      <c r="CVD45" s="171"/>
      <c r="CVE45" s="171"/>
      <c r="CVF45" s="171"/>
      <c r="CVG45" s="171"/>
      <c r="CVH45" s="171"/>
      <c r="CVI45" s="171"/>
      <c r="CVJ45" s="171"/>
      <c r="CVK45" s="171"/>
      <c r="CVL45" s="171"/>
      <c r="CVM45" s="171"/>
      <c r="CVN45" s="171"/>
      <c r="CVO45" s="171"/>
      <c r="CVP45" s="171"/>
      <c r="CVQ45" s="171"/>
      <c r="CVR45" s="171"/>
      <c r="CVS45" s="171"/>
      <c r="CVT45" s="171"/>
      <c r="CVU45" s="171"/>
      <c r="CVV45" s="171"/>
      <c r="CVW45" s="171"/>
      <c r="CVX45" s="171"/>
      <c r="CVY45" s="171"/>
      <c r="CVZ45" s="171"/>
      <c r="CWA45" s="171"/>
      <c r="CWB45" s="171"/>
      <c r="CWC45" s="171"/>
      <c r="CWD45" s="171"/>
      <c r="CWE45" s="171"/>
      <c r="CWF45" s="171"/>
      <c r="CWG45" s="171"/>
      <c r="CWH45" s="171"/>
      <c r="CWI45" s="171"/>
      <c r="CWJ45" s="171"/>
      <c r="CWK45" s="171"/>
      <c r="CWL45" s="171"/>
      <c r="CWM45" s="171"/>
      <c r="CWN45" s="171"/>
      <c r="CWO45" s="171"/>
      <c r="CWP45" s="171"/>
      <c r="CWQ45" s="171"/>
      <c r="CWR45" s="171"/>
      <c r="CWS45" s="171"/>
      <c r="CWT45" s="171"/>
      <c r="CWU45" s="171"/>
      <c r="CWV45" s="171"/>
      <c r="CWW45" s="171"/>
      <c r="CWX45" s="171"/>
      <c r="CWY45" s="171"/>
      <c r="CWZ45" s="171"/>
      <c r="CXA45" s="171"/>
      <c r="CXB45" s="171"/>
      <c r="CXC45" s="171"/>
      <c r="CXD45" s="171"/>
      <c r="CXE45" s="171"/>
      <c r="CXF45" s="171"/>
      <c r="CXG45" s="171"/>
      <c r="CXH45" s="171"/>
      <c r="CXI45" s="171"/>
      <c r="CXJ45" s="171"/>
      <c r="CXK45" s="171"/>
      <c r="CXL45" s="171"/>
      <c r="CXM45" s="171"/>
      <c r="CXN45" s="171"/>
      <c r="CXO45" s="171"/>
      <c r="CXP45" s="171"/>
      <c r="CXQ45" s="171"/>
      <c r="CXR45" s="171"/>
      <c r="CXS45" s="171"/>
      <c r="CXT45" s="171"/>
      <c r="CXU45" s="171"/>
      <c r="CXV45" s="171"/>
      <c r="CXW45" s="171"/>
      <c r="CXX45" s="171"/>
      <c r="CXY45" s="171"/>
      <c r="CXZ45" s="171"/>
      <c r="CYA45" s="171"/>
      <c r="CYB45" s="171"/>
      <c r="CYC45" s="171"/>
      <c r="CYD45" s="171"/>
      <c r="CYE45" s="171"/>
      <c r="CYF45" s="171"/>
      <c r="CYG45" s="171"/>
      <c r="CYH45" s="171"/>
      <c r="CYI45" s="171"/>
      <c r="CYJ45" s="171"/>
      <c r="CYK45" s="171"/>
      <c r="CYL45" s="171"/>
      <c r="CYM45" s="171"/>
      <c r="CYN45" s="171"/>
      <c r="CYO45" s="171"/>
      <c r="CYP45" s="171"/>
      <c r="CYQ45" s="171"/>
      <c r="CYR45" s="171"/>
      <c r="CYS45" s="171"/>
      <c r="CYT45" s="171"/>
      <c r="CYU45" s="171"/>
      <c r="CYV45" s="171"/>
      <c r="CYW45" s="171"/>
      <c r="CYX45" s="171"/>
      <c r="CYY45" s="171"/>
      <c r="CYZ45" s="171"/>
      <c r="CZA45" s="171"/>
      <c r="CZB45" s="171"/>
      <c r="CZC45" s="171"/>
      <c r="CZD45" s="171"/>
      <c r="CZE45" s="171"/>
      <c r="CZF45" s="171"/>
      <c r="CZG45" s="171"/>
      <c r="CZH45" s="171"/>
      <c r="CZI45" s="171"/>
      <c r="CZJ45" s="171"/>
      <c r="CZK45" s="171"/>
      <c r="CZL45" s="171"/>
      <c r="CZM45" s="171"/>
      <c r="CZN45" s="171"/>
      <c r="CZO45" s="171"/>
      <c r="CZP45" s="171"/>
      <c r="CZQ45" s="171"/>
      <c r="CZR45" s="171"/>
      <c r="CZS45" s="171"/>
      <c r="CZT45" s="171"/>
      <c r="CZU45" s="171"/>
      <c r="CZV45" s="171"/>
      <c r="CZW45" s="171"/>
      <c r="CZX45" s="171"/>
      <c r="CZY45" s="171"/>
      <c r="CZZ45" s="171"/>
      <c r="DAA45" s="171"/>
      <c r="DAB45" s="171"/>
      <c r="DAC45" s="171"/>
      <c r="DAD45" s="171"/>
      <c r="DAE45" s="171"/>
      <c r="DAF45" s="171"/>
      <c r="DAG45" s="171"/>
      <c r="DAH45" s="171"/>
      <c r="DAI45" s="171"/>
      <c r="DAJ45" s="171"/>
      <c r="DAK45" s="171"/>
      <c r="DAL45" s="171"/>
      <c r="DAM45" s="171"/>
      <c r="DAN45" s="171"/>
      <c r="DAO45" s="171"/>
      <c r="DAP45" s="171"/>
      <c r="DAQ45" s="171"/>
      <c r="DAR45" s="171"/>
      <c r="DAS45" s="171"/>
      <c r="DAT45" s="171"/>
      <c r="DAU45" s="171"/>
      <c r="DAV45" s="171"/>
      <c r="DAW45" s="171"/>
      <c r="DAX45" s="171"/>
      <c r="DAY45" s="171"/>
      <c r="DAZ45" s="171"/>
      <c r="DBA45" s="171"/>
      <c r="DBB45" s="171"/>
      <c r="DBC45" s="171"/>
      <c r="DBD45" s="171"/>
      <c r="DBE45" s="171"/>
      <c r="DBF45" s="171"/>
      <c r="DBG45" s="171"/>
      <c r="DBH45" s="171"/>
      <c r="DBI45" s="171"/>
      <c r="DBJ45" s="171"/>
      <c r="DBK45" s="171"/>
      <c r="DBL45" s="171"/>
      <c r="DBM45" s="171"/>
      <c r="DBN45" s="171"/>
      <c r="DBO45" s="171"/>
      <c r="DBP45" s="171"/>
      <c r="DBQ45" s="171"/>
      <c r="DBR45" s="171"/>
      <c r="DBS45" s="171"/>
      <c r="DBT45" s="171"/>
      <c r="DBU45" s="171"/>
      <c r="DBV45" s="171"/>
      <c r="DBW45" s="171"/>
      <c r="DBX45" s="171"/>
      <c r="DBY45" s="171"/>
      <c r="DBZ45" s="171"/>
      <c r="DCA45" s="171"/>
      <c r="DCB45" s="171"/>
      <c r="DCC45" s="171"/>
      <c r="DCD45" s="171"/>
      <c r="DCE45" s="171"/>
      <c r="DCF45" s="171"/>
      <c r="DCG45" s="171"/>
      <c r="DCH45" s="171"/>
      <c r="DCI45" s="171"/>
      <c r="DCJ45" s="171"/>
      <c r="DCK45" s="171"/>
      <c r="DCL45" s="171"/>
      <c r="DCM45" s="171"/>
      <c r="DCN45" s="171"/>
      <c r="DCO45" s="171"/>
      <c r="DCP45" s="171"/>
      <c r="DCQ45" s="171"/>
      <c r="DCR45" s="171"/>
      <c r="DCS45" s="171"/>
      <c r="DCT45" s="171"/>
      <c r="DCU45" s="171"/>
      <c r="DCV45" s="171"/>
      <c r="DCW45" s="171"/>
      <c r="DCX45" s="171"/>
      <c r="DCY45" s="171"/>
      <c r="DCZ45" s="171"/>
      <c r="DDA45" s="171"/>
      <c r="DDB45" s="171"/>
      <c r="DDC45" s="171"/>
      <c r="DDD45" s="171"/>
      <c r="DDE45" s="171"/>
      <c r="DDF45" s="171"/>
      <c r="DDG45" s="171"/>
      <c r="DDH45" s="171"/>
      <c r="DDI45" s="171"/>
      <c r="DDJ45" s="171"/>
      <c r="DDK45" s="171"/>
      <c r="DDL45" s="171"/>
      <c r="DDM45" s="171"/>
      <c r="DDN45" s="171"/>
      <c r="DDO45" s="171"/>
      <c r="DDP45" s="171"/>
      <c r="DDQ45" s="171"/>
      <c r="DDR45" s="171"/>
      <c r="DDS45" s="171"/>
      <c r="DDT45" s="171"/>
      <c r="DDU45" s="171"/>
      <c r="DDV45" s="171"/>
      <c r="DDW45" s="171"/>
      <c r="DDX45" s="171"/>
      <c r="DDY45" s="171"/>
      <c r="DDZ45" s="171"/>
      <c r="DEA45" s="171"/>
      <c r="DEB45" s="171"/>
      <c r="DEC45" s="171"/>
      <c r="DED45" s="171"/>
      <c r="DEE45" s="171"/>
      <c r="DEF45" s="171"/>
      <c r="DEG45" s="171"/>
      <c r="DEH45" s="171"/>
      <c r="DEI45" s="171"/>
      <c r="DEJ45" s="171"/>
      <c r="DEK45" s="171"/>
      <c r="DEL45" s="171"/>
      <c r="DEM45" s="171"/>
      <c r="DEN45" s="171"/>
      <c r="DEO45" s="171"/>
      <c r="DEP45" s="171"/>
      <c r="DEQ45" s="171"/>
      <c r="DER45" s="171"/>
      <c r="DES45" s="171"/>
      <c r="DET45" s="171"/>
      <c r="DEU45" s="171"/>
      <c r="DEV45" s="171"/>
      <c r="DEW45" s="171"/>
      <c r="DEX45" s="171"/>
      <c r="DEY45" s="171"/>
      <c r="DEZ45" s="171"/>
      <c r="DFA45" s="171"/>
      <c r="DFB45" s="171"/>
      <c r="DFC45" s="171"/>
      <c r="DFD45" s="171"/>
      <c r="DFE45" s="171"/>
      <c r="DFF45" s="171"/>
      <c r="DFG45" s="171"/>
      <c r="DFH45" s="171"/>
      <c r="DFI45" s="171"/>
      <c r="DFJ45" s="171"/>
      <c r="DFK45" s="171"/>
      <c r="DFL45" s="171"/>
      <c r="DFM45" s="171"/>
      <c r="DFN45" s="171"/>
      <c r="DFO45" s="171"/>
      <c r="DFP45" s="171"/>
      <c r="DFQ45" s="171"/>
      <c r="DFR45" s="171"/>
      <c r="DFS45" s="171"/>
      <c r="DFT45" s="171"/>
      <c r="DFU45" s="171"/>
      <c r="DFV45" s="171"/>
      <c r="DFW45" s="171"/>
      <c r="DFX45" s="171"/>
      <c r="DFY45" s="171"/>
      <c r="DFZ45" s="171"/>
      <c r="DGA45" s="171"/>
      <c r="DGB45" s="171"/>
      <c r="DGC45" s="171"/>
      <c r="DGD45" s="171"/>
      <c r="DGE45" s="171"/>
      <c r="DGF45" s="171"/>
      <c r="DGG45" s="171"/>
      <c r="DGH45" s="171"/>
      <c r="DGI45" s="171"/>
      <c r="DGJ45" s="171"/>
      <c r="DGK45" s="171"/>
      <c r="DGL45" s="171"/>
      <c r="DGM45" s="171"/>
      <c r="DGN45" s="171"/>
      <c r="DGO45" s="171"/>
      <c r="DGP45" s="171"/>
      <c r="DGQ45" s="171"/>
      <c r="DGR45" s="171"/>
      <c r="DGS45" s="171"/>
      <c r="DGT45" s="171"/>
      <c r="DGU45" s="171"/>
      <c r="DGV45" s="171"/>
      <c r="DGW45" s="171"/>
      <c r="DGX45" s="171"/>
      <c r="DGY45" s="171"/>
      <c r="DGZ45" s="171"/>
      <c r="DHA45" s="171"/>
      <c r="DHB45" s="171"/>
      <c r="DHC45" s="171"/>
      <c r="DHD45" s="171"/>
      <c r="DHE45" s="171"/>
      <c r="DHF45" s="171"/>
      <c r="DHG45" s="171"/>
      <c r="DHH45" s="171"/>
      <c r="DHI45" s="171"/>
      <c r="DHJ45" s="171"/>
      <c r="DHK45" s="171"/>
      <c r="DHL45" s="171"/>
      <c r="DHM45" s="171"/>
      <c r="DHN45" s="171"/>
      <c r="DHO45" s="171"/>
      <c r="DHP45" s="171"/>
      <c r="DHQ45" s="171"/>
      <c r="DHR45" s="171"/>
      <c r="DHS45" s="171"/>
      <c r="DHT45" s="171"/>
      <c r="DHU45" s="171"/>
      <c r="DHV45" s="171"/>
      <c r="DHW45" s="171"/>
      <c r="DHX45" s="171"/>
      <c r="DHY45" s="171"/>
      <c r="DHZ45" s="171"/>
      <c r="DIA45" s="171"/>
      <c r="DIB45" s="171"/>
      <c r="DIC45" s="171"/>
      <c r="DID45" s="171"/>
      <c r="DIE45" s="171"/>
      <c r="DIF45" s="171"/>
      <c r="DIG45" s="171"/>
      <c r="DIH45" s="171"/>
      <c r="DII45" s="171"/>
      <c r="DIJ45" s="171"/>
      <c r="DIK45" s="171"/>
      <c r="DIL45" s="171"/>
      <c r="DIM45" s="171"/>
      <c r="DIN45" s="171"/>
      <c r="DIO45" s="171"/>
      <c r="DIP45" s="171"/>
      <c r="DIQ45" s="171"/>
      <c r="DIR45" s="171"/>
      <c r="DIS45" s="171"/>
      <c r="DIT45" s="171"/>
      <c r="DIU45" s="171"/>
      <c r="DIV45" s="171"/>
      <c r="DIW45" s="171"/>
      <c r="DIX45" s="171"/>
      <c r="DIY45" s="171"/>
      <c r="DIZ45" s="171"/>
      <c r="DJA45" s="171"/>
      <c r="DJB45" s="171"/>
      <c r="DJC45" s="171"/>
      <c r="DJD45" s="171"/>
      <c r="DJE45" s="171"/>
      <c r="DJF45" s="171"/>
      <c r="DJG45" s="171"/>
      <c r="DJH45" s="171"/>
      <c r="DJI45" s="171"/>
      <c r="DJJ45" s="171"/>
      <c r="DJK45" s="171"/>
      <c r="DJL45" s="171"/>
      <c r="DJM45" s="171"/>
      <c r="DJN45" s="171"/>
      <c r="DJO45" s="171"/>
      <c r="DJP45" s="171"/>
      <c r="DJQ45" s="171"/>
      <c r="DJR45" s="171"/>
      <c r="DJS45" s="171"/>
      <c r="DJT45" s="171"/>
      <c r="DJU45" s="171"/>
      <c r="DJV45" s="171"/>
      <c r="DJW45" s="171"/>
      <c r="DJX45" s="171"/>
      <c r="DJY45" s="171"/>
      <c r="DJZ45" s="171"/>
      <c r="DKA45" s="171"/>
      <c r="DKB45" s="171"/>
      <c r="DKC45" s="171"/>
      <c r="DKD45" s="171"/>
      <c r="DKE45" s="171"/>
      <c r="DKF45" s="171"/>
      <c r="DKG45" s="171"/>
      <c r="DKH45" s="171"/>
      <c r="DKI45" s="171"/>
      <c r="DKJ45" s="171"/>
      <c r="DKK45" s="171"/>
      <c r="DKL45" s="171"/>
      <c r="DKM45" s="171"/>
      <c r="DKN45" s="171"/>
      <c r="DKO45" s="171"/>
      <c r="DKP45" s="171"/>
      <c r="DKQ45" s="171"/>
      <c r="DKR45" s="171"/>
      <c r="DKS45" s="171"/>
      <c r="DKT45" s="171"/>
      <c r="DKU45" s="171"/>
      <c r="DKV45" s="171"/>
      <c r="DKW45" s="171"/>
      <c r="DKX45" s="171"/>
      <c r="DKY45" s="171"/>
      <c r="DKZ45" s="171"/>
      <c r="DLA45" s="171"/>
      <c r="DLB45" s="171"/>
      <c r="DLC45" s="171"/>
      <c r="DLD45" s="171"/>
      <c r="DLE45" s="171"/>
      <c r="DLF45" s="171"/>
      <c r="DLG45" s="171"/>
      <c r="DLH45" s="171"/>
      <c r="DLI45" s="171"/>
      <c r="DLJ45" s="171"/>
      <c r="DLK45" s="171"/>
      <c r="DLL45" s="171"/>
      <c r="DLM45" s="171"/>
      <c r="DLN45" s="171"/>
      <c r="DLO45" s="171"/>
      <c r="DLP45" s="171"/>
      <c r="DLQ45" s="171"/>
      <c r="DLR45" s="171"/>
      <c r="DLS45" s="171"/>
      <c r="DLT45" s="171"/>
      <c r="DLU45" s="171"/>
      <c r="DLV45" s="171"/>
      <c r="DLW45" s="171"/>
      <c r="DLX45" s="171"/>
      <c r="DLY45" s="171"/>
      <c r="DLZ45" s="171"/>
      <c r="DMA45" s="171"/>
      <c r="DMB45" s="171"/>
      <c r="DMC45" s="171"/>
      <c r="DMD45" s="171"/>
      <c r="DME45" s="171"/>
      <c r="DMF45" s="171"/>
      <c r="DMG45" s="171"/>
      <c r="DMH45" s="171"/>
      <c r="DMI45" s="171"/>
      <c r="DMJ45" s="171"/>
      <c r="DMK45" s="171"/>
      <c r="DML45" s="171"/>
      <c r="DMM45" s="171"/>
      <c r="DMN45" s="171"/>
      <c r="DMO45" s="171"/>
      <c r="DMP45" s="171"/>
      <c r="DMQ45" s="171"/>
      <c r="DMR45" s="171"/>
      <c r="DMS45" s="171"/>
      <c r="DMT45" s="171"/>
      <c r="DMU45" s="171"/>
      <c r="DMV45" s="171"/>
      <c r="DMW45" s="171"/>
      <c r="DMX45" s="171"/>
      <c r="DMY45" s="171"/>
      <c r="DMZ45" s="171"/>
      <c r="DNA45" s="171"/>
      <c r="DNB45" s="171"/>
      <c r="DNC45" s="171"/>
      <c r="DND45" s="171"/>
      <c r="DNE45" s="171"/>
      <c r="DNF45" s="171"/>
      <c r="DNG45" s="171"/>
      <c r="DNH45" s="171"/>
      <c r="DNI45" s="171"/>
      <c r="DNJ45" s="171"/>
      <c r="DNK45" s="171"/>
      <c r="DNL45" s="171"/>
      <c r="DNM45" s="171"/>
      <c r="DNN45" s="171"/>
      <c r="DNO45" s="171"/>
      <c r="DNP45" s="171"/>
      <c r="DNQ45" s="171"/>
      <c r="DNR45" s="171"/>
      <c r="DNS45" s="171"/>
      <c r="DNT45" s="171"/>
      <c r="DNU45" s="171"/>
      <c r="DNV45" s="171"/>
      <c r="DNW45" s="171"/>
      <c r="DNX45" s="171"/>
      <c r="DNY45" s="171"/>
      <c r="DNZ45" s="171"/>
      <c r="DOA45" s="171"/>
      <c r="DOB45" s="171"/>
      <c r="DOC45" s="171"/>
      <c r="DOD45" s="171"/>
      <c r="DOE45" s="171"/>
      <c r="DOF45" s="171"/>
      <c r="DOG45" s="171"/>
      <c r="DOH45" s="171"/>
      <c r="DOI45" s="171"/>
      <c r="DOJ45" s="171"/>
      <c r="DOK45" s="171"/>
      <c r="DOL45" s="171"/>
      <c r="DOM45" s="171"/>
      <c r="DON45" s="171"/>
      <c r="DOO45" s="171"/>
      <c r="DOP45" s="171"/>
      <c r="DOQ45" s="171"/>
      <c r="DOR45" s="171"/>
      <c r="DOS45" s="171"/>
      <c r="DOT45" s="171"/>
      <c r="DOU45" s="171"/>
      <c r="DOV45" s="171"/>
      <c r="DOW45" s="171"/>
      <c r="DOX45" s="171"/>
      <c r="DOY45" s="171"/>
      <c r="DOZ45" s="171"/>
      <c r="DPA45" s="171"/>
      <c r="DPB45" s="171"/>
      <c r="DPC45" s="171"/>
      <c r="DPD45" s="171"/>
      <c r="DPE45" s="171"/>
      <c r="DPF45" s="171"/>
      <c r="DPG45" s="171"/>
      <c r="DPH45" s="171"/>
      <c r="DPI45" s="171"/>
      <c r="DPJ45" s="171"/>
      <c r="DPK45" s="171"/>
      <c r="DPL45" s="171"/>
      <c r="DPM45" s="171"/>
      <c r="DPN45" s="171"/>
      <c r="DPO45" s="171"/>
      <c r="DPP45" s="171"/>
      <c r="DPQ45" s="171"/>
      <c r="DPR45" s="171"/>
      <c r="DPS45" s="171"/>
      <c r="DPT45" s="171"/>
      <c r="DPU45" s="171"/>
      <c r="DPV45" s="171"/>
      <c r="DPW45" s="171"/>
      <c r="DPX45" s="171"/>
      <c r="DPY45" s="171"/>
      <c r="DPZ45" s="171"/>
      <c r="DQA45" s="171"/>
      <c r="DQB45" s="171"/>
      <c r="DQC45" s="171"/>
      <c r="DQD45" s="171"/>
      <c r="DQE45" s="171"/>
      <c r="DQF45" s="171"/>
      <c r="DQG45" s="171"/>
      <c r="DQH45" s="171"/>
      <c r="DQI45" s="171"/>
      <c r="DQJ45" s="171"/>
      <c r="DQK45" s="171"/>
      <c r="DQL45" s="171"/>
      <c r="DQM45" s="171"/>
      <c r="DQN45" s="171"/>
      <c r="DQO45" s="171"/>
      <c r="DQP45" s="171"/>
      <c r="DQQ45" s="171"/>
      <c r="DQR45" s="171"/>
      <c r="DQS45" s="171"/>
      <c r="DQT45" s="171"/>
      <c r="DQU45" s="171"/>
      <c r="DQV45" s="171"/>
      <c r="DQW45" s="171"/>
      <c r="DQX45" s="171"/>
      <c r="DQY45" s="171"/>
      <c r="DQZ45" s="171"/>
      <c r="DRA45" s="171"/>
      <c r="DRB45" s="171"/>
      <c r="DRC45" s="171"/>
      <c r="DRD45" s="171"/>
      <c r="DRE45" s="171"/>
      <c r="DRF45" s="171"/>
      <c r="DRG45" s="171"/>
      <c r="DRH45" s="171"/>
      <c r="DRI45" s="171"/>
      <c r="DRJ45" s="171"/>
      <c r="DRK45" s="171"/>
      <c r="DRL45" s="171"/>
      <c r="DRM45" s="171"/>
      <c r="DRN45" s="171"/>
      <c r="DRO45" s="171"/>
      <c r="DRP45" s="171"/>
      <c r="DRQ45" s="171"/>
      <c r="DRR45" s="171"/>
      <c r="DRS45" s="171"/>
      <c r="DRT45" s="171"/>
      <c r="DRU45" s="171"/>
      <c r="DRV45" s="171"/>
      <c r="DRW45" s="171"/>
      <c r="DRX45" s="171"/>
      <c r="DRY45" s="171"/>
      <c r="DRZ45" s="171"/>
      <c r="DSA45" s="171"/>
      <c r="DSB45" s="171"/>
      <c r="DSC45" s="171"/>
      <c r="DSD45" s="171"/>
      <c r="DSE45" s="171"/>
      <c r="DSF45" s="171"/>
      <c r="DSG45" s="171"/>
      <c r="DSH45" s="171"/>
      <c r="DSI45" s="171"/>
      <c r="DSJ45" s="171"/>
      <c r="DSK45" s="171"/>
      <c r="DSL45" s="171"/>
      <c r="DSM45" s="171"/>
      <c r="DSN45" s="171"/>
      <c r="DSO45" s="171"/>
      <c r="DSP45" s="171"/>
      <c r="DSQ45" s="171"/>
      <c r="DSR45" s="171"/>
      <c r="DSS45" s="171"/>
      <c r="DST45" s="171"/>
      <c r="DSU45" s="171"/>
      <c r="DSV45" s="171"/>
      <c r="DSW45" s="171"/>
      <c r="DSX45" s="171"/>
      <c r="DSY45" s="171"/>
      <c r="DSZ45" s="171"/>
      <c r="DTA45" s="171"/>
      <c r="DTB45" s="171"/>
      <c r="DTC45" s="171"/>
      <c r="DTD45" s="171"/>
      <c r="DTE45" s="171"/>
      <c r="DTF45" s="171"/>
      <c r="DTG45" s="171"/>
      <c r="DTH45" s="171"/>
      <c r="DTI45" s="171"/>
      <c r="DTJ45" s="171"/>
      <c r="DTK45" s="171"/>
      <c r="DTL45" s="171"/>
      <c r="DTM45" s="171"/>
      <c r="DTN45" s="171"/>
      <c r="DTO45" s="171"/>
      <c r="DTP45" s="171"/>
      <c r="DTQ45" s="171"/>
      <c r="DTR45" s="171"/>
      <c r="DTS45" s="171"/>
      <c r="DTT45" s="171"/>
      <c r="DTU45" s="171"/>
      <c r="DTV45" s="171"/>
      <c r="DTW45" s="171"/>
      <c r="DTX45" s="171"/>
      <c r="DTY45" s="171"/>
      <c r="DTZ45" s="171"/>
      <c r="DUA45" s="171"/>
      <c r="DUB45" s="171"/>
      <c r="DUC45" s="171"/>
      <c r="DUD45" s="171"/>
      <c r="DUE45" s="171"/>
      <c r="DUF45" s="171"/>
      <c r="DUG45" s="171"/>
      <c r="DUH45" s="171"/>
      <c r="DUI45" s="171"/>
      <c r="DUJ45" s="171"/>
      <c r="DUK45" s="171"/>
      <c r="DUL45" s="171"/>
      <c r="DUM45" s="171"/>
      <c r="DUN45" s="171"/>
      <c r="DUO45" s="171"/>
      <c r="DUP45" s="171"/>
      <c r="DUQ45" s="171"/>
      <c r="DUR45" s="171"/>
      <c r="DUS45" s="171"/>
      <c r="DUT45" s="171"/>
      <c r="DUU45" s="171"/>
      <c r="DUV45" s="171"/>
      <c r="DUW45" s="171"/>
      <c r="DUX45" s="171"/>
      <c r="DUY45" s="171"/>
      <c r="DUZ45" s="171"/>
      <c r="DVA45" s="171"/>
      <c r="DVB45" s="171"/>
      <c r="DVC45" s="171"/>
      <c r="DVD45" s="171"/>
      <c r="DVE45" s="171"/>
      <c r="DVF45" s="171"/>
      <c r="DVG45" s="171"/>
      <c r="DVH45" s="171"/>
      <c r="DVI45" s="171"/>
      <c r="DVJ45" s="171"/>
      <c r="DVK45" s="171"/>
      <c r="DVL45" s="171"/>
      <c r="DVM45" s="171"/>
      <c r="DVN45" s="171"/>
      <c r="DVO45" s="171"/>
      <c r="DVP45" s="171"/>
      <c r="DVQ45" s="171"/>
      <c r="DVR45" s="171"/>
      <c r="DVS45" s="171"/>
      <c r="DVT45" s="171"/>
      <c r="DVU45" s="171"/>
      <c r="DVV45" s="171"/>
      <c r="DVW45" s="171"/>
      <c r="DVX45" s="171"/>
      <c r="DVY45" s="171"/>
      <c r="DVZ45" s="171"/>
      <c r="DWA45" s="171"/>
      <c r="DWB45" s="171"/>
      <c r="DWC45" s="171"/>
      <c r="DWD45" s="171"/>
      <c r="DWE45" s="171"/>
      <c r="DWF45" s="171"/>
      <c r="DWG45" s="171"/>
      <c r="DWH45" s="171"/>
      <c r="DWI45" s="171"/>
      <c r="DWJ45" s="171"/>
      <c r="DWK45" s="171"/>
      <c r="DWL45" s="171"/>
      <c r="DWM45" s="171"/>
      <c r="DWN45" s="171"/>
      <c r="DWO45" s="171"/>
      <c r="DWP45" s="171"/>
      <c r="DWQ45" s="171"/>
      <c r="DWR45" s="171"/>
      <c r="DWS45" s="171"/>
      <c r="DWT45" s="171"/>
      <c r="DWU45" s="171"/>
      <c r="DWV45" s="171"/>
      <c r="DWW45" s="171"/>
      <c r="DWX45" s="171"/>
      <c r="DWY45" s="171"/>
      <c r="DWZ45" s="171"/>
      <c r="DXA45" s="171"/>
      <c r="DXB45" s="171"/>
      <c r="DXC45" s="171"/>
      <c r="DXD45" s="171"/>
      <c r="DXE45" s="171"/>
      <c r="DXF45" s="171"/>
      <c r="DXG45" s="171"/>
      <c r="DXH45" s="171"/>
      <c r="DXI45" s="171"/>
      <c r="DXJ45" s="171"/>
      <c r="DXK45" s="171"/>
      <c r="DXL45" s="171"/>
      <c r="DXM45" s="171"/>
      <c r="DXN45" s="171"/>
      <c r="DXO45" s="171"/>
      <c r="DXP45" s="171"/>
      <c r="DXQ45" s="171"/>
      <c r="DXR45" s="171"/>
      <c r="DXS45" s="171"/>
      <c r="DXT45" s="171"/>
      <c r="DXU45" s="171"/>
      <c r="DXV45" s="171"/>
      <c r="DXW45" s="171"/>
      <c r="DXX45" s="171"/>
      <c r="DXY45" s="171"/>
      <c r="DXZ45" s="171"/>
      <c r="DYA45" s="171"/>
      <c r="DYB45" s="171"/>
      <c r="DYC45" s="171"/>
      <c r="DYD45" s="171"/>
      <c r="DYE45" s="171"/>
      <c r="DYF45" s="171"/>
      <c r="DYG45" s="171"/>
      <c r="DYH45" s="171"/>
      <c r="DYI45" s="171"/>
      <c r="DYJ45" s="171"/>
      <c r="DYK45" s="171"/>
      <c r="DYL45" s="171"/>
      <c r="DYM45" s="171"/>
      <c r="DYN45" s="171"/>
      <c r="DYO45" s="171"/>
      <c r="DYP45" s="171"/>
      <c r="DYQ45" s="171"/>
      <c r="DYR45" s="171"/>
      <c r="DYS45" s="171"/>
      <c r="DYT45" s="171"/>
      <c r="DYU45" s="171"/>
      <c r="DYV45" s="171"/>
      <c r="DYW45" s="171"/>
      <c r="DYX45" s="171"/>
      <c r="DYY45" s="171"/>
      <c r="DYZ45" s="171"/>
      <c r="DZA45" s="171"/>
      <c r="DZB45" s="171"/>
      <c r="DZC45" s="171"/>
      <c r="DZD45" s="171"/>
      <c r="DZE45" s="171"/>
      <c r="DZF45" s="171"/>
      <c r="DZG45" s="171"/>
      <c r="DZH45" s="171"/>
      <c r="DZI45" s="171"/>
      <c r="DZJ45" s="171"/>
      <c r="DZK45" s="171"/>
      <c r="DZL45" s="171"/>
      <c r="DZM45" s="171"/>
      <c r="DZN45" s="171"/>
      <c r="DZO45" s="171"/>
      <c r="DZP45" s="171"/>
      <c r="DZQ45" s="171"/>
      <c r="DZR45" s="171"/>
      <c r="DZS45" s="171"/>
      <c r="DZT45" s="171"/>
      <c r="DZU45" s="171"/>
      <c r="DZV45" s="171"/>
      <c r="DZW45" s="171"/>
      <c r="DZX45" s="171"/>
      <c r="DZY45" s="171"/>
      <c r="DZZ45" s="171"/>
      <c r="EAA45" s="171"/>
      <c r="EAB45" s="171"/>
      <c r="EAC45" s="171"/>
      <c r="EAD45" s="171"/>
      <c r="EAE45" s="171"/>
      <c r="EAF45" s="171"/>
      <c r="EAG45" s="171"/>
      <c r="EAH45" s="171"/>
      <c r="EAI45" s="171"/>
      <c r="EAJ45" s="171"/>
      <c r="EAK45" s="171"/>
      <c r="EAL45" s="171"/>
      <c r="EAM45" s="171"/>
      <c r="EAN45" s="171"/>
      <c r="EAO45" s="171"/>
      <c r="EAP45" s="171"/>
      <c r="EAQ45" s="171"/>
      <c r="EAR45" s="171"/>
      <c r="EAS45" s="171"/>
      <c r="EAT45" s="171"/>
      <c r="EAU45" s="171"/>
      <c r="EAV45" s="171"/>
      <c r="EAW45" s="171"/>
      <c r="EAX45" s="171"/>
      <c r="EAY45" s="171"/>
      <c r="EAZ45" s="171"/>
      <c r="EBA45" s="171"/>
      <c r="EBB45" s="171"/>
      <c r="EBC45" s="171"/>
      <c r="EBD45" s="171"/>
      <c r="EBE45" s="171"/>
      <c r="EBF45" s="171"/>
      <c r="EBG45" s="171"/>
      <c r="EBH45" s="171"/>
      <c r="EBI45" s="171"/>
      <c r="EBJ45" s="171"/>
      <c r="EBK45" s="171"/>
      <c r="EBL45" s="171"/>
      <c r="EBM45" s="171"/>
      <c r="EBN45" s="171"/>
      <c r="EBO45" s="171"/>
      <c r="EBP45" s="171"/>
      <c r="EBQ45" s="171"/>
      <c r="EBR45" s="171"/>
      <c r="EBS45" s="171"/>
      <c r="EBT45" s="171"/>
      <c r="EBU45" s="171"/>
      <c r="EBV45" s="171"/>
      <c r="EBW45" s="171"/>
      <c r="EBX45" s="171"/>
      <c r="EBY45" s="171"/>
      <c r="EBZ45" s="171"/>
      <c r="ECA45" s="171"/>
      <c r="ECB45" s="171"/>
      <c r="ECC45" s="171"/>
      <c r="ECD45" s="171"/>
      <c r="ECE45" s="171"/>
      <c r="ECF45" s="171"/>
      <c r="ECG45" s="171"/>
      <c r="ECH45" s="171"/>
      <c r="ECI45" s="171"/>
      <c r="ECJ45" s="171"/>
      <c r="ECK45" s="171"/>
      <c r="ECL45" s="171"/>
      <c r="ECM45" s="171"/>
      <c r="ECN45" s="171"/>
      <c r="ECO45" s="171"/>
      <c r="ECP45" s="171"/>
      <c r="ECQ45" s="171"/>
      <c r="ECR45" s="171"/>
      <c r="ECS45" s="171"/>
      <c r="ECT45" s="171"/>
      <c r="ECU45" s="171"/>
      <c r="ECV45" s="171"/>
      <c r="ECW45" s="171"/>
      <c r="ECX45" s="171"/>
      <c r="ECY45" s="171"/>
      <c r="ECZ45" s="171"/>
      <c r="EDA45" s="171"/>
      <c r="EDB45" s="171"/>
      <c r="EDC45" s="171"/>
      <c r="EDD45" s="171"/>
      <c r="EDE45" s="171"/>
      <c r="EDF45" s="171"/>
      <c r="EDG45" s="171"/>
      <c r="EDH45" s="171"/>
      <c r="EDI45" s="171"/>
      <c r="EDJ45" s="171"/>
      <c r="EDK45" s="171"/>
      <c r="EDL45" s="171"/>
      <c r="EDM45" s="171"/>
      <c r="EDN45" s="171"/>
      <c r="EDO45" s="171"/>
      <c r="EDP45" s="171"/>
      <c r="EDQ45" s="171"/>
      <c r="EDR45" s="171"/>
      <c r="EDS45" s="171"/>
      <c r="EDT45" s="171"/>
      <c r="EDU45" s="171"/>
      <c r="EDV45" s="171"/>
      <c r="EDW45" s="171"/>
      <c r="EDX45" s="171"/>
      <c r="EDY45" s="171"/>
      <c r="EDZ45" s="171"/>
      <c r="EEA45" s="171"/>
      <c r="EEB45" s="171"/>
      <c r="EEC45" s="171"/>
      <c r="EED45" s="171"/>
      <c r="EEE45" s="171"/>
      <c r="EEF45" s="171"/>
      <c r="EEG45" s="171"/>
      <c r="EEH45" s="171"/>
      <c r="EEI45" s="171"/>
      <c r="EEJ45" s="171"/>
      <c r="EEK45" s="171"/>
      <c r="EEL45" s="171"/>
      <c r="EEM45" s="171"/>
      <c r="EEN45" s="171"/>
      <c r="EEO45" s="171"/>
      <c r="EEP45" s="171"/>
      <c r="EEQ45" s="171"/>
      <c r="EER45" s="171"/>
      <c r="EES45" s="171"/>
      <c r="EET45" s="171"/>
      <c r="EEU45" s="171"/>
      <c r="EEV45" s="171"/>
      <c r="EEW45" s="171"/>
      <c r="EEX45" s="171"/>
      <c r="EEY45" s="171"/>
      <c r="EEZ45" s="171"/>
      <c r="EFA45" s="171"/>
      <c r="EFB45" s="171"/>
      <c r="EFC45" s="171"/>
      <c r="EFD45" s="171"/>
      <c r="EFE45" s="171"/>
      <c r="EFF45" s="171"/>
      <c r="EFG45" s="171"/>
      <c r="EFH45" s="171"/>
      <c r="EFI45" s="171"/>
      <c r="EFJ45" s="171"/>
      <c r="EFK45" s="171"/>
      <c r="EFL45" s="171"/>
      <c r="EFM45" s="171"/>
      <c r="EFN45" s="171"/>
      <c r="EFO45" s="171"/>
      <c r="EFP45" s="171"/>
      <c r="EFQ45" s="171"/>
      <c r="EFR45" s="171"/>
      <c r="EFS45" s="171"/>
      <c r="EFT45" s="171"/>
      <c r="EFU45" s="171"/>
      <c r="EFV45" s="171"/>
      <c r="EFW45" s="171"/>
      <c r="EFX45" s="171"/>
      <c r="EFY45" s="171"/>
      <c r="EFZ45" s="171"/>
      <c r="EGA45" s="171"/>
      <c r="EGB45" s="171"/>
      <c r="EGC45" s="171"/>
      <c r="EGD45" s="171"/>
      <c r="EGE45" s="171"/>
      <c r="EGF45" s="171"/>
      <c r="EGG45" s="171"/>
      <c r="EGH45" s="171"/>
      <c r="EGI45" s="171"/>
      <c r="EGJ45" s="171"/>
      <c r="EGK45" s="171"/>
      <c r="EGL45" s="171"/>
      <c r="EGM45" s="171"/>
      <c r="EGN45" s="171"/>
      <c r="EGO45" s="171"/>
      <c r="EGP45" s="171"/>
      <c r="EGQ45" s="171"/>
      <c r="EGR45" s="171"/>
      <c r="EGS45" s="171"/>
      <c r="EGT45" s="171"/>
      <c r="EGU45" s="171"/>
      <c r="EGV45" s="171"/>
      <c r="EGW45" s="171"/>
      <c r="EGX45" s="171"/>
      <c r="EGY45" s="171"/>
      <c r="EGZ45" s="171"/>
      <c r="EHA45" s="171"/>
      <c r="EHB45" s="171"/>
      <c r="EHC45" s="171"/>
      <c r="EHD45" s="171"/>
      <c r="EHE45" s="171"/>
      <c r="EHF45" s="171"/>
      <c r="EHG45" s="171"/>
      <c r="EHH45" s="171"/>
      <c r="EHI45" s="171"/>
      <c r="EHJ45" s="171"/>
      <c r="EHK45" s="171"/>
      <c r="EHL45" s="171"/>
      <c r="EHM45" s="171"/>
      <c r="EHN45" s="171"/>
      <c r="EHO45" s="171"/>
      <c r="EHP45" s="171"/>
      <c r="EHQ45" s="171"/>
      <c r="EHR45" s="171"/>
      <c r="EHS45" s="171"/>
      <c r="EHT45" s="171"/>
      <c r="EHU45" s="171"/>
      <c r="EHV45" s="171"/>
      <c r="EHW45" s="171"/>
      <c r="EHX45" s="171"/>
      <c r="EHY45" s="171"/>
      <c r="EHZ45" s="171"/>
      <c r="EIA45" s="171"/>
      <c r="EIB45" s="171"/>
      <c r="EIC45" s="171"/>
      <c r="EID45" s="171"/>
      <c r="EIE45" s="171"/>
      <c r="EIF45" s="171"/>
      <c r="EIG45" s="171"/>
      <c r="EIH45" s="171"/>
      <c r="EII45" s="171"/>
      <c r="EIJ45" s="171"/>
      <c r="EIK45" s="171"/>
      <c r="EIL45" s="171"/>
      <c r="EIM45" s="171"/>
      <c r="EIN45" s="171"/>
      <c r="EIO45" s="171"/>
      <c r="EIP45" s="171"/>
      <c r="EIQ45" s="171"/>
      <c r="EIR45" s="171"/>
      <c r="EIS45" s="171"/>
      <c r="EIT45" s="171"/>
      <c r="EIU45" s="171"/>
      <c r="EIV45" s="171"/>
      <c r="EIW45" s="171"/>
      <c r="EIX45" s="171"/>
      <c r="EIY45" s="171"/>
      <c r="EIZ45" s="171"/>
      <c r="EJA45" s="171"/>
      <c r="EJB45" s="171"/>
      <c r="EJC45" s="171"/>
      <c r="EJD45" s="171"/>
      <c r="EJE45" s="171"/>
      <c r="EJF45" s="171"/>
      <c r="EJG45" s="171"/>
      <c r="EJH45" s="171"/>
      <c r="EJI45" s="171"/>
      <c r="EJJ45" s="171"/>
      <c r="EJK45" s="171"/>
      <c r="EJL45" s="171"/>
      <c r="EJM45" s="171"/>
      <c r="EJN45" s="171"/>
      <c r="EJO45" s="171"/>
      <c r="EJP45" s="171"/>
      <c r="EJQ45" s="171"/>
      <c r="EJR45" s="171"/>
      <c r="EJS45" s="171"/>
      <c r="EJT45" s="171"/>
      <c r="EJU45" s="171"/>
      <c r="EJV45" s="171"/>
      <c r="EJW45" s="171"/>
      <c r="EJX45" s="171"/>
      <c r="EJY45" s="171"/>
      <c r="EJZ45" s="171"/>
      <c r="EKA45" s="171"/>
      <c r="EKB45" s="171"/>
      <c r="EKC45" s="171"/>
      <c r="EKD45" s="171"/>
      <c r="EKE45" s="171"/>
      <c r="EKF45" s="171"/>
      <c r="EKG45" s="171"/>
      <c r="EKH45" s="171"/>
      <c r="EKI45" s="171"/>
      <c r="EKJ45" s="171"/>
      <c r="EKK45" s="171"/>
      <c r="EKL45" s="171"/>
      <c r="EKM45" s="171"/>
      <c r="EKN45" s="171"/>
      <c r="EKO45" s="171"/>
      <c r="EKP45" s="171"/>
      <c r="EKQ45" s="171"/>
      <c r="EKR45" s="171"/>
      <c r="EKS45" s="171"/>
      <c r="EKT45" s="171"/>
      <c r="EKU45" s="171"/>
      <c r="EKV45" s="171"/>
      <c r="EKW45" s="171"/>
      <c r="EKX45" s="171"/>
      <c r="EKY45" s="171"/>
      <c r="EKZ45" s="171"/>
      <c r="ELA45" s="171"/>
      <c r="ELB45" s="171"/>
      <c r="ELC45" s="171"/>
      <c r="ELD45" s="171"/>
      <c r="ELE45" s="171"/>
      <c r="ELF45" s="171"/>
      <c r="ELG45" s="171"/>
      <c r="ELH45" s="171"/>
      <c r="ELI45" s="171"/>
      <c r="ELJ45" s="171"/>
      <c r="ELK45" s="171"/>
      <c r="ELL45" s="171"/>
      <c r="ELM45" s="171"/>
      <c r="ELN45" s="171"/>
      <c r="ELO45" s="171"/>
      <c r="ELP45" s="171"/>
      <c r="ELQ45" s="171"/>
      <c r="ELR45" s="171"/>
      <c r="ELS45" s="171"/>
      <c r="ELT45" s="171"/>
      <c r="ELU45" s="171"/>
      <c r="ELV45" s="171"/>
      <c r="ELW45" s="171"/>
      <c r="ELX45" s="171"/>
      <c r="ELY45" s="171"/>
      <c r="ELZ45" s="171"/>
      <c r="EMA45" s="171"/>
      <c r="EMB45" s="171"/>
      <c r="EMC45" s="171"/>
      <c r="EMD45" s="171"/>
      <c r="EME45" s="171"/>
      <c r="EMF45" s="171"/>
      <c r="EMG45" s="171"/>
      <c r="EMH45" s="171"/>
      <c r="EMI45" s="171"/>
      <c r="EMJ45" s="171"/>
      <c r="EMK45" s="171"/>
      <c r="EML45" s="171"/>
      <c r="EMM45" s="171"/>
      <c r="EMN45" s="171"/>
      <c r="EMO45" s="171"/>
      <c r="EMP45" s="171"/>
      <c r="EMQ45" s="171"/>
      <c r="EMR45" s="171"/>
      <c r="EMS45" s="171"/>
      <c r="EMT45" s="171"/>
      <c r="EMU45" s="171"/>
      <c r="EMV45" s="171"/>
      <c r="EMW45" s="171"/>
      <c r="EMX45" s="171"/>
      <c r="EMY45" s="171"/>
      <c r="EMZ45" s="171"/>
      <c r="ENA45" s="171"/>
      <c r="ENB45" s="171"/>
      <c r="ENC45" s="171"/>
      <c r="END45" s="171"/>
      <c r="ENE45" s="171"/>
      <c r="ENF45" s="171"/>
      <c r="ENG45" s="171"/>
      <c r="ENH45" s="171"/>
      <c r="ENI45" s="171"/>
      <c r="ENJ45" s="171"/>
      <c r="ENK45" s="171"/>
      <c r="ENL45" s="171"/>
      <c r="ENM45" s="171"/>
      <c r="ENN45" s="171"/>
      <c r="ENO45" s="171"/>
      <c r="ENP45" s="171"/>
      <c r="ENQ45" s="171"/>
      <c r="ENR45" s="171"/>
      <c r="ENS45" s="171"/>
      <c r="ENT45" s="171"/>
      <c r="ENU45" s="171"/>
      <c r="ENV45" s="171"/>
      <c r="ENW45" s="171"/>
      <c r="ENX45" s="171"/>
      <c r="ENY45" s="171"/>
      <c r="ENZ45" s="171"/>
      <c r="EOA45" s="171"/>
      <c r="EOB45" s="171"/>
      <c r="EOC45" s="171"/>
      <c r="EOD45" s="171"/>
      <c r="EOE45" s="171"/>
      <c r="EOF45" s="171"/>
      <c r="EOG45" s="171"/>
      <c r="EOH45" s="171"/>
      <c r="EOI45" s="171"/>
      <c r="EOJ45" s="171"/>
      <c r="EOK45" s="171"/>
      <c r="EOL45" s="171"/>
      <c r="EOM45" s="171"/>
      <c r="EON45" s="171"/>
      <c r="EOO45" s="171"/>
      <c r="EOP45" s="171"/>
      <c r="EOQ45" s="171"/>
      <c r="EOR45" s="171"/>
      <c r="EOS45" s="171"/>
      <c r="EOT45" s="171"/>
      <c r="EOU45" s="171"/>
      <c r="EOV45" s="171"/>
      <c r="EOW45" s="171"/>
      <c r="EOX45" s="171"/>
      <c r="EOY45" s="171"/>
      <c r="EOZ45" s="171"/>
      <c r="EPA45" s="171"/>
      <c r="EPB45" s="171"/>
      <c r="EPC45" s="171"/>
      <c r="EPD45" s="171"/>
      <c r="EPE45" s="171"/>
      <c r="EPF45" s="171"/>
      <c r="EPG45" s="171"/>
      <c r="EPH45" s="171"/>
      <c r="EPI45" s="171"/>
      <c r="EPJ45" s="171"/>
      <c r="EPK45" s="171"/>
      <c r="EPL45" s="171"/>
      <c r="EPM45" s="171"/>
      <c r="EPN45" s="171"/>
      <c r="EPO45" s="171"/>
      <c r="EPP45" s="171"/>
      <c r="EPQ45" s="171"/>
      <c r="EPR45" s="171"/>
      <c r="EPS45" s="171"/>
      <c r="EPT45" s="171"/>
      <c r="EPU45" s="171"/>
      <c r="EPV45" s="171"/>
      <c r="EPW45" s="171"/>
      <c r="EPX45" s="171"/>
      <c r="EPY45" s="171"/>
      <c r="EPZ45" s="171"/>
      <c r="EQA45" s="171"/>
      <c r="EQB45" s="171"/>
      <c r="EQC45" s="171"/>
      <c r="EQD45" s="171"/>
      <c r="EQE45" s="171"/>
      <c r="EQF45" s="171"/>
      <c r="EQG45" s="171"/>
      <c r="EQH45" s="171"/>
      <c r="EQI45" s="171"/>
      <c r="EQJ45" s="171"/>
      <c r="EQK45" s="171"/>
      <c r="EQL45" s="171"/>
      <c r="EQM45" s="171"/>
      <c r="EQN45" s="171"/>
      <c r="EQO45" s="171"/>
      <c r="EQP45" s="171"/>
      <c r="EQQ45" s="171"/>
      <c r="EQR45" s="171"/>
      <c r="EQS45" s="171"/>
      <c r="EQT45" s="171"/>
      <c r="EQU45" s="171"/>
      <c r="EQV45" s="171"/>
      <c r="EQW45" s="171"/>
      <c r="EQX45" s="171"/>
      <c r="EQY45" s="171"/>
      <c r="EQZ45" s="171"/>
      <c r="ERA45" s="171"/>
      <c r="ERB45" s="171"/>
      <c r="ERC45" s="171"/>
      <c r="ERD45" s="171"/>
      <c r="ERE45" s="171"/>
      <c r="ERF45" s="171"/>
      <c r="ERG45" s="171"/>
      <c r="ERH45" s="171"/>
      <c r="ERI45" s="171"/>
      <c r="ERJ45" s="171"/>
      <c r="ERK45" s="171"/>
      <c r="ERL45" s="171"/>
      <c r="ERM45" s="171"/>
      <c r="ERN45" s="171"/>
      <c r="ERO45" s="171"/>
      <c r="ERP45" s="171"/>
      <c r="ERQ45" s="171"/>
      <c r="ERR45" s="171"/>
      <c r="ERS45" s="171"/>
      <c r="ERT45" s="171"/>
      <c r="ERU45" s="171"/>
      <c r="ERV45" s="171"/>
      <c r="ERW45" s="171"/>
      <c r="ERX45" s="171"/>
      <c r="ERY45" s="171"/>
      <c r="ERZ45" s="171"/>
      <c r="ESA45" s="171"/>
      <c r="ESB45" s="171"/>
      <c r="ESC45" s="171"/>
      <c r="ESD45" s="171"/>
      <c r="ESE45" s="171"/>
      <c r="ESF45" s="171"/>
      <c r="ESG45" s="171"/>
      <c r="ESH45" s="171"/>
      <c r="ESI45" s="171"/>
      <c r="ESJ45" s="171"/>
      <c r="ESK45" s="171"/>
      <c r="ESL45" s="171"/>
      <c r="ESM45" s="171"/>
      <c r="ESN45" s="171"/>
      <c r="ESO45" s="171"/>
      <c r="ESP45" s="171"/>
      <c r="ESQ45" s="171"/>
      <c r="ESR45" s="171"/>
      <c r="ESS45" s="171"/>
      <c r="EST45" s="171"/>
      <c r="ESU45" s="171"/>
      <c r="ESV45" s="171"/>
      <c r="ESW45" s="171"/>
      <c r="ESX45" s="171"/>
      <c r="ESY45" s="171"/>
      <c r="ESZ45" s="171"/>
      <c r="ETA45" s="171"/>
      <c r="ETB45" s="171"/>
      <c r="ETC45" s="171"/>
      <c r="ETD45" s="171"/>
      <c r="ETE45" s="171"/>
      <c r="ETF45" s="171"/>
      <c r="ETG45" s="171"/>
      <c r="ETH45" s="171"/>
      <c r="ETI45" s="171"/>
      <c r="ETJ45" s="171"/>
      <c r="ETK45" s="171"/>
      <c r="ETL45" s="171"/>
      <c r="ETM45" s="171"/>
      <c r="ETN45" s="171"/>
      <c r="ETO45" s="171"/>
      <c r="ETP45" s="171"/>
      <c r="ETQ45" s="171"/>
      <c r="ETR45" s="171"/>
      <c r="ETS45" s="171"/>
      <c r="ETT45" s="171"/>
      <c r="ETU45" s="171"/>
      <c r="ETV45" s="171"/>
      <c r="ETW45" s="171"/>
      <c r="ETX45" s="171"/>
      <c r="ETY45" s="171"/>
      <c r="ETZ45" s="171"/>
      <c r="EUA45" s="171"/>
      <c r="EUB45" s="171"/>
      <c r="EUC45" s="171"/>
      <c r="EUD45" s="171"/>
      <c r="EUE45" s="171"/>
      <c r="EUF45" s="171"/>
      <c r="EUG45" s="171"/>
      <c r="EUH45" s="171"/>
      <c r="EUI45" s="171"/>
      <c r="EUJ45" s="171"/>
      <c r="EUK45" s="171"/>
      <c r="EUL45" s="171"/>
      <c r="EUM45" s="171"/>
      <c r="EUN45" s="171"/>
      <c r="EUO45" s="171"/>
      <c r="EUP45" s="171"/>
      <c r="EUQ45" s="171"/>
      <c r="EUR45" s="171"/>
      <c r="EUS45" s="171"/>
      <c r="EUT45" s="171"/>
      <c r="EUU45" s="171"/>
      <c r="EUV45" s="171"/>
      <c r="EUW45" s="171"/>
      <c r="EUX45" s="171"/>
      <c r="EUY45" s="171"/>
      <c r="EUZ45" s="171"/>
      <c r="EVA45" s="171"/>
      <c r="EVB45" s="171"/>
      <c r="EVC45" s="171"/>
      <c r="EVD45" s="171"/>
      <c r="EVE45" s="171"/>
      <c r="EVF45" s="171"/>
      <c r="EVG45" s="171"/>
      <c r="EVH45" s="171"/>
      <c r="EVI45" s="171"/>
      <c r="EVJ45" s="171"/>
      <c r="EVK45" s="171"/>
      <c r="EVL45" s="171"/>
      <c r="EVM45" s="171"/>
      <c r="EVN45" s="171"/>
      <c r="EVO45" s="171"/>
      <c r="EVP45" s="171"/>
      <c r="EVQ45" s="171"/>
      <c r="EVR45" s="171"/>
      <c r="EVS45" s="171"/>
      <c r="EVT45" s="171"/>
      <c r="EVU45" s="171"/>
      <c r="EVV45" s="171"/>
      <c r="EVW45" s="171"/>
      <c r="EVX45" s="171"/>
      <c r="EVY45" s="171"/>
      <c r="EVZ45" s="171"/>
      <c r="EWA45" s="171"/>
      <c r="EWB45" s="171"/>
      <c r="EWC45" s="171"/>
      <c r="EWD45" s="171"/>
      <c r="EWE45" s="171"/>
      <c r="EWF45" s="171"/>
      <c r="EWG45" s="171"/>
      <c r="EWH45" s="171"/>
      <c r="EWI45" s="171"/>
      <c r="EWJ45" s="171"/>
      <c r="EWK45" s="171"/>
      <c r="EWL45" s="171"/>
      <c r="EWM45" s="171"/>
      <c r="EWN45" s="171"/>
      <c r="EWO45" s="171"/>
      <c r="EWP45" s="171"/>
      <c r="EWQ45" s="171"/>
      <c r="EWR45" s="171"/>
      <c r="EWS45" s="171"/>
      <c r="EWT45" s="171"/>
      <c r="EWU45" s="171"/>
      <c r="EWV45" s="171"/>
      <c r="EWW45" s="171"/>
      <c r="EWX45" s="171"/>
      <c r="EWY45" s="171"/>
      <c r="EWZ45" s="171"/>
      <c r="EXA45" s="171"/>
      <c r="EXB45" s="171"/>
      <c r="EXC45" s="171"/>
      <c r="EXD45" s="171"/>
      <c r="EXE45" s="171"/>
      <c r="EXF45" s="171"/>
      <c r="EXG45" s="171"/>
      <c r="EXH45" s="171"/>
      <c r="EXI45" s="171"/>
      <c r="EXJ45" s="171"/>
      <c r="EXK45" s="171"/>
      <c r="EXL45" s="171"/>
      <c r="EXM45" s="171"/>
      <c r="EXN45" s="171"/>
      <c r="EXO45" s="171"/>
      <c r="EXP45" s="171"/>
      <c r="EXQ45" s="171"/>
      <c r="EXR45" s="171"/>
      <c r="EXS45" s="171"/>
      <c r="EXT45" s="171"/>
      <c r="EXU45" s="171"/>
      <c r="EXV45" s="171"/>
      <c r="EXW45" s="171"/>
      <c r="EXX45" s="171"/>
      <c r="EXY45" s="171"/>
      <c r="EXZ45" s="171"/>
      <c r="EYA45" s="171"/>
      <c r="EYB45" s="171"/>
      <c r="EYC45" s="171"/>
      <c r="EYD45" s="171"/>
      <c r="EYE45" s="171"/>
      <c r="EYF45" s="171"/>
      <c r="EYG45" s="171"/>
      <c r="EYH45" s="171"/>
      <c r="EYI45" s="171"/>
      <c r="EYJ45" s="171"/>
      <c r="EYK45" s="171"/>
      <c r="EYL45" s="171"/>
      <c r="EYM45" s="171"/>
      <c r="EYN45" s="171"/>
      <c r="EYO45" s="171"/>
      <c r="EYP45" s="171"/>
      <c r="EYQ45" s="171"/>
      <c r="EYR45" s="171"/>
      <c r="EYS45" s="171"/>
      <c r="EYT45" s="171"/>
      <c r="EYU45" s="171"/>
      <c r="EYV45" s="171"/>
      <c r="EYW45" s="171"/>
      <c r="EYX45" s="171"/>
      <c r="EYY45" s="171"/>
      <c r="EYZ45" s="171"/>
      <c r="EZA45" s="171"/>
      <c r="EZB45" s="171"/>
      <c r="EZC45" s="171"/>
      <c r="EZD45" s="171"/>
      <c r="EZE45" s="171"/>
      <c r="EZF45" s="171"/>
      <c r="EZG45" s="171"/>
      <c r="EZH45" s="171"/>
      <c r="EZI45" s="171"/>
      <c r="EZJ45" s="171"/>
      <c r="EZK45" s="171"/>
      <c r="EZL45" s="171"/>
      <c r="EZM45" s="171"/>
      <c r="EZN45" s="171"/>
      <c r="EZO45" s="171"/>
      <c r="EZP45" s="171"/>
      <c r="EZQ45" s="171"/>
      <c r="EZR45" s="171"/>
      <c r="EZS45" s="171"/>
      <c r="EZT45" s="171"/>
      <c r="EZU45" s="171"/>
      <c r="EZV45" s="171"/>
      <c r="EZW45" s="171"/>
      <c r="EZX45" s="171"/>
      <c r="EZY45" s="171"/>
      <c r="EZZ45" s="171"/>
      <c r="FAA45" s="171"/>
      <c r="FAB45" s="171"/>
      <c r="FAC45" s="171"/>
      <c r="FAD45" s="171"/>
      <c r="FAE45" s="171"/>
      <c r="FAF45" s="171"/>
      <c r="FAG45" s="171"/>
      <c r="FAH45" s="171"/>
      <c r="FAI45" s="171"/>
      <c r="FAJ45" s="171"/>
      <c r="FAK45" s="171"/>
      <c r="FAL45" s="171"/>
      <c r="FAM45" s="171"/>
      <c r="FAN45" s="171"/>
      <c r="FAO45" s="171"/>
      <c r="FAP45" s="171"/>
      <c r="FAQ45" s="171"/>
      <c r="FAR45" s="171"/>
      <c r="FAS45" s="171"/>
      <c r="FAT45" s="171"/>
      <c r="FAU45" s="171"/>
      <c r="FAV45" s="171"/>
      <c r="FAW45" s="171"/>
      <c r="FAX45" s="171"/>
      <c r="FAY45" s="171"/>
      <c r="FAZ45" s="171"/>
      <c r="FBA45" s="171"/>
      <c r="FBB45" s="171"/>
      <c r="FBC45" s="171"/>
      <c r="FBD45" s="171"/>
      <c r="FBE45" s="171"/>
      <c r="FBF45" s="171"/>
      <c r="FBG45" s="171"/>
      <c r="FBH45" s="171"/>
      <c r="FBI45" s="171"/>
      <c r="FBJ45" s="171"/>
      <c r="FBK45" s="171"/>
      <c r="FBL45" s="171"/>
      <c r="FBM45" s="171"/>
      <c r="FBN45" s="171"/>
      <c r="FBO45" s="171"/>
      <c r="FBP45" s="171"/>
      <c r="FBQ45" s="171"/>
      <c r="FBR45" s="171"/>
      <c r="FBS45" s="171"/>
      <c r="FBT45" s="171"/>
      <c r="FBU45" s="171"/>
      <c r="FBV45" s="171"/>
      <c r="FBW45" s="171"/>
      <c r="FBX45" s="171"/>
      <c r="FBY45" s="171"/>
      <c r="FBZ45" s="171"/>
      <c r="FCA45" s="171"/>
      <c r="FCB45" s="171"/>
      <c r="FCC45" s="171"/>
      <c r="FCD45" s="171"/>
      <c r="FCE45" s="171"/>
      <c r="FCF45" s="171"/>
      <c r="FCG45" s="171"/>
      <c r="FCH45" s="171"/>
      <c r="FCI45" s="171"/>
      <c r="FCJ45" s="171"/>
      <c r="FCK45" s="171"/>
      <c r="FCL45" s="171"/>
      <c r="FCM45" s="171"/>
      <c r="FCN45" s="171"/>
      <c r="FCO45" s="171"/>
      <c r="FCP45" s="171"/>
      <c r="FCQ45" s="171"/>
      <c r="FCR45" s="171"/>
      <c r="FCS45" s="171"/>
      <c r="FCT45" s="171"/>
      <c r="FCU45" s="171"/>
      <c r="FCV45" s="171"/>
      <c r="FCW45" s="171"/>
      <c r="FCX45" s="171"/>
      <c r="FCY45" s="171"/>
      <c r="FCZ45" s="171"/>
      <c r="FDA45" s="171"/>
      <c r="FDB45" s="171"/>
      <c r="FDC45" s="171"/>
      <c r="FDD45" s="171"/>
      <c r="FDE45" s="171"/>
      <c r="FDF45" s="171"/>
      <c r="FDG45" s="171"/>
      <c r="FDH45" s="171"/>
      <c r="FDI45" s="171"/>
      <c r="FDJ45" s="171"/>
      <c r="FDK45" s="171"/>
      <c r="FDL45" s="171"/>
      <c r="FDM45" s="171"/>
      <c r="FDN45" s="171"/>
      <c r="FDO45" s="171"/>
      <c r="FDP45" s="171"/>
      <c r="FDQ45" s="171"/>
      <c r="FDR45" s="171"/>
      <c r="FDS45" s="171"/>
      <c r="FDT45" s="171"/>
      <c r="FDU45" s="171"/>
      <c r="FDV45" s="171"/>
      <c r="FDW45" s="171"/>
      <c r="FDX45" s="171"/>
      <c r="FDY45" s="171"/>
      <c r="FDZ45" s="171"/>
      <c r="FEA45" s="171"/>
      <c r="FEB45" s="171"/>
      <c r="FEC45" s="171"/>
      <c r="FED45" s="171"/>
      <c r="FEE45" s="171"/>
      <c r="FEF45" s="171"/>
      <c r="FEG45" s="171"/>
      <c r="FEH45" s="171"/>
      <c r="FEI45" s="171"/>
      <c r="FEJ45" s="171"/>
      <c r="FEK45" s="171"/>
      <c r="FEL45" s="171"/>
      <c r="FEM45" s="171"/>
      <c r="FEN45" s="171"/>
      <c r="FEO45" s="171"/>
      <c r="FEP45" s="171"/>
      <c r="FEQ45" s="171"/>
      <c r="FER45" s="171"/>
      <c r="FES45" s="171"/>
      <c r="FET45" s="171"/>
      <c r="FEU45" s="171"/>
      <c r="FEV45" s="171"/>
      <c r="FEW45" s="171"/>
      <c r="FEX45" s="171"/>
      <c r="FEY45" s="171"/>
      <c r="FEZ45" s="171"/>
      <c r="FFA45" s="171"/>
      <c r="FFB45" s="171"/>
      <c r="FFC45" s="171"/>
      <c r="FFD45" s="171"/>
      <c r="FFE45" s="171"/>
      <c r="FFF45" s="171"/>
      <c r="FFG45" s="171"/>
      <c r="FFH45" s="171"/>
      <c r="FFI45" s="171"/>
      <c r="FFJ45" s="171"/>
      <c r="FFK45" s="171"/>
      <c r="FFL45" s="171"/>
      <c r="FFM45" s="171"/>
      <c r="FFN45" s="171"/>
      <c r="FFO45" s="171"/>
      <c r="FFP45" s="171"/>
      <c r="FFQ45" s="171"/>
      <c r="FFR45" s="171"/>
      <c r="FFS45" s="171"/>
      <c r="FFT45" s="171"/>
      <c r="FFU45" s="171"/>
      <c r="FFV45" s="171"/>
      <c r="FFW45" s="171"/>
      <c r="FFX45" s="171"/>
      <c r="FFY45" s="171"/>
      <c r="FFZ45" s="171"/>
      <c r="FGA45" s="171"/>
      <c r="FGB45" s="171"/>
      <c r="FGC45" s="171"/>
      <c r="FGD45" s="171"/>
      <c r="FGE45" s="171"/>
      <c r="FGF45" s="171"/>
      <c r="FGG45" s="171"/>
      <c r="FGH45" s="171"/>
      <c r="FGI45" s="171"/>
      <c r="FGJ45" s="171"/>
      <c r="FGK45" s="171"/>
      <c r="FGL45" s="171"/>
      <c r="FGM45" s="171"/>
      <c r="FGN45" s="171"/>
      <c r="FGO45" s="171"/>
      <c r="FGP45" s="171"/>
      <c r="FGQ45" s="171"/>
      <c r="FGR45" s="171"/>
      <c r="FGS45" s="171"/>
      <c r="FGT45" s="171"/>
      <c r="FGU45" s="171"/>
      <c r="FGV45" s="171"/>
      <c r="FGW45" s="171"/>
      <c r="FGX45" s="171"/>
      <c r="FGY45" s="171"/>
      <c r="FGZ45" s="171"/>
      <c r="FHA45" s="171"/>
      <c r="FHB45" s="171"/>
      <c r="FHC45" s="171"/>
      <c r="FHD45" s="171"/>
      <c r="FHE45" s="171"/>
      <c r="FHF45" s="171"/>
      <c r="FHG45" s="171"/>
      <c r="FHH45" s="171"/>
      <c r="FHI45" s="171"/>
      <c r="FHJ45" s="171"/>
      <c r="FHK45" s="171"/>
      <c r="FHL45" s="171"/>
      <c r="FHM45" s="171"/>
      <c r="FHN45" s="171"/>
      <c r="FHO45" s="171"/>
      <c r="FHP45" s="171"/>
      <c r="FHQ45" s="171"/>
      <c r="FHR45" s="171"/>
      <c r="FHS45" s="171"/>
      <c r="FHT45" s="171"/>
      <c r="FHU45" s="171"/>
      <c r="FHV45" s="171"/>
      <c r="FHW45" s="171"/>
      <c r="FHX45" s="171"/>
      <c r="FHY45" s="171"/>
      <c r="FHZ45" s="171"/>
      <c r="FIA45" s="171"/>
      <c r="FIB45" s="171"/>
      <c r="FIC45" s="171"/>
      <c r="FID45" s="171"/>
      <c r="FIE45" s="171"/>
      <c r="FIF45" s="171"/>
      <c r="FIG45" s="171"/>
      <c r="FIH45" s="171"/>
      <c r="FII45" s="171"/>
      <c r="FIJ45" s="171"/>
      <c r="FIK45" s="171"/>
      <c r="FIL45" s="171"/>
      <c r="FIM45" s="171"/>
      <c r="FIN45" s="171"/>
      <c r="FIO45" s="171"/>
      <c r="FIP45" s="171"/>
      <c r="FIQ45" s="171"/>
      <c r="FIR45" s="171"/>
      <c r="FIS45" s="171"/>
      <c r="FIT45" s="171"/>
      <c r="FIU45" s="171"/>
      <c r="FIV45" s="171"/>
      <c r="FIW45" s="171"/>
      <c r="FIX45" s="171"/>
      <c r="FIY45" s="171"/>
      <c r="FIZ45" s="171"/>
      <c r="FJA45" s="171"/>
      <c r="FJB45" s="171"/>
      <c r="FJC45" s="171"/>
      <c r="FJD45" s="171"/>
      <c r="FJE45" s="171"/>
      <c r="FJF45" s="171"/>
      <c r="FJG45" s="171"/>
      <c r="FJH45" s="171"/>
      <c r="FJI45" s="171"/>
      <c r="FJJ45" s="171"/>
      <c r="FJK45" s="171"/>
      <c r="FJL45" s="171"/>
      <c r="FJM45" s="171"/>
      <c r="FJN45" s="171"/>
      <c r="FJO45" s="171"/>
      <c r="FJP45" s="171"/>
      <c r="FJQ45" s="171"/>
      <c r="FJR45" s="171"/>
      <c r="FJS45" s="171"/>
      <c r="FJT45" s="171"/>
      <c r="FJU45" s="171"/>
      <c r="FJV45" s="171"/>
      <c r="FJW45" s="171"/>
      <c r="FJX45" s="171"/>
      <c r="FJY45" s="171"/>
      <c r="FJZ45" s="171"/>
      <c r="FKA45" s="171"/>
      <c r="FKB45" s="171"/>
      <c r="FKC45" s="171"/>
      <c r="FKD45" s="171"/>
      <c r="FKE45" s="171"/>
      <c r="FKF45" s="171"/>
      <c r="FKG45" s="171"/>
      <c r="FKH45" s="171"/>
      <c r="FKI45" s="171"/>
      <c r="FKJ45" s="171"/>
      <c r="FKK45" s="171"/>
      <c r="FKL45" s="171"/>
      <c r="FKM45" s="171"/>
      <c r="FKN45" s="171"/>
      <c r="FKO45" s="171"/>
      <c r="FKP45" s="171"/>
      <c r="FKQ45" s="171"/>
      <c r="FKR45" s="171"/>
      <c r="FKS45" s="171"/>
      <c r="FKT45" s="171"/>
      <c r="FKU45" s="171"/>
      <c r="FKV45" s="171"/>
      <c r="FKW45" s="171"/>
      <c r="FKX45" s="171"/>
      <c r="FKY45" s="171"/>
      <c r="FKZ45" s="171"/>
      <c r="FLA45" s="171"/>
      <c r="FLB45" s="171"/>
      <c r="FLC45" s="171"/>
      <c r="FLD45" s="171"/>
      <c r="FLE45" s="171"/>
      <c r="FLF45" s="171"/>
      <c r="FLG45" s="171"/>
      <c r="FLH45" s="171"/>
      <c r="FLI45" s="171"/>
      <c r="FLJ45" s="171"/>
      <c r="FLK45" s="171"/>
      <c r="FLL45" s="171"/>
      <c r="FLM45" s="171"/>
      <c r="FLN45" s="171"/>
      <c r="FLO45" s="171"/>
      <c r="FLP45" s="171"/>
      <c r="FLQ45" s="171"/>
      <c r="FLR45" s="171"/>
      <c r="FLS45" s="171"/>
      <c r="FLT45" s="171"/>
      <c r="FLU45" s="171"/>
      <c r="FLV45" s="171"/>
      <c r="FLW45" s="171"/>
      <c r="FLX45" s="171"/>
      <c r="FLY45" s="171"/>
      <c r="FLZ45" s="171"/>
      <c r="FMA45" s="171"/>
      <c r="FMB45" s="171"/>
      <c r="FMC45" s="171"/>
      <c r="FMD45" s="171"/>
      <c r="FME45" s="171"/>
      <c r="FMF45" s="171"/>
      <c r="FMG45" s="171"/>
      <c r="FMH45" s="171"/>
      <c r="FMI45" s="171"/>
      <c r="FMJ45" s="171"/>
      <c r="FMK45" s="171"/>
      <c r="FML45" s="171"/>
      <c r="FMM45" s="171"/>
      <c r="FMN45" s="171"/>
      <c r="FMO45" s="171"/>
      <c r="FMP45" s="171"/>
      <c r="FMQ45" s="171"/>
      <c r="FMR45" s="171"/>
      <c r="FMS45" s="171"/>
      <c r="FMT45" s="171"/>
      <c r="FMU45" s="171"/>
      <c r="FMV45" s="171"/>
      <c r="FMW45" s="171"/>
      <c r="FMX45" s="171"/>
      <c r="FMY45" s="171"/>
      <c r="FMZ45" s="171"/>
      <c r="FNA45" s="171"/>
      <c r="FNB45" s="171"/>
      <c r="FNC45" s="171"/>
      <c r="FND45" s="171"/>
      <c r="FNE45" s="171"/>
      <c r="FNF45" s="171"/>
      <c r="FNG45" s="171"/>
      <c r="FNH45" s="171"/>
      <c r="FNI45" s="171"/>
      <c r="FNJ45" s="171"/>
      <c r="FNK45" s="171"/>
      <c r="FNL45" s="171"/>
      <c r="FNM45" s="171"/>
      <c r="FNN45" s="171"/>
      <c r="FNO45" s="171"/>
      <c r="FNP45" s="171"/>
      <c r="FNQ45" s="171"/>
      <c r="FNR45" s="171"/>
      <c r="FNS45" s="171"/>
      <c r="FNT45" s="171"/>
      <c r="FNU45" s="171"/>
      <c r="FNV45" s="171"/>
      <c r="FNW45" s="171"/>
      <c r="FNX45" s="171"/>
      <c r="FNY45" s="171"/>
      <c r="FNZ45" s="171"/>
      <c r="FOA45" s="171"/>
      <c r="FOB45" s="171"/>
      <c r="FOC45" s="171"/>
      <c r="FOD45" s="171"/>
      <c r="FOE45" s="171"/>
      <c r="FOF45" s="171"/>
      <c r="FOG45" s="171"/>
      <c r="FOH45" s="171"/>
      <c r="FOI45" s="171"/>
      <c r="FOJ45" s="171"/>
      <c r="FOK45" s="171"/>
      <c r="FOL45" s="171"/>
      <c r="FOM45" s="171"/>
      <c r="FON45" s="171"/>
      <c r="FOO45" s="171"/>
      <c r="FOP45" s="171"/>
      <c r="FOQ45" s="171"/>
      <c r="FOR45" s="171"/>
      <c r="FOS45" s="171"/>
      <c r="FOT45" s="171"/>
      <c r="FOU45" s="171"/>
      <c r="FOV45" s="171"/>
      <c r="FOW45" s="171"/>
      <c r="FOX45" s="171"/>
      <c r="FOY45" s="171"/>
      <c r="FOZ45" s="171"/>
      <c r="FPA45" s="171"/>
      <c r="FPB45" s="171"/>
      <c r="FPC45" s="171"/>
      <c r="FPD45" s="171"/>
      <c r="FPE45" s="171"/>
      <c r="FPF45" s="171"/>
      <c r="FPG45" s="171"/>
      <c r="FPH45" s="171"/>
      <c r="FPI45" s="171"/>
      <c r="FPJ45" s="171"/>
      <c r="FPK45" s="171"/>
      <c r="FPL45" s="171"/>
      <c r="FPM45" s="171"/>
      <c r="FPN45" s="171"/>
      <c r="FPO45" s="171"/>
      <c r="FPP45" s="171"/>
      <c r="FPQ45" s="171"/>
      <c r="FPR45" s="171"/>
      <c r="FPS45" s="171"/>
      <c r="FPT45" s="171"/>
      <c r="FPU45" s="171"/>
      <c r="FPV45" s="171"/>
      <c r="FPW45" s="171"/>
      <c r="FPX45" s="171"/>
      <c r="FPY45" s="171"/>
      <c r="FPZ45" s="171"/>
      <c r="FQA45" s="171"/>
      <c r="FQB45" s="171"/>
      <c r="FQC45" s="171"/>
      <c r="FQD45" s="171"/>
      <c r="FQE45" s="171"/>
      <c r="FQF45" s="171"/>
      <c r="FQG45" s="171"/>
      <c r="FQH45" s="171"/>
      <c r="FQI45" s="171"/>
      <c r="FQJ45" s="171"/>
      <c r="FQK45" s="171"/>
      <c r="FQL45" s="171"/>
      <c r="FQM45" s="171"/>
      <c r="FQN45" s="171"/>
      <c r="FQO45" s="171"/>
      <c r="FQP45" s="171"/>
      <c r="FQQ45" s="171"/>
      <c r="FQR45" s="171"/>
      <c r="FQS45" s="171"/>
      <c r="FQT45" s="171"/>
      <c r="FQU45" s="171"/>
      <c r="FQV45" s="171"/>
      <c r="FQW45" s="171"/>
      <c r="FQX45" s="171"/>
      <c r="FQY45" s="171"/>
      <c r="FQZ45" s="171"/>
      <c r="FRA45" s="171"/>
      <c r="FRB45" s="171"/>
      <c r="FRC45" s="171"/>
      <c r="FRD45" s="171"/>
      <c r="FRE45" s="171"/>
      <c r="FRF45" s="171"/>
      <c r="FRG45" s="171"/>
      <c r="FRH45" s="171"/>
      <c r="FRI45" s="171"/>
      <c r="FRJ45" s="171"/>
      <c r="FRK45" s="171"/>
      <c r="FRL45" s="171"/>
      <c r="FRM45" s="171"/>
      <c r="FRN45" s="171"/>
      <c r="FRO45" s="171"/>
      <c r="FRP45" s="171"/>
      <c r="FRQ45" s="171"/>
      <c r="FRR45" s="171"/>
      <c r="FRS45" s="171"/>
      <c r="FRT45" s="171"/>
      <c r="FRU45" s="171"/>
      <c r="FRV45" s="171"/>
      <c r="FRW45" s="171"/>
      <c r="FRX45" s="171"/>
      <c r="FRY45" s="171"/>
      <c r="FRZ45" s="171"/>
      <c r="FSA45" s="171"/>
      <c r="FSB45" s="171"/>
      <c r="FSC45" s="171"/>
      <c r="FSD45" s="171"/>
      <c r="FSE45" s="171"/>
      <c r="FSF45" s="171"/>
      <c r="FSG45" s="171"/>
      <c r="FSH45" s="171"/>
      <c r="FSI45" s="171"/>
      <c r="FSJ45" s="171"/>
      <c r="FSK45" s="171"/>
      <c r="FSL45" s="171"/>
      <c r="FSM45" s="171"/>
      <c r="FSN45" s="171"/>
      <c r="FSO45" s="171"/>
      <c r="FSP45" s="171"/>
      <c r="FSQ45" s="171"/>
      <c r="FSR45" s="171"/>
      <c r="FSS45" s="171"/>
      <c r="FST45" s="171"/>
      <c r="FSU45" s="171"/>
      <c r="FSV45" s="171"/>
      <c r="FSW45" s="171"/>
      <c r="FSX45" s="171"/>
      <c r="FSY45" s="171"/>
      <c r="FSZ45" s="171"/>
      <c r="FTA45" s="171"/>
      <c r="FTB45" s="171"/>
      <c r="FTC45" s="171"/>
      <c r="FTD45" s="171"/>
      <c r="FTE45" s="171"/>
      <c r="FTF45" s="171"/>
      <c r="FTG45" s="171"/>
      <c r="FTH45" s="171"/>
      <c r="FTI45" s="171"/>
      <c r="FTJ45" s="171"/>
      <c r="FTK45" s="171"/>
      <c r="FTL45" s="171"/>
      <c r="FTM45" s="171"/>
      <c r="FTN45" s="171"/>
      <c r="FTO45" s="171"/>
      <c r="FTP45" s="171"/>
      <c r="FTQ45" s="171"/>
      <c r="FTR45" s="171"/>
      <c r="FTS45" s="171"/>
      <c r="FTT45" s="171"/>
      <c r="FTU45" s="171"/>
      <c r="FTV45" s="171"/>
      <c r="FTW45" s="171"/>
      <c r="FTX45" s="171"/>
      <c r="FTY45" s="171"/>
      <c r="FTZ45" s="171"/>
      <c r="FUA45" s="171"/>
      <c r="FUB45" s="171"/>
      <c r="FUC45" s="171"/>
      <c r="FUD45" s="171"/>
      <c r="FUE45" s="171"/>
      <c r="FUF45" s="171"/>
      <c r="FUG45" s="171"/>
      <c r="FUH45" s="171"/>
      <c r="FUI45" s="171"/>
      <c r="FUJ45" s="171"/>
      <c r="FUK45" s="171"/>
      <c r="FUL45" s="171"/>
      <c r="FUM45" s="171"/>
      <c r="FUN45" s="171"/>
      <c r="FUO45" s="171"/>
      <c r="FUP45" s="171"/>
      <c r="FUQ45" s="171"/>
      <c r="FUR45" s="171"/>
      <c r="FUS45" s="171"/>
      <c r="FUT45" s="171"/>
      <c r="FUU45" s="171"/>
      <c r="FUV45" s="171"/>
      <c r="FUW45" s="171"/>
      <c r="FUX45" s="171"/>
      <c r="FUY45" s="171"/>
      <c r="FUZ45" s="171"/>
      <c r="FVA45" s="171"/>
      <c r="FVB45" s="171"/>
      <c r="FVC45" s="171"/>
      <c r="FVD45" s="171"/>
      <c r="FVE45" s="171"/>
      <c r="FVF45" s="171"/>
      <c r="FVG45" s="171"/>
      <c r="FVH45" s="171"/>
      <c r="FVI45" s="171"/>
      <c r="FVJ45" s="171"/>
      <c r="FVK45" s="171"/>
      <c r="FVL45" s="171"/>
      <c r="FVM45" s="171"/>
      <c r="FVN45" s="171"/>
      <c r="FVO45" s="171"/>
      <c r="FVP45" s="171"/>
      <c r="FVQ45" s="171"/>
      <c r="FVR45" s="171"/>
      <c r="FVS45" s="171"/>
      <c r="FVT45" s="171"/>
      <c r="FVU45" s="171"/>
      <c r="FVV45" s="171"/>
      <c r="FVW45" s="171"/>
      <c r="FVX45" s="171"/>
      <c r="FVY45" s="171"/>
      <c r="FVZ45" s="171"/>
      <c r="FWA45" s="171"/>
      <c r="FWB45" s="171"/>
      <c r="FWC45" s="171"/>
      <c r="FWD45" s="171"/>
      <c r="FWE45" s="171"/>
      <c r="FWF45" s="171"/>
      <c r="FWG45" s="171"/>
      <c r="FWH45" s="171"/>
      <c r="FWI45" s="171"/>
      <c r="FWJ45" s="171"/>
      <c r="FWK45" s="171"/>
      <c r="FWL45" s="171"/>
      <c r="FWM45" s="171"/>
      <c r="FWN45" s="171"/>
      <c r="FWO45" s="171"/>
      <c r="FWP45" s="171"/>
      <c r="FWQ45" s="171"/>
      <c r="FWR45" s="171"/>
      <c r="FWS45" s="171"/>
      <c r="FWT45" s="171"/>
      <c r="FWU45" s="171"/>
      <c r="FWV45" s="171"/>
      <c r="FWW45" s="171"/>
      <c r="FWX45" s="171"/>
      <c r="FWY45" s="171"/>
      <c r="FWZ45" s="171"/>
      <c r="FXA45" s="171"/>
      <c r="FXB45" s="171"/>
      <c r="FXC45" s="171"/>
      <c r="FXD45" s="171"/>
      <c r="FXE45" s="171"/>
      <c r="FXF45" s="171"/>
      <c r="FXG45" s="171"/>
      <c r="FXH45" s="171"/>
      <c r="FXI45" s="171"/>
      <c r="FXJ45" s="171"/>
      <c r="FXK45" s="171"/>
      <c r="FXL45" s="171"/>
      <c r="FXM45" s="171"/>
      <c r="FXN45" s="171"/>
      <c r="FXO45" s="171"/>
      <c r="FXP45" s="171"/>
      <c r="FXQ45" s="171"/>
      <c r="FXR45" s="171"/>
      <c r="FXS45" s="171"/>
      <c r="FXT45" s="171"/>
      <c r="FXU45" s="171"/>
      <c r="FXV45" s="171"/>
      <c r="FXW45" s="171"/>
      <c r="FXX45" s="171"/>
      <c r="FXY45" s="171"/>
      <c r="FXZ45" s="171"/>
      <c r="FYA45" s="171"/>
      <c r="FYB45" s="171"/>
      <c r="FYC45" s="171"/>
      <c r="FYD45" s="171"/>
      <c r="FYE45" s="171"/>
      <c r="FYF45" s="171"/>
      <c r="FYG45" s="171"/>
      <c r="FYH45" s="171"/>
      <c r="FYI45" s="171"/>
      <c r="FYJ45" s="171"/>
      <c r="FYK45" s="171"/>
      <c r="FYL45" s="171"/>
      <c r="FYM45" s="171"/>
      <c r="FYN45" s="171"/>
      <c r="FYO45" s="171"/>
      <c r="FYP45" s="171"/>
      <c r="FYQ45" s="171"/>
      <c r="FYR45" s="171"/>
      <c r="FYS45" s="171"/>
      <c r="FYT45" s="171"/>
      <c r="FYU45" s="171"/>
      <c r="FYV45" s="171"/>
      <c r="FYW45" s="171"/>
      <c r="FYX45" s="171"/>
      <c r="FYY45" s="171"/>
      <c r="FYZ45" s="171"/>
      <c r="FZA45" s="171"/>
      <c r="FZB45" s="171"/>
      <c r="FZC45" s="171"/>
      <c r="FZD45" s="171"/>
      <c r="FZE45" s="171"/>
      <c r="FZF45" s="171"/>
      <c r="FZG45" s="171"/>
      <c r="FZH45" s="171"/>
      <c r="FZI45" s="171"/>
      <c r="FZJ45" s="171"/>
      <c r="FZK45" s="171"/>
      <c r="FZL45" s="171"/>
      <c r="FZM45" s="171"/>
      <c r="FZN45" s="171"/>
      <c r="FZO45" s="171"/>
      <c r="FZP45" s="171"/>
      <c r="FZQ45" s="171"/>
      <c r="FZR45" s="171"/>
      <c r="FZS45" s="171"/>
      <c r="FZT45" s="171"/>
      <c r="FZU45" s="171"/>
      <c r="FZV45" s="171"/>
      <c r="FZW45" s="171"/>
      <c r="FZX45" s="171"/>
      <c r="FZY45" s="171"/>
      <c r="FZZ45" s="171"/>
      <c r="GAA45" s="171"/>
      <c r="GAB45" s="171"/>
      <c r="GAC45" s="171"/>
      <c r="GAD45" s="171"/>
      <c r="GAE45" s="171"/>
      <c r="GAF45" s="171"/>
      <c r="GAG45" s="171"/>
      <c r="GAH45" s="171"/>
      <c r="GAI45" s="171"/>
      <c r="GAJ45" s="171"/>
      <c r="GAK45" s="171"/>
      <c r="GAL45" s="171"/>
      <c r="GAM45" s="171"/>
      <c r="GAN45" s="171"/>
      <c r="GAO45" s="171"/>
      <c r="GAP45" s="171"/>
      <c r="GAQ45" s="171"/>
      <c r="GAR45" s="171"/>
      <c r="GAS45" s="171"/>
      <c r="GAT45" s="171"/>
      <c r="GAU45" s="171"/>
      <c r="GAV45" s="171"/>
      <c r="GAW45" s="171"/>
      <c r="GAX45" s="171"/>
      <c r="GAY45" s="171"/>
      <c r="GAZ45" s="171"/>
      <c r="GBA45" s="171"/>
      <c r="GBB45" s="171"/>
      <c r="GBC45" s="171"/>
      <c r="GBD45" s="171"/>
      <c r="GBE45" s="171"/>
      <c r="GBF45" s="171"/>
      <c r="GBG45" s="171"/>
      <c r="GBH45" s="171"/>
      <c r="GBI45" s="171"/>
      <c r="GBJ45" s="171"/>
      <c r="GBK45" s="171"/>
      <c r="GBL45" s="171"/>
      <c r="GBM45" s="171"/>
      <c r="GBN45" s="171"/>
      <c r="GBO45" s="171"/>
      <c r="GBP45" s="171"/>
      <c r="GBQ45" s="171"/>
      <c r="GBR45" s="171"/>
      <c r="GBS45" s="171"/>
      <c r="GBT45" s="171"/>
      <c r="GBU45" s="171"/>
      <c r="GBV45" s="171"/>
      <c r="GBW45" s="171"/>
      <c r="GBX45" s="171"/>
      <c r="GBY45" s="171"/>
      <c r="GBZ45" s="171"/>
      <c r="GCA45" s="171"/>
      <c r="GCB45" s="171"/>
      <c r="GCC45" s="171"/>
      <c r="GCD45" s="171"/>
      <c r="GCE45" s="171"/>
      <c r="GCF45" s="171"/>
      <c r="GCG45" s="171"/>
      <c r="GCH45" s="171"/>
      <c r="GCI45" s="171"/>
      <c r="GCJ45" s="171"/>
      <c r="GCK45" s="171"/>
      <c r="GCL45" s="171"/>
      <c r="GCM45" s="171"/>
      <c r="GCN45" s="171"/>
      <c r="GCO45" s="171"/>
      <c r="GCP45" s="171"/>
      <c r="GCQ45" s="171"/>
      <c r="GCR45" s="171"/>
      <c r="GCS45" s="171"/>
      <c r="GCT45" s="171"/>
      <c r="GCU45" s="171"/>
      <c r="GCV45" s="171"/>
      <c r="GCW45" s="171"/>
      <c r="GCX45" s="171"/>
      <c r="GCY45" s="171"/>
      <c r="GCZ45" s="171"/>
      <c r="GDA45" s="171"/>
      <c r="GDB45" s="171"/>
      <c r="GDC45" s="171"/>
      <c r="GDD45" s="171"/>
      <c r="GDE45" s="171"/>
      <c r="GDF45" s="171"/>
      <c r="GDG45" s="171"/>
      <c r="GDH45" s="171"/>
      <c r="GDI45" s="171"/>
      <c r="GDJ45" s="171"/>
      <c r="GDK45" s="171"/>
      <c r="GDL45" s="171"/>
      <c r="GDM45" s="171"/>
      <c r="GDN45" s="171"/>
      <c r="GDO45" s="171"/>
      <c r="GDP45" s="171"/>
      <c r="GDQ45" s="171"/>
      <c r="GDR45" s="171"/>
      <c r="GDS45" s="171"/>
      <c r="GDT45" s="171"/>
      <c r="GDU45" s="171"/>
      <c r="GDV45" s="171"/>
      <c r="GDW45" s="171"/>
      <c r="GDX45" s="171"/>
      <c r="GDY45" s="171"/>
      <c r="GDZ45" s="171"/>
      <c r="GEA45" s="171"/>
      <c r="GEB45" s="171"/>
      <c r="GEC45" s="171"/>
      <c r="GED45" s="171"/>
      <c r="GEE45" s="171"/>
      <c r="GEF45" s="171"/>
      <c r="GEG45" s="171"/>
      <c r="GEH45" s="171"/>
      <c r="GEI45" s="171"/>
      <c r="GEJ45" s="171"/>
      <c r="GEK45" s="171"/>
      <c r="GEL45" s="171"/>
      <c r="GEM45" s="171"/>
      <c r="GEN45" s="171"/>
      <c r="GEO45" s="171"/>
      <c r="GEP45" s="171"/>
      <c r="GEQ45" s="171"/>
      <c r="GER45" s="171"/>
      <c r="GES45" s="171"/>
      <c r="GET45" s="171"/>
      <c r="GEU45" s="171"/>
      <c r="GEV45" s="171"/>
      <c r="GEW45" s="171"/>
      <c r="GEX45" s="171"/>
      <c r="GEY45" s="171"/>
      <c r="GEZ45" s="171"/>
      <c r="GFA45" s="171"/>
      <c r="GFB45" s="171"/>
      <c r="GFC45" s="171"/>
      <c r="GFD45" s="171"/>
      <c r="GFE45" s="171"/>
      <c r="GFF45" s="171"/>
      <c r="GFG45" s="171"/>
      <c r="GFH45" s="171"/>
      <c r="GFI45" s="171"/>
      <c r="GFJ45" s="171"/>
      <c r="GFK45" s="171"/>
      <c r="GFL45" s="171"/>
      <c r="GFM45" s="171"/>
      <c r="GFN45" s="171"/>
      <c r="GFO45" s="171"/>
      <c r="GFP45" s="171"/>
      <c r="GFQ45" s="171"/>
      <c r="GFR45" s="171"/>
      <c r="GFS45" s="171"/>
      <c r="GFT45" s="171"/>
      <c r="GFU45" s="171"/>
      <c r="GFV45" s="171"/>
      <c r="GFW45" s="171"/>
      <c r="GFX45" s="171"/>
      <c r="GFY45" s="171"/>
      <c r="GFZ45" s="171"/>
      <c r="GGA45" s="171"/>
      <c r="GGB45" s="171"/>
      <c r="GGC45" s="171"/>
      <c r="GGD45" s="171"/>
      <c r="GGE45" s="171"/>
      <c r="GGF45" s="171"/>
      <c r="GGG45" s="171"/>
      <c r="GGH45" s="171"/>
      <c r="GGI45" s="171"/>
      <c r="GGJ45" s="171"/>
      <c r="GGK45" s="171"/>
      <c r="GGL45" s="171"/>
      <c r="GGM45" s="171"/>
      <c r="GGN45" s="171"/>
      <c r="GGO45" s="171"/>
      <c r="GGP45" s="171"/>
      <c r="GGQ45" s="171"/>
      <c r="GGR45" s="171"/>
      <c r="GGS45" s="171"/>
      <c r="GGT45" s="171"/>
      <c r="GGU45" s="171"/>
      <c r="GGV45" s="171"/>
      <c r="GGW45" s="171"/>
      <c r="GGX45" s="171"/>
      <c r="GGY45" s="171"/>
      <c r="GGZ45" s="171"/>
      <c r="GHA45" s="171"/>
      <c r="GHB45" s="171"/>
      <c r="GHC45" s="171"/>
      <c r="GHD45" s="171"/>
      <c r="GHE45" s="171"/>
      <c r="GHF45" s="171"/>
      <c r="GHG45" s="171"/>
      <c r="GHH45" s="171"/>
      <c r="GHI45" s="171"/>
      <c r="GHJ45" s="171"/>
      <c r="GHK45" s="171"/>
      <c r="GHL45" s="171"/>
      <c r="GHM45" s="171"/>
      <c r="GHN45" s="171"/>
      <c r="GHO45" s="171"/>
      <c r="GHP45" s="171"/>
      <c r="GHQ45" s="171"/>
      <c r="GHR45" s="171"/>
      <c r="GHS45" s="171"/>
      <c r="GHT45" s="171"/>
      <c r="GHU45" s="171"/>
      <c r="GHV45" s="171"/>
      <c r="GHW45" s="171"/>
      <c r="GHX45" s="171"/>
      <c r="GHY45" s="171"/>
      <c r="GHZ45" s="171"/>
      <c r="GIA45" s="171"/>
      <c r="GIB45" s="171"/>
      <c r="GIC45" s="171"/>
      <c r="GID45" s="171"/>
      <c r="GIE45" s="171"/>
      <c r="GIF45" s="171"/>
      <c r="GIG45" s="171"/>
      <c r="GIH45" s="171"/>
      <c r="GII45" s="171"/>
      <c r="GIJ45" s="171"/>
      <c r="GIK45" s="171"/>
      <c r="GIL45" s="171"/>
      <c r="GIM45" s="171"/>
      <c r="GIN45" s="171"/>
      <c r="GIO45" s="171"/>
      <c r="GIP45" s="171"/>
      <c r="GIQ45" s="171"/>
      <c r="GIR45" s="171"/>
      <c r="GIS45" s="171"/>
      <c r="GIT45" s="171"/>
      <c r="GIU45" s="171"/>
      <c r="GIV45" s="171"/>
      <c r="GIW45" s="171"/>
      <c r="GIX45" s="171"/>
      <c r="GIY45" s="171"/>
      <c r="GIZ45" s="171"/>
      <c r="GJA45" s="171"/>
      <c r="GJB45" s="171"/>
      <c r="GJC45" s="171"/>
      <c r="GJD45" s="171"/>
      <c r="GJE45" s="171"/>
      <c r="GJF45" s="171"/>
      <c r="GJG45" s="171"/>
      <c r="GJH45" s="171"/>
      <c r="GJI45" s="171"/>
      <c r="GJJ45" s="171"/>
      <c r="GJK45" s="171"/>
      <c r="GJL45" s="171"/>
      <c r="GJM45" s="171"/>
      <c r="GJN45" s="171"/>
      <c r="GJO45" s="171"/>
      <c r="GJP45" s="171"/>
      <c r="GJQ45" s="171"/>
      <c r="GJR45" s="171"/>
      <c r="GJS45" s="171"/>
      <c r="GJT45" s="171"/>
      <c r="GJU45" s="171"/>
      <c r="GJV45" s="171"/>
      <c r="GJW45" s="171"/>
      <c r="GJX45" s="171"/>
      <c r="GJY45" s="171"/>
      <c r="GJZ45" s="171"/>
      <c r="GKA45" s="171"/>
      <c r="GKB45" s="171"/>
      <c r="GKC45" s="171"/>
      <c r="GKD45" s="171"/>
      <c r="GKE45" s="171"/>
      <c r="GKF45" s="171"/>
      <c r="GKG45" s="171"/>
      <c r="GKH45" s="171"/>
      <c r="GKI45" s="171"/>
      <c r="GKJ45" s="171"/>
      <c r="GKK45" s="171"/>
      <c r="GKL45" s="171"/>
      <c r="GKM45" s="171"/>
      <c r="GKN45" s="171"/>
      <c r="GKO45" s="171"/>
      <c r="GKP45" s="171"/>
      <c r="GKQ45" s="171"/>
      <c r="GKR45" s="171"/>
      <c r="GKS45" s="171"/>
      <c r="GKT45" s="171"/>
      <c r="GKU45" s="171"/>
      <c r="GKV45" s="171"/>
      <c r="GKW45" s="171"/>
      <c r="GKX45" s="171"/>
      <c r="GKY45" s="171"/>
      <c r="GKZ45" s="171"/>
      <c r="GLA45" s="171"/>
      <c r="GLB45" s="171"/>
      <c r="GLC45" s="171"/>
      <c r="GLD45" s="171"/>
      <c r="GLE45" s="171"/>
      <c r="GLF45" s="171"/>
      <c r="GLG45" s="171"/>
      <c r="GLH45" s="171"/>
      <c r="GLI45" s="171"/>
      <c r="GLJ45" s="171"/>
      <c r="GLK45" s="171"/>
      <c r="GLL45" s="171"/>
      <c r="GLM45" s="171"/>
      <c r="GLN45" s="171"/>
      <c r="GLO45" s="171"/>
      <c r="GLP45" s="171"/>
      <c r="GLQ45" s="171"/>
      <c r="GLR45" s="171"/>
      <c r="GLS45" s="171"/>
      <c r="GLT45" s="171"/>
      <c r="GLU45" s="171"/>
      <c r="GLV45" s="171"/>
      <c r="GLW45" s="171"/>
      <c r="GLX45" s="171"/>
      <c r="GLY45" s="171"/>
      <c r="GLZ45" s="171"/>
      <c r="GMA45" s="171"/>
      <c r="GMB45" s="171"/>
      <c r="GMC45" s="171"/>
      <c r="GMD45" s="171"/>
      <c r="GME45" s="171"/>
      <c r="GMF45" s="171"/>
      <c r="GMG45" s="171"/>
      <c r="GMH45" s="171"/>
      <c r="GMI45" s="171"/>
      <c r="GMJ45" s="171"/>
      <c r="GMK45" s="171"/>
      <c r="GML45" s="171"/>
      <c r="GMM45" s="171"/>
      <c r="GMN45" s="171"/>
      <c r="GMO45" s="171"/>
      <c r="GMP45" s="171"/>
      <c r="GMQ45" s="171"/>
      <c r="GMR45" s="171"/>
      <c r="GMS45" s="171"/>
      <c r="GMT45" s="171"/>
      <c r="GMU45" s="171"/>
      <c r="GMV45" s="171"/>
      <c r="GMW45" s="171"/>
      <c r="GMX45" s="171"/>
      <c r="GMY45" s="171"/>
      <c r="GMZ45" s="171"/>
      <c r="GNA45" s="171"/>
      <c r="GNB45" s="171"/>
      <c r="GNC45" s="171"/>
      <c r="GND45" s="171"/>
      <c r="GNE45" s="171"/>
      <c r="GNF45" s="171"/>
      <c r="GNG45" s="171"/>
      <c r="GNH45" s="171"/>
      <c r="GNI45" s="171"/>
      <c r="GNJ45" s="171"/>
      <c r="GNK45" s="171"/>
      <c r="GNL45" s="171"/>
      <c r="GNM45" s="171"/>
      <c r="GNN45" s="171"/>
      <c r="GNO45" s="171"/>
      <c r="GNP45" s="171"/>
      <c r="GNQ45" s="171"/>
      <c r="GNR45" s="171"/>
      <c r="GNS45" s="171"/>
      <c r="GNT45" s="171"/>
      <c r="GNU45" s="171"/>
      <c r="GNV45" s="171"/>
      <c r="GNW45" s="171"/>
      <c r="GNX45" s="171"/>
      <c r="GNY45" s="171"/>
      <c r="GNZ45" s="171"/>
      <c r="GOA45" s="171"/>
      <c r="GOB45" s="171"/>
      <c r="GOC45" s="171"/>
      <c r="GOD45" s="171"/>
      <c r="GOE45" s="171"/>
      <c r="GOF45" s="171"/>
      <c r="GOG45" s="171"/>
      <c r="GOH45" s="171"/>
      <c r="GOI45" s="171"/>
      <c r="GOJ45" s="171"/>
      <c r="GOK45" s="171"/>
      <c r="GOL45" s="171"/>
      <c r="GOM45" s="171"/>
      <c r="GON45" s="171"/>
      <c r="GOO45" s="171"/>
      <c r="GOP45" s="171"/>
      <c r="GOQ45" s="171"/>
      <c r="GOR45" s="171"/>
      <c r="GOS45" s="171"/>
      <c r="GOT45" s="171"/>
      <c r="GOU45" s="171"/>
      <c r="GOV45" s="171"/>
      <c r="GOW45" s="171"/>
      <c r="GOX45" s="171"/>
      <c r="GOY45" s="171"/>
      <c r="GOZ45" s="171"/>
      <c r="GPA45" s="171"/>
      <c r="GPB45" s="171"/>
      <c r="GPC45" s="171"/>
      <c r="GPD45" s="171"/>
      <c r="GPE45" s="171"/>
      <c r="GPF45" s="171"/>
      <c r="GPG45" s="171"/>
      <c r="GPH45" s="171"/>
      <c r="GPI45" s="171"/>
      <c r="GPJ45" s="171"/>
      <c r="GPK45" s="171"/>
      <c r="GPL45" s="171"/>
      <c r="GPM45" s="171"/>
      <c r="GPN45" s="171"/>
      <c r="GPO45" s="171"/>
      <c r="GPP45" s="171"/>
      <c r="GPQ45" s="171"/>
      <c r="GPR45" s="171"/>
      <c r="GPS45" s="171"/>
      <c r="GPT45" s="171"/>
      <c r="GPU45" s="171"/>
      <c r="GPV45" s="171"/>
      <c r="GPW45" s="171"/>
      <c r="GPX45" s="171"/>
      <c r="GPY45" s="171"/>
      <c r="GPZ45" s="171"/>
      <c r="GQA45" s="171"/>
      <c r="GQB45" s="171"/>
      <c r="GQC45" s="171"/>
      <c r="GQD45" s="171"/>
      <c r="GQE45" s="171"/>
      <c r="GQF45" s="171"/>
      <c r="GQG45" s="171"/>
      <c r="GQH45" s="171"/>
      <c r="GQI45" s="171"/>
      <c r="GQJ45" s="171"/>
      <c r="GQK45" s="171"/>
      <c r="GQL45" s="171"/>
      <c r="GQM45" s="171"/>
      <c r="GQN45" s="171"/>
      <c r="GQO45" s="171"/>
      <c r="GQP45" s="171"/>
      <c r="GQQ45" s="171"/>
      <c r="GQR45" s="171"/>
      <c r="GQS45" s="171"/>
      <c r="GQT45" s="171"/>
      <c r="GQU45" s="171"/>
      <c r="GQV45" s="171"/>
      <c r="GQW45" s="171"/>
      <c r="GQX45" s="171"/>
      <c r="GQY45" s="171"/>
      <c r="GQZ45" s="171"/>
      <c r="GRA45" s="171"/>
      <c r="GRB45" s="171"/>
      <c r="GRC45" s="171"/>
      <c r="GRD45" s="171"/>
      <c r="GRE45" s="171"/>
      <c r="GRF45" s="171"/>
      <c r="GRG45" s="171"/>
      <c r="GRH45" s="171"/>
      <c r="GRI45" s="171"/>
      <c r="GRJ45" s="171"/>
      <c r="GRK45" s="171"/>
      <c r="GRL45" s="171"/>
      <c r="GRM45" s="171"/>
      <c r="GRN45" s="171"/>
      <c r="GRO45" s="171"/>
      <c r="GRP45" s="171"/>
      <c r="GRQ45" s="171"/>
      <c r="GRR45" s="171"/>
      <c r="GRS45" s="171"/>
      <c r="GRT45" s="171"/>
      <c r="GRU45" s="171"/>
      <c r="GRV45" s="171"/>
      <c r="GRW45" s="171"/>
      <c r="GRX45" s="171"/>
      <c r="GRY45" s="171"/>
      <c r="GRZ45" s="171"/>
      <c r="GSA45" s="171"/>
      <c r="GSB45" s="171"/>
      <c r="GSC45" s="171"/>
      <c r="GSD45" s="171"/>
      <c r="GSE45" s="171"/>
      <c r="GSF45" s="171"/>
      <c r="GSG45" s="171"/>
      <c r="GSH45" s="171"/>
      <c r="GSI45" s="171"/>
      <c r="GSJ45" s="171"/>
      <c r="GSK45" s="171"/>
      <c r="GSL45" s="171"/>
      <c r="GSM45" s="171"/>
      <c r="GSN45" s="171"/>
      <c r="GSO45" s="171"/>
      <c r="GSP45" s="171"/>
      <c r="GSQ45" s="171"/>
      <c r="GSR45" s="171"/>
      <c r="GSS45" s="171"/>
      <c r="GST45" s="171"/>
      <c r="GSU45" s="171"/>
      <c r="GSV45" s="171"/>
      <c r="GSW45" s="171"/>
      <c r="GSX45" s="171"/>
      <c r="GSY45" s="171"/>
      <c r="GSZ45" s="171"/>
      <c r="GTA45" s="171"/>
      <c r="GTB45" s="171"/>
      <c r="GTC45" s="171"/>
      <c r="GTD45" s="171"/>
      <c r="GTE45" s="171"/>
      <c r="GTF45" s="171"/>
      <c r="GTG45" s="171"/>
      <c r="GTH45" s="171"/>
      <c r="GTI45" s="171"/>
      <c r="GTJ45" s="171"/>
      <c r="GTK45" s="171"/>
      <c r="GTL45" s="171"/>
      <c r="GTM45" s="171"/>
      <c r="GTN45" s="171"/>
      <c r="GTO45" s="171"/>
      <c r="GTP45" s="171"/>
      <c r="GTQ45" s="171"/>
      <c r="GTR45" s="171"/>
      <c r="GTS45" s="171"/>
      <c r="GTT45" s="171"/>
      <c r="GTU45" s="171"/>
      <c r="GTV45" s="171"/>
      <c r="GTW45" s="171"/>
      <c r="GTX45" s="171"/>
      <c r="GTY45" s="171"/>
      <c r="GTZ45" s="171"/>
      <c r="GUA45" s="171"/>
      <c r="GUB45" s="171"/>
      <c r="GUC45" s="171"/>
      <c r="GUD45" s="171"/>
      <c r="GUE45" s="171"/>
      <c r="GUF45" s="171"/>
      <c r="GUG45" s="171"/>
      <c r="GUH45" s="171"/>
      <c r="GUI45" s="171"/>
      <c r="GUJ45" s="171"/>
      <c r="GUK45" s="171"/>
      <c r="GUL45" s="171"/>
      <c r="GUM45" s="171"/>
      <c r="GUN45" s="171"/>
      <c r="GUO45" s="171"/>
      <c r="GUP45" s="171"/>
      <c r="GUQ45" s="171"/>
      <c r="GUR45" s="171"/>
      <c r="GUS45" s="171"/>
      <c r="GUT45" s="171"/>
      <c r="GUU45" s="171"/>
      <c r="GUV45" s="171"/>
      <c r="GUW45" s="171"/>
      <c r="GUX45" s="171"/>
      <c r="GUY45" s="171"/>
      <c r="GUZ45" s="171"/>
      <c r="GVA45" s="171"/>
      <c r="GVB45" s="171"/>
      <c r="GVC45" s="171"/>
      <c r="GVD45" s="171"/>
      <c r="GVE45" s="171"/>
      <c r="GVF45" s="171"/>
      <c r="GVG45" s="171"/>
      <c r="GVH45" s="171"/>
      <c r="GVI45" s="171"/>
      <c r="GVJ45" s="171"/>
      <c r="GVK45" s="171"/>
      <c r="GVL45" s="171"/>
      <c r="GVM45" s="171"/>
      <c r="GVN45" s="171"/>
      <c r="GVO45" s="171"/>
      <c r="GVP45" s="171"/>
      <c r="GVQ45" s="171"/>
      <c r="GVR45" s="171"/>
      <c r="GVS45" s="171"/>
      <c r="GVT45" s="171"/>
      <c r="GVU45" s="171"/>
      <c r="GVV45" s="171"/>
      <c r="GVW45" s="171"/>
      <c r="GVX45" s="171"/>
      <c r="GVY45" s="171"/>
      <c r="GVZ45" s="171"/>
      <c r="GWA45" s="171"/>
      <c r="GWB45" s="171"/>
      <c r="GWC45" s="171"/>
      <c r="GWD45" s="171"/>
      <c r="GWE45" s="171"/>
      <c r="GWF45" s="171"/>
      <c r="GWG45" s="171"/>
      <c r="GWH45" s="171"/>
      <c r="GWI45" s="171"/>
      <c r="GWJ45" s="171"/>
      <c r="GWK45" s="171"/>
      <c r="GWL45" s="171"/>
      <c r="GWM45" s="171"/>
      <c r="GWN45" s="171"/>
      <c r="GWO45" s="171"/>
      <c r="GWP45" s="171"/>
      <c r="GWQ45" s="171"/>
      <c r="GWR45" s="171"/>
      <c r="GWS45" s="171"/>
      <c r="GWT45" s="171"/>
      <c r="GWU45" s="171"/>
      <c r="GWV45" s="171"/>
      <c r="GWW45" s="171"/>
      <c r="GWX45" s="171"/>
      <c r="GWY45" s="171"/>
      <c r="GWZ45" s="171"/>
      <c r="GXA45" s="171"/>
      <c r="GXB45" s="171"/>
      <c r="GXC45" s="171"/>
      <c r="GXD45" s="171"/>
      <c r="GXE45" s="171"/>
      <c r="GXF45" s="171"/>
      <c r="GXG45" s="171"/>
      <c r="GXH45" s="171"/>
      <c r="GXI45" s="171"/>
      <c r="GXJ45" s="171"/>
      <c r="GXK45" s="171"/>
      <c r="GXL45" s="171"/>
      <c r="GXM45" s="171"/>
      <c r="GXN45" s="171"/>
      <c r="GXO45" s="171"/>
      <c r="GXP45" s="171"/>
      <c r="GXQ45" s="171"/>
      <c r="GXR45" s="171"/>
      <c r="GXS45" s="171"/>
      <c r="GXT45" s="171"/>
      <c r="GXU45" s="171"/>
      <c r="GXV45" s="171"/>
      <c r="GXW45" s="171"/>
      <c r="GXX45" s="171"/>
      <c r="GXY45" s="171"/>
      <c r="GXZ45" s="171"/>
      <c r="GYA45" s="171"/>
      <c r="GYB45" s="171"/>
      <c r="GYC45" s="171"/>
      <c r="GYD45" s="171"/>
      <c r="GYE45" s="171"/>
      <c r="GYF45" s="171"/>
      <c r="GYG45" s="171"/>
      <c r="GYH45" s="171"/>
      <c r="GYI45" s="171"/>
      <c r="GYJ45" s="171"/>
      <c r="GYK45" s="171"/>
      <c r="GYL45" s="171"/>
      <c r="GYM45" s="171"/>
      <c r="GYN45" s="171"/>
      <c r="GYO45" s="171"/>
      <c r="GYP45" s="171"/>
      <c r="GYQ45" s="171"/>
      <c r="GYR45" s="171"/>
      <c r="GYS45" s="171"/>
      <c r="GYT45" s="171"/>
      <c r="GYU45" s="171"/>
      <c r="GYV45" s="171"/>
      <c r="GYW45" s="171"/>
      <c r="GYX45" s="171"/>
      <c r="GYY45" s="171"/>
      <c r="GYZ45" s="171"/>
      <c r="GZA45" s="171"/>
      <c r="GZB45" s="171"/>
      <c r="GZC45" s="171"/>
      <c r="GZD45" s="171"/>
      <c r="GZE45" s="171"/>
      <c r="GZF45" s="171"/>
      <c r="GZG45" s="171"/>
      <c r="GZH45" s="171"/>
      <c r="GZI45" s="171"/>
      <c r="GZJ45" s="171"/>
      <c r="GZK45" s="171"/>
      <c r="GZL45" s="171"/>
      <c r="GZM45" s="171"/>
      <c r="GZN45" s="171"/>
      <c r="GZO45" s="171"/>
      <c r="GZP45" s="171"/>
      <c r="GZQ45" s="171"/>
      <c r="GZR45" s="171"/>
      <c r="GZS45" s="171"/>
      <c r="GZT45" s="171"/>
      <c r="GZU45" s="171"/>
      <c r="GZV45" s="171"/>
      <c r="GZW45" s="171"/>
      <c r="GZX45" s="171"/>
      <c r="GZY45" s="171"/>
      <c r="GZZ45" s="171"/>
      <c r="HAA45" s="171"/>
      <c r="HAB45" s="171"/>
      <c r="HAC45" s="171"/>
      <c r="HAD45" s="171"/>
      <c r="HAE45" s="171"/>
      <c r="HAF45" s="171"/>
      <c r="HAG45" s="171"/>
      <c r="HAH45" s="171"/>
      <c r="HAI45" s="171"/>
      <c r="HAJ45" s="171"/>
      <c r="HAK45" s="171"/>
      <c r="HAL45" s="171"/>
      <c r="HAM45" s="171"/>
      <c r="HAN45" s="171"/>
      <c r="HAO45" s="171"/>
      <c r="HAP45" s="171"/>
      <c r="HAQ45" s="171"/>
      <c r="HAR45" s="171"/>
      <c r="HAS45" s="171"/>
      <c r="HAT45" s="171"/>
      <c r="HAU45" s="171"/>
      <c r="HAV45" s="171"/>
      <c r="HAW45" s="171"/>
      <c r="HAX45" s="171"/>
      <c r="HAY45" s="171"/>
      <c r="HAZ45" s="171"/>
      <c r="HBA45" s="171"/>
      <c r="HBB45" s="171"/>
      <c r="HBC45" s="171"/>
      <c r="HBD45" s="171"/>
      <c r="HBE45" s="171"/>
      <c r="HBF45" s="171"/>
      <c r="HBG45" s="171"/>
      <c r="HBH45" s="171"/>
      <c r="HBI45" s="171"/>
      <c r="HBJ45" s="171"/>
      <c r="HBK45" s="171"/>
      <c r="HBL45" s="171"/>
      <c r="HBM45" s="171"/>
      <c r="HBN45" s="171"/>
      <c r="HBO45" s="171"/>
      <c r="HBP45" s="171"/>
      <c r="HBQ45" s="171"/>
      <c r="HBR45" s="171"/>
      <c r="HBS45" s="171"/>
      <c r="HBT45" s="171"/>
      <c r="HBU45" s="171"/>
      <c r="HBV45" s="171"/>
      <c r="HBW45" s="171"/>
      <c r="HBX45" s="171"/>
      <c r="HBY45" s="171"/>
      <c r="HBZ45" s="171"/>
      <c r="HCA45" s="171"/>
      <c r="HCB45" s="171"/>
      <c r="HCC45" s="171"/>
      <c r="HCD45" s="171"/>
      <c r="HCE45" s="171"/>
      <c r="HCF45" s="171"/>
      <c r="HCG45" s="171"/>
      <c r="HCH45" s="171"/>
      <c r="HCI45" s="171"/>
      <c r="HCJ45" s="171"/>
      <c r="HCK45" s="171"/>
      <c r="HCL45" s="171"/>
      <c r="HCM45" s="171"/>
      <c r="HCN45" s="171"/>
      <c r="HCO45" s="171"/>
      <c r="HCP45" s="171"/>
      <c r="HCQ45" s="171"/>
      <c r="HCR45" s="171"/>
      <c r="HCS45" s="171"/>
      <c r="HCT45" s="171"/>
      <c r="HCU45" s="171"/>
      <c r="HCV45" s="171"/>
      <c r="HCW45" s="171"/>
      <c r="HCX45" s="171"/>
      <c r="HCY45" s="171"/>
      <c r="HCZ45" s="171"/>
      <c r="HDA45" s="171"/>
      <c r="HDB45" s="171"/>
      <c r="HDC45" s="171"/>
      <c r="HDD45" s="171"/>
      <c r="HDE45" s="171"/>
      <c r="HDF45" s="171"/>
      <c r="HDG45" s="171"/>
      <c r="HDH45" s="171"/>
      <c r="HDI45" s="171"/>
      <c r="HDJ45" s="171"/>
      <c r="HDK45" s="171"/>
      <c r="HDL45" s="171"/>
      <c r="HDM45" s="171"/>
      <c r="HDN45" s="171"/>
      <c r="HDO45" s="171"/>
      <c r="HDP45" s="171"/>
      <c r="HDQ45" s="171"/>
      <c r="HDR45" s="171"/>
      <c r="HDS45" s="171"/>
      <c r="HDT45" s="171"/>
      <c r="HDU45" s="171"/>
      <c r="HDV45" s="171"/>
      <c r="HDW45" s="171"/>
      <c r="HDX45" s="171"/>
      <c r="HDY45" s="171"/>
      <c r="HDZ45" s="171"/>
      <c r="HEA45" s="171"/>
      <c r="HEB45" s="171"/>
      <c r="HEC45" s="171"/>
      <c r="HED45" s="171"/>
      <c r="HEE45" s="171"/>
      <c r="HEF45" s="171"/>
      <c r="HEG45" s="171"/>
      <c r="HEH45" s="171"/>
      <c r="HEI45" s="171"/>
      <c r="HEJ45" s="171"/>
      <c r="HEK45" s="171"/>
      <c r="HEL45" s="171"/>
      <c r="HEM45" s="171"/>
      <c r="HEN45" s="171"/>
      <c r="HEO45" s="171"/>
      <c r="HEP45" s="171"/>
      <c r="HEQ45" s="171"/>
      <c r="HER45" s="171"/>
      <c r="HES45" s="171"/>
      <c r="HET45" s="171"/>
      <c r="HEU45" s="171"/>
      <c r="HEV45" s="171"/>
      <c r="HEW45" s="171"/>
      <c r="HEX45" s="171"/>
      <c r="HEY45" s="171"/>
      <c r="HEZ45" s="171"/>
      <c r="HFA45" s="171"/>
      <c r="HFB45" s="171"/>
      <c r="HFC45" s="171"/>
      <c r="HFD45" s="171"/>
      <c r="HFE45" s="171"/>
      <c r="HFF45" s="171"/>
      <c r="HFG45" s="171"/>
      <c r="HFH45" s="171"/>
      <c r="HFI45" s="171"/>
      <c r="HFJ45" s="171"/>
      <c r="HFK45" s="171"/>
      <c r="HFL45" s="171"/>
      <c r="HFM45" s="171"/>
      <c r="HFN45" s="171"/>
      <c r="HFO45" s="171"/>
      <c r="HFP45" s="171"/>
      <c r="HFQ45" s="171"/>
      <c r="HFR45" s="171"/>
      <c r="HFS45" s="171"/>
      <c r="HFT45" s="171"/>
      <c r="HFU45" s="171"/>
      <c r="HFV45" s="171"/>
      <c r="HFW45" s="171"/>
      <c r="HFX45" s="171"/>
      <c r="HFY45" s="171"/>
      <c r="HFZ45" s="171"/>
      <c r="HGA45" s="171"/>
      <c r="HGB45" s="171"/>
      <c r="HGC45" s="171"/>
      <c r="HGD45" s="171"/>
      <c r="HGE45" s="171"/>
      <c r="HGF45" s="171"/>
      <c r="HGG45" s="171"/>
      <c r="HGH45" s="171"/>
      <c r="HGI45" s="171"/>
      <c r="HGJ45" s="171"/>
      <c r="HGK45" s="171"/>
      <c r="HGL45" s="171"/>
      <c r="HGM45" s="171"/>
      <c r="HGN45" s="171"/>
      <c r="HGO45" s="171"/>
      <c r="HGP45" s="171"/>
      <c r="HGQ45" s="171"/>
      <c r="HGR45" s="171"/>
      <c r="HGS45" s="171"/>
      <c r="HGT45" s="171"/>
      <c r="HGU45" s="171"/>
      <c r="HGV45" s="171"/>
      <c r="HGW45" s="171"/>
      <c r="HGX45" s="171"/>
      <c r="HGY45" s="171"/>
      <c r="HGZ45" s="171"/>
      <c r="HHA45" s="171"/>
      <c r="HHB45" s="171"/>
      <c r="HHC45" s="171"/>
      <c r="HHD45" s="171"/>
      <c r="HHE45" s="171"/>
      <c r="HHF45" s="171"/>
      <c r="HHG45" s="171"/>
      <c r="HHH45" s="171"/>
      <c r="HHI45" s="171"/>
      <c r="HHJ45" s="171"/>
      <c r="HHK45" s="171"/>
      <c r="HHL45" s="171"/>
      <c r="HHM45" s="171"/>
      <c r="HHN45" s="171"/>
      <c r="HHO45" s="171"/>
      <c r="HHP45" s="171"/>
      <c r="HHQ45" s="171"/>
      <c r="HHR45" s="171"/>
      <c r="HHS45" s="171"/>
      <c r="HHT45" s="171"/>
      <c r="HHU45" s="171"/>
      <c r="HHV45" s="171"/>
      <c r="HHW45" s="171"/>
      <c r="HHX45" s="171"/>
      <c r="HHY45" s="171"/>
      <c r="HHZ45" s="171"/>
      <c r="HIA45" s="171"/>
      <c r="HIB45" s="171"/>
      <c r="HIC45" s="171"/>
      <c r="HID45" s="171"/>
      <c r="HIE45" s="171"/>
      <c r="HIF45" s="171"/>
      <c r="HIG45" s="171"/>
      <c r="HIH45" s="171"/>
      <c r="HII45" s="171"/>
      <c r="HIJ45" s="171"/>
      <c r="HIK45" s="171"/>
      <c r="HIL45" s="171"/>
      <c r="HIM45" s="171"/>
      <c r="HIN45" s="171"/>
      <c r="HIO45" s="171"/>
      <c r="HIP45" s="171"/>
      <c r="HIQ45" s="171"/>
      <c r="HIR45" s="171"/>
      <c r="HIS45" s="171"/>
      <c r="HIT45" s="171"/>
      <c r="HIU45" s="171"/>
      <c r="HIV45" s="171"/>
      <c r="HIW45" s="171"/>
      <c r="HIX45" s="171"/>
      <c r="HIY45" s="171"/>
      <c r="HIZ45" s="171"/>
      <c r="HJA45" s="171"/>
      <c r="HJB45" s="171"/>
      <c r="HJC45" s="171"/>
      <c r="HJD45" s="171"/>
      <c r="HJE45" s="171"/>
      <c r="HJF45" s="171"/>
      <c r="HJG45" s="171"/>
      <c r="HJH45" s="171"/>
      <c r="HJI45" s="171"/>
      <c r="HJJ45" s="171"/>
      <c r="HJK45" s="171"/>
      <c r="HJL45" s="171"/>
      <c r="HJM45" s="171"/>
      <c r="HJN45" s="171"/>
      <c r="HJO45" s="171"/>
      <c r="HJP45" s="171"/>
      <c r="HJQ45" s="171"/>
      <c r="HJR45" s="171"/>
      <c r="HJS45" s="171"/>
      <c r="HJT45" s="171"/>
      <c r="HJU45" s="171"/>
      <c r="HJV45" s="171"/>
      <c r="HJW45" s="171"/>
      <c r="HJX45" s="171"/>
      <c r="HJY45" s="171"/>
      <c r="HJZ45" s="171"/>
      <c r="HKA45" s="171"/>
      <c r="HKB45" s="171"/>
      <c r="HKC45" s="171"/>
      <c r="HKD45" s="171"/>
      <c r="HKE45" s="171"/>
      <c r="HKF45" s="171"/>
      <c r="HKG45" s="171"/>
      <c r="HKH45" s="171"/>
      <c r="HKI45" s="171"/>
      <c r="HKJ45" s="171"/>
      <c r="HKK45" s="171"/>
      <c r="HKL45" s="171"/>
      <c r="HKM45" s="171"/>
      <c r="HKN45" s="171"/>
      <c r="HKO45" s="171"/>
      <c r="HKP45" s="171"/>
      <c r="HKQ45" s="171"/>
      <c r="HKR45" s="171"/>
      <c r="HKS45" s="171"/>
      <c r="HKT45" s="171"/>
      <c r="HKU45" s="171"/>
      <c r="HKV45" s="171"/>
      <c r="HKW45" s="171"/>
      <c r="HKX45" s="171"/>
      <c r="HKY45" s="171"/>
      <c r="HKZ45" s="171"/>
      <c r="HLA45" s="171"/>
      <c r="HLB45" s="171"/>
      <c r="HLC45" s="171"/>
      <c r="HLD45" s="171"/>
      <c r="HLE45" s="171"/>
      <c r="HLF45" s="171"/>
      <c r="HLG45" s="171"/>
      <c r="HLH45" s="171"/>
      <c r="HLI45" s="171"/>
      <c r="HLJ45" s="171"/>
      <c r="HLK45" s="171"/>
      <c r="HLL45" s="171"/>
      <c r="HLM45" s="171"/>
      <c r="HLN45" s="171"/>
      <c r="HLO45" s="171"/>
      <c r="HLP45" s="171"/>
      <c r="HLQ45" s="171"/>
      <c r="HLR45" s="171"/>
      <c r="HLS45" s="171"/>
      <c r="HLT45" s="171"/>
      <c r="HLU45" s="171"/>
      <c r="HLV45" s="171"/>
      <c r="HLW45" s="171"/>
      <c r="HLX45" s="171"/>
      <c r="HLY45" s="171"/>
      <c r="HLZ45" s="171"/>
      <c r="HMA45" s="171"/>
      <c r="HMB45" s="171"/>
      <c r="HMC45" s="171"/>
      <c r="HMD45" s="171"/>
      <c r="HME45" s="171"/>
      <c r="HMF45" s="171"/>
      <c r="HMG45" s="171"/>
      <c r="HMH45" s="171"/>
      <c r="HMI45" s="171"/>
      <c r="HMJ45" s="171"/>
      <c r="HMK45" s="171"/>
      <c r="HML45" s="171"/>
      <c r="HMM45" s="171"/>
      <c r="HMN45" s="171"/>
      <c r="HMO45" s="171"/>
      <c r="HMP45" s="171"/>
      <c r="HMQ45" s="171"/>
      <c r="HMR45" s="171"/>
      <c r="HMS45" s="171"/>
      <c r="HMT45" s="171"/>
      <c r="HMU45" s="171"/>
      <c r="HMV45" s="171"/>
      <c r="HMW45" s="171"/>
      <c r="HMX45" s="171"/>
      <c r="HMY45" s="171"/>
      <c r="HMZ45" s="171"/>
      <c r="HNA45" s="171"/>
      <c r="HNB45" s="171"/>
      <c r="HNC45" s="171"/>
      <c r="HND45" s="171"/>
      <c r="HNE45" s="171"/>
      <c r="HNF45" s="171"/>
      <c r="HNG45" s="171"/>
      <c r="HNH45" s="171"/>
      <c r="HNI45" s="171"/>
      <c r="HNJ45" s="171"/>
      <c r="HNK45" s="171"/>
      <c r="HNL45" s="171"/>
      <c r="HNM45" s="171"/>
      <c r="HNN45" s="171"/>
      <c r="HNO45" s="171"/>
      <c r="HNP45" s="171"/>
      <c r="HNQ45" s="171"/>
      <c r="HNR45" s="171"/>
      <c r="HNS45" s="171"/>
      <c r="HNT45" s="171"/>
      <c r="HNU45" s="171"/>
      <c r="HNV45" s="171"/>
      <c r="HNW45" s="171"/>
      <c r="HNX45" s="171"/>
      <c r="HNY45" s="171"/>
      <c r="HNZ45" s="171"/>
      <c r="HOA45" s="171"/>
      <c r="HOB45" s="171"/>
      <c r="HOC45" s="171"/>
      <c r="HOD45" s="171"/>
      <c r="HOE45" s="171"/>
      <c r="HOF45" s="171"/>
      <c r="HOG45" s="171"/>
      <c r="HOH45" s="171"/>
      <c r="HOI45" s="171"/>
      <c r="HOJ45" s="171"/>
      <c r="HOK45" s="171"/>
      <c r="HOL45" s="171"/>
      <c r="HOM45" s="171"/>
      <c r="HON45" s="171"/>
      <c r="HOO45" s="171"/>
      <c r="HOP45" s="171"/>
      <c r="HOQ45" s="171"/>
      <c r="HOR45" s="171"/>
      <c r="HOS45" s="171"/>
      <c r="HOT45" s="171"/>
      <c r="HOU45" s="171"/>
      <c r="HOV45" s="171"/>
      <c r="HOW45" s="171"/>
      <c r="HOX45" s="171"/>
      <c r="HOY45" s="171"/>
      <c r="HOZ45" s="171"/>
      <c r="HPA45" s="171"/>
      <c r="HPB45" s="171"/>
      <c r="HPC45" s="171"/>
      <c r="HPD45" s="171"/>
      <c r="HPE45" s="171"/>
      <c r="HPF45" s="171"/>
      <c r="HPG45" s="171"/>
      <c r="HPH45" s="171"/>
      <c r="HPI45" s="171"/>
      <c r="HPJ45" s="171"/>
      <c r="HPK45" s="171"/>
      <c r="HPL45" s="171"/>
      <c r="HPM45" s="171"/>
      <c r="HPN45" s="171"/>
      <c r="HPO45" s="171"/>
      <c r="HPP45" s="171"/>
      <c r="HPQ45" s="171"/>
      <c r="HPR45" s="171"/>
      <c r="HPS45" s="171"/>
      <c r="HPT45" s="171"/>
      <c r="HPU45" s="171"/>
      <c r="HPV45" s="171"/>
      <c r="HPW45" s="171"/>
      <c r="HPX45" s="171"/>
      <c r="HPY45" s="171"/>
      <c r="HPZ45" s="171"/>
      <c r="HQA45" s="171"/>
      <c r="HQB45" s="171"/>
      <c r="HQC45" s="171"/>
      <c r="HQD45" s="171"/>
      <c r="HQE45" s="171"/>
      <c r="HQF45" s="171"/>
      <c r="HQG45" s="171"/>
      <c r="HQH45" s="171"/>
      <c r="HQI45" s="171"/>
      <c r="HQJ45" s="171"/>
      <c r="HQK45" s="171"/>
      <c r="HQL45" s="171"/>
      <c r="HQM45" s="171"/>
      <c r="HQN45" s="171"/>
      <c r="HQO45" s="171"/>
      <c r="HQP45" s="171"/>
      <c r="HQQ45" s="171"/>
      <c r="HQR45" s="171"/>
      <c r="HQS45" s="171"/>
      <c r="HQT45" s="171"/>
      <c r="HQU45" s="171"/>
      <c r="HQV45" s="171"/>
      <c r="HQW45" s="171"/>
      <c r="HQX45" s="171"/>
      <c r="HQY45" s="171"/>
      <c r="HQZ45" s="171"/>
      <c r="HRA45" s="171"/>
      <c r="HRB45" s="171"/>
      <c r="HRC45" s="171"/>
      <c r="HRD45" s="171"/>
      <c r="HRE45" s="171"/>
      <c r="HRF45" s="171"/>
      <c r="HRG45" s="171"/>
      <c r="HRH45" s="171"/>
      <c r="HRI45" s="171"/>
      <c r="HRJ45" s="171"/>
      <c r="HRK45" s="171"/>
      <c r="HRL45" s="171"/>
      <c r="HRM45" s="171"/>
      <c r="HRN45" s="171"/>
      <c r="HRO45" s="171"/>
      <c r="HRP45" s="171"/>
      <c r="HRQ45" s="171"/>
      <c r="HRR45" s="171"/>
      <c r="HRS45" s="171"/>
      <c r="HRT45" s="171"/>
      <c r="HRU45" s="171"/>
      <c r="HRV45" s="171"/>
      <c r="HRW45" s="171"/>
      <c r="HRX45" s="171"/>
      <c r="HRY45" s="171"/>
      <c r="HRZ45" s="171"/>
      <c r="HSA45" s="171"/>
      <c r="HSB45" s="171"/>
      <c r="HSC45" s="171"/>
      <c r="HSD45" s="171"/>
      <c r="HSE45" s="171"/>
      <c r="HSF45" s="171"/>
      <c r="HSG45" s="171"/>
      <c r="HSH45" s="171"/>
      <c r="HSI45" s="171"/>
      <c r="HSJ45" s="171"/>
      <c r="HSK45" s="171"/>
      <c r="HSL45" s="171"/>
      <c r="HSM45" s="171"/>
      <c r="HSN45" s="171"/>
      <c r="HSO45" s="171"/>
      <c r="HSP45" s="171"/>
      <c r="HSQ45" s="171"/>
      <c r="HSR45" s="171"/>
      <c r="HSS45" s="171"/>
      <c r="HST45" s="171"/>
      <c r="HSU45" s="171"/>
      <c r="HSV45" s="171"/>
      <c r="HSW45" s="171"/>
      <c r="HSX45" s="171"/>
      <c r="HSY45" s="171"/>
      <c r="HSZ45" s="171"/>
      <c r="HTA45" s="171"/>
      <c r="HTB45" s="171"/>
      <c r="HTC45" s="171"/>
      <c r="HTD45" s="171"/>
      <c r="HTE45" s="171"/>
      <c r="HTF45" s="171"/>
      <c r="HTG45" s="171"/>
      <c r="HTH45" s="171"/>
      <c r="HTI45" s="171"/>
      <c r="HTJ45" s="171"/>
      <c r="HTK45" s="171"/>
      <c r="HTL45" s="171"/>
      <c r="HTM45" s="171"/>
      <c r="HTN45" s="171"/>
      <c r="HTO45" s="171"/>
      <c r="HTP45" s="171"/>
      <c r="HTQ45" s="171"/>
      <c r="HTR45" s="171"/>
      <c r="HTS45" s="171"/>
      <c r="HTT45" s="171"/>
      <c r="HTU45" s="171"/>
      <c r="HTV45" s="171"/>
      <c r="HTW45" s="171"/>
      <c r="HTX45" s="171"/>
      <c r="HTY45" s="171"/>
      <c r="HTZ45" s="171"/>
      <c r="HUA45" s="171"/>
      <c r="HUB45" s="171"/>
      <c r="HUC45" s="171"/>
      <c r="HUD45" s="171"/>
      <c r="HUE45" s="171"/>
      <c r="HUF45" s="171"/>
      <c r="HUG45" s="171"/>
      <c r="HUH45" s="171"/>
      <c r="HUI45" s="171"/>
      <c r="HUJ45" s="171"/>
      <c r="HUK45" s="171"/>
      <c r="HUL45" s="171"/>
      <c r="HUM45" s="171"/>
      <c r="HUN45" s="171"/>
      <c r="HUO45" s="171"/>
      <c r="HUP45" s="171"/>
      <c r="HUQ45" s="171"/>
      <c r="HUR45" s="171"/>
      <c r="HUS45" s="171"/>
      <c r="HUT45" s="171"/>
      <c r="HUU45" s="171"/>
      <c r="HUV45" s="171"/>
      <c r="HUW45" s="171"/>
      <c r="HUX45" s="171"/>
      <c r="HUY45" s="171"/>
      <c r="HUZ45" s="171"/>
      <c r="HVA45" s="171"/>
      <c r="HVB45" s="171"/>
      <c r="HVC45" s="171"/>
      <c r="HVD45" s="171"/>
      <c r="HVE45" s="171"/>
      <c r="HVF45" s="171"/>
      <c r="HVG45" s="171"/>
      <c r="HVH45" s="171"/>
      <c r="HVI45" s="171"/>
      <c r="HVJ45" s="171"/>
      <c r="HVK45" s="171"/>
      <c r="HVL45" s="171"/>
      <c r="HVM45" s="171"/>
      <c r="HVN45" s="171"/>
      <c r="HVO45" s="171"/>
      <c r="HVP45" s="171"/>
      <c r="HVQ45" s="171"/>
      <c r="HVR45" s="171"/>
      <c r="HVS45" s="171"/>
      <c r="HVT45" s="171"/>
      <c r="HVU45" s="171"/>
      <c r="HVV45" s="171"/>
      <c r="HVW45" s="171"/>
      <c r="HVX45" s="171"/>
      <c r="HVY45" s="171"/>
      <c r="HVZ45" s="171"/>
      <c r="HWA45" s="171"/>
      <c r="HWB45" s="171"/>
      <c r="HWC45" s="171"/>
      <c r="HWD45" s="171"/>
      <c r="HWE45" s="171"/>
      <c r="HWF45" s="171"/>
      <c r="HWG45" s="171"/>
      <c r="HWH45" s="171"/>
      <c r="HWI45" s="171"/>
      <c r="HWJ45" s="171"/>
      <c r="HWK45" s="171"/>
      <c r="HWL45" s="171"/>
      <c r="HWM45" s="171"/>
      <c r="HWN45" s="171"/>
      <c r="HWO45" s="171"/>
      <c r="HWP45" s="171"/>
      <c r="HWQ45" s="171"/>
      <c r="HWR45" s="171"/>
      <c r="HWS45" s="171"/>
      <c r="HWT45" s="171"/>
      <c r="HWU45" s="171"/>
      <c r="HWV45" s="171"/>
      <c r="HWW45" s="171"/>
      <c r="HWX45" s="171"/>
      <c r="HWY45" s="171"/>
      <c r="HWZ45" s="171"/>
      <c r="HXA45" s="171"/>
      <c r="HXB45" s="171"/>
      <c r="HXC45" s="171"/>
      <c r="HXD45" s="171"/>
      <c r="HXE45" s="171"/>
      <c r="HXF45" s="171"/>
      <c r="HXG45" s="171"/>
      <c r="HXH45" s="171"/>
      <c r="HXI45" s="171"/>
      <c r="HXJ45" s="171"/>
      <c r="HXK45" s="171"/>
      <c r="HXL45" s="171"/>
      <c r="HXM45" s="171"/>
      <c r="HXN45" s="171"/>
      <c r="HXO45" s="171"/>
      <c r="HXP45" s="171"/>
      <c r="HXQ45" s="171"/>
      <c r="HXR45" s="171"/>
      <c r="HXS45" s="171"/>
      <c r="HXT45" s="171"/>
      <c r="HXU45" s="171"/>
      <c r="HXV45" s="171"/>
      <c r="HXW45" s="171"/>
      <c r="HXX45" s="171"/>
      <c r="HXY45" s="171"/>
      <c r="HXZ45" s="171"/>
      <c r="HYA45" s="171"/>
      <c r="HYB45" s="171"/>
      <c r="HYC45" s="171"/>
      <c r="HYD45" s="171"/>
      <c r="HYE45" s="171"/>
      <c r="HYF45" s="171"/>
      <c r="HYG45" s="171"/>
      <c r="HYH45" s="171"/>
      <c r="HYI45" s="171"/>
      <c r="HYJ45" s="171"/>
      <c r="HYK45" s="171"/>
      <c r="HYL45" s="171"/>
      <c r="HYM45" s="171"/>
      <c r="HYN45" s="171"/>
      <c r="HYO45" s="171"/>
      <c r="HYP45" s="171"/>
      <c r="HYQ45" s="171"/>
      <c r="HYR45" s="171"/>
      <c r="HYS45" s="171"/>
      <c r="HYT45" s="171"/>
      <c r="HYU45" s="171"/>
      <c r="HYV45" s="171"/>
      <c r="HYW45" s="171"/>
      <c r="HYX45" s="171"/>
      <c r="HYY45" s="171"/>
      <c r="HYZ45" s="171"/>
      <c r="HZA45" s="171"/>
      <c r="HZB45" s="171"/>
      <c r="HZC45" s="171"/>
      <c r="HZD45" s="171"/>
      <c r="HZE45" s="171"/>
      <c r="HZF45" s="171"/>
      <c r="HZG45" s="171"/>
      <c r="HZH45" s="171"/>
      <c r="HZI45" s="171"/>
      <c r="HZJ45" s="171"/>
      <c r="HZK45" s="171"/>
      <c r="HZL45" s="171"/>
      <c r="HZM45" s="171"/>
      <c r="HZN45" s="171"/>
      <c r="HZO45" s="171"/>
      <c r="HZP45" s="171"/>
      <c r="HZQ45" s="171"/>
      <c r="HZR45" s="171"/>
      <c r="HZS45" s="171"/>
      <c r="HZT45" s="171"/>
      <c r="HZU45" s="171"/>
      <c r="HZV45" s="171"/>
      <c r="HZW45" s="171"/>
      <c r="HZX45" s="171"/>
      <c r="HZY45" s="171"/>
      <c r="HZZ45" s="171"/>
      <c r="IAA45" s="171"/>
      <c r="IAB45" s="171"/>
      <c r="IAC45" s="171"/>
      <c r="IAD45" s="171"/>
      <c r="IAE45" s="171"/>
      <c r="IAF45" s="171"/>
      <c r="IAG45" s="171"/>
      <c r="IAH45" s="171"/>
      <c r="IAI45" s="171"/>
      <c r="IAJ45" s="171"/>
      <c r="IAK45" s="171"/>
      <c r="IAL45" s="171"/>
      <c r="IAM45" s="171"/>
      <c r="IAN45" s="171"/>
      <c r="IAO45" s="171"/>
      <c r="IAP45" s="171"/>
      <c r="IAQ45" s="171"/>
      <c r="IAR45" s="171"/>
      <c r="IAS45" s="171"/>
      <c r="IAT45" s="171"/>
      <c r="IAU45" s="171"/>
      <c r="IAV45" s="171"/>
      <c r="IAW45" s="171"/>
      <c r="IAX45" s="171"/>
      <c r="IAY45" s="171"/>
      <c r="IAZ45" s="171"/>
      <c r="IBA45" s="171"/>
      <c r="IBB45" s="171"/>
      <c r="IBC45" s="171"/>
      <c r="IBD45" s="171"/>
      <c r="IBE45" s="171"/>
      <c r="IBF45" s="171"/>
      <c r="IBG45" s="171"/>
      <c r="IBH45" s="171"/>
      <c r="IBI45" s="171"/>
      <c r="IBJ45" s="171"/>
      <c r="IBK45" s="171"/>
      <c r="IBL45" s="171"/>
      <c r="IBM45" s="171"/>
      <c r="IBN45" s="171"/>
      <c r="IBO45" s="171"/>
      <c r="IBP45" s="171"/>
      <c r="IBQ45" s="171"/>
      <c r="IBR45" s="171"/>
      <c r="IBS45" s="171"/>
      <c r="IBT45" s="171"/>
      <c r="IBU45" s="171"/>
      <c r="IBV45" s="171"/>
      <c r="IBW45" s="171"/>
      <c r="IBX45" s="171"/>
      <c r="IBY45" s="171"/>
      <c r="IBZ45" s="171"/>
      <c r="ICA45" s="171"/>
      <c r="ICB45" s="171"/>
      <c r="ICC45" s="171"/>
      <c r="ICD45" s="171"/>
      <c r="ICE45" s="171"/>
      <c r="ICF45" s="171"/>
      <c r="ICG45" s="171"/>
      <c r="ICH45" s="171"/>
      <c r="ICI45" s="171"/>
      <c r="ICJ45" s="171"/>
      <c r="ICK45" s="171"/>
      <c r="ICL45" s="171"/>
      <c r="ICM45" s="171"/>
      <c r="ICN45" s="171"/>
      <c r="ICO45" s="171"/>
      <c r="ICP45" s="171"/>
      <c r="ICQ45" s="171"/>
      <c r="ICR45" s="171"/>
      <c r="ICS45" s="171"/>
      <c r="ICT45" s="171"/>
      <c r="ICU45" s="171"/>
      <c r="ICV45" s="171"/>
      <c r="ICW45" s="171"/>
      <c r="ICX45" s="171"/>
      <c r="ICY45" s="171"/>
      <c r="ICZ45" s="171"/>
      <c r="IDA45" s="171"/>
      <c r="IDB45" s="171"/>
      <c r="IDC45" s="171"/>
      <c r="IDD45" s="171"/>
      <c r="IDE45" s="171"/>
      <c r="IDF45" s="171"/>
      <c r="IDG45" s="171"/>
      <c r="IDH45" s="171"/>
      <c r="IDI45" s="171"/>
      <c r="IDJ45" s="171"/>
      <c r="IDK45" s="171"/>
      <c r="IDL45" s="171"/>
      <c r="IDM45" s="171"/>
      <c r="IDN45" s="171"/>
      <c r="IDO45" s="171"/>
      <c r="IDP45" s="171"/>
      <c r="IDQ45" s="171"/>
      <c r="IDR45" s="171"/>
      <c r="IDS45" s="171"/>
      <c r="IDT45" s="171"/>
      <c r="IDU45" s="171"/>
      <c r="IDV45" s="171"/>
      <c r="IDW45" s="171"/>
      <c r="IDX45" s="171"/>
      <c r="IDY45" s="171"/>
      <c r="IDZ45" s="171"/>
      <c r="IEA45" s="171"/>
      <c r="IEB45" s="171"/>
      <c r="IEC45" s="171"/>
      <c r="IED45" s="171"/>
      <c r="IEE45" s="171"/>
      <c r="IEF45" s="171"/>
      <c r="IEG45" s="171"/>
      <c r="IEH45" s="171"/>
      <c r="IEI45" s="171"/>
      <c r="IEJ45" s="171"/>
      <c r="IEK45" s="171"/>
      <c r="IEL45" s="171"/>
      <c r="IEM45" s="171"/>
      <c r="IEN45" s="171"/>
      <c r="IEO45" s="171"/>
      <c r="IEP45" s="171"/>
      <c r="IEQ45" s="171"/>
      <c r="IER45" s="171"/>
      <c r="IES45" s="171"/>
      <c r="IET45" s="171"/>
      <c r="IEU45" s="171"/>
      <c r="IEV45" s="171"/>
      <c r="IEW45" s="171"/>
      <c r="IEX45" s="171"/>
      <c r="IEY45" s="171"/>
      <c r="IEZ45" s="171"/>
      <c r="IFA45" s="171"/>
      <c r="IFB45" s="171"/>
      <c r="IFC45" s="171"/>
      <c r="IFD45" s="171"/>
      <c r="IFE45" s="171"/>
      <c r="IFF45" s="171"/>
      <c r="IFG45" s="171"/>
      <c r="IFH45" s="171"/>
      <c r="IFI45" s="171"/>
      <c r="IFJ45" s="171"/>
      <c r="IFK45" s="171"/>
      <c r="IFL45" s="171"/>
      <c r="IFM45" s="171"/>
      <c r="IFN45" s="171"/>
      <c r="IFO45" s="171"/>
      <c r="IFP45" s="171"/>
      <c r="IFQ45" s="171"/>
      <c r="IFR45" s="171"/>
      <c r="IFS45" s="171"/>
      <c r="IFT45" s="171"/>
      <c r="IFU45" s="171"/>
      <c r="IFV45" s="171"/>
      <c r="IFW45" s="171"/>
      <c r="IFX45" s="171"/>
      <c r="IFY45" s="171"/>
      <c r="IFZ45" s="171"/>
      <c r="IGA45" s="171"/>
      <c r="IGB45" s="171"/>
      <c r="IGC45" s="171"/>
      <c r="IGD45" s="171"/>
      <c r="IGE45" s="171"/>
      <c r="IGF45" s="171"/>
      <c r="IGG45" s="171"/>
      <c r="IGH45" s="171"/>
      <c r="IGI45" s="171"/>
      <c r="IGJ45" s="171"/>
      <c r="IGK45" s="171"/>
      <c r="IGL45" s="171"/>
      <c r="IGM45" s="171"/>
      <c r="IGN45" s="171"/>
      <c r="IGO45" s="171"/>
      <c r="IGP45" s="171"/>
      <c r="IGQ45" s="171"/>
      <c r="IGR45" s="171"/>
      <c r="IGS45" s="171"/>
      <c r="IGT45" s="171"/>
      <c r="IGU45" s="171"/>
      <c r="IGV45" s="171"/>
      <c r="IGW45" s="171"/>
      <c r="IGX45" s="171"/>
      <c r="IGY45" s="171"/>
      <c r="IGZ45" s="171"/>
      <c r="IHA45" s="171"/>
      <c r="IHB45" s="171"/>
      <c r="IHC45" s="171"/>
      <c r="IHD45" s="171"/>
      <c r="IHE45" s="171"/>
      <c r="IHF45" s="171"/>
      <c r="IHG45" s="171"/>
      <c r="IHH45" s="171"/>
      <c r="IHI45" s="171"/>
      <c r="IHJ45" s="171"/>
      <c r="IHK45" s="171"/>
      <c r="IHL45" s="171"/>
      <c r="IHM45" s="171"/>
      <c r="IHN45" s="171"/>
      <c r="IHO45" s="171"/>
      <c r="IHP45" s="171"/>
      <c r="IHQ45" s="171"/>
      <c r="IHR45" s="171"/>
      <c r="IHS45" s="171"/>
      <c r="IHT45" s="171"/>
      <c r="IHU45" s="171"/>
      <c r="IHV45" s="171"/>
      <c r="IHW45" s="171"/>
      <c r="IHX45" s="171"/>
      <c r="IHY45" s="171"/>
      <c r="IHZ45" s="171"/>
      <c r="IIA45" s="171"/>
      <c r="IIB45" s="171"/>
      <c r="IIC45" s="171"/>
      <c r="IID45" s="171"/>
      <c r="IIE45" s="171"/>
      <c r="IIF45" s="171"/>
      <c r="IIG45" s="171"/>
      <c r="IIH45" s="171"/>
      <c r="III45" s="171"/>
      <c r="IIJ45" s="171"/>
      <c r="IIK45" s="171"/>
      <c r="IIL45" s="171"/>
      <c r="IIM45" s="171"/>
      <c r="IIN45" s="171"/>
      <c r="IIO45" s="171"/>
      <c r="IIP45" s="171"/>
      <c r="IIQ45" s="171"/>
      <c r="IIR45" s="171"/>
      <c r="IIS45" s="171"/>
      <c r="IIT45" s="171"/>
      <c r="IIU45" s="171"/>
      <c r="IIV45" s="171"/>
      <c r="IIW45" s="171"/>
      <c r="IIX45" s="171"/>
      <c r="IIY45" s="171"/>
      <c r="IIZ45" s="171"/>
      <c r="IJA45" s="171"/>
      <c r="IJB45" s="171"/>
      <c r="IJC45" s="171"/>
      <c r="IJD45" s="171"/>
      <c r="IJE45" s="171"/>
      <c r="IJF45" s="171"/>
      <c r="IJG45" s="171"/>
      <c r="IJH45" s="171"/>
      <c r="IJI45" s="171"/>
      <c r="IJJ45" s="171"/>
      <c r="IJK45" s="171"/>
      <c r="IJL45" s="171"/>
      <c r="IJM45" s="171"/>
      <c r="IJN45" s="171"/>
      <c r="IJO45" s="171"/>
      <c r="IJP45" s="171"/>
      <c r="IJQ45" s="171"/>
      <c r="IJR45" s="171"/>
      <c r="IJS45" s="171"/>
      <c r="IJT45" s="171"/>
      <c r="IJU45" s="171"/>
      <c r="IJV45" s="171"/>
      <c r="IJW45" s="171"/>
      <c r="IJX45" s="171"/>
      <c r="IJY45" s="171"/>
      <c r="IJZ45" s="171"/>
      <c r="IKA45" s="171"/>
      <c r="IKB45" s="171"/>
      <c r="IKC45" s="171"/>
      <c r="IKD45" s="171"/>
      <c r="IKE45" s="171"/>
      <c r="IKF45" s="171"/>
      <c r="IKG45" s="171"/>
      <c r="IKH45" s="171"/>
      <c r="IKI45" s="171"/>
      <c r="IKJ45" s="171"/>
      <c r="IKK45" s="171"/>
      <c r="IKL45" s="171"/>
      <c r="IKM45" s="171"/>
      <c r="IKN45" s="171"/>
      <c r="IKO45" s="171"/>
      <c r="IKP45" s="171"/>
      <c r="IKQ45" s="171"/>
      <c r="IKR45" s="171"/>
      <c r="IKS45" s="171"/>
      <c r="IKT45" s="171"/>
      <c r="IKU45" s="171"/>
      <c r="IKV45" s="171"/>
      <c r="IKW45" s="171"/>
      <c r="IKX45" s="171"/>
      <c r="IKY45" s="171"/>
      <c r="IKZ45" s="171"/>
      <c r="ILA45" s="171"/>
      <c r="ILB45" s="171"/>
      <c r="ILC45" s="171"/>
      <c r="ILD45" s="171"/>
      <c r="ILE45" s="171"/>
      <c r="ILF45" s="171"/>
      <c r="ILG45" s="171"/>
      <c r="ILH45" s="171"/>
      <c r="ILI45" s="171"/>
      <c r="ILJ45" s="171"/>
      <c r="ILK45" s="171"/>
      <c r="ILL45" s="171"/>
      <c r="ILM45" s="171"/>
      <c r="ILN45" s="171"/>
      <c r="ILO45" s="171"/>
      <c r="ILP45" s="171"/>
      <c r="ILQ45" s="171"/>
      <c r="ILR45" s="171"/>
      <c r="ILS45" s="171"/>
      <c r="ILT45" s="171"/>
      <c r="ILU45" s="171"/>
      <c r="ILV45" s="171"/>
      <c r="ILW45" s="171"/>
      <c r="ILX45" s="171"/>
      <c r="ILY45" s="171"/>
      <c r="ILZ45" s="171"/>
      <c r="IMA45" s="171"/>
      <c r="IMB45" s="171"/>
      <c r="IMC45" s="171"/>
      <c r="IMD45" s="171"/>
      <c r="IME45" s="171"/>
      <c r="IMF45" s="171"/>
      <c r="IMG45" s="171"/>
      <c r="IMH45" s="171"/>
      <c r="IMI45" s="171"/>
      <c r="IMJ45" s="171"/>
      <c r="IMK45" s="171"/>
      <c r="IML45" s="171"/>
      <c r="IMM45" s="171"/>
      <c r="IMN45" s="171"/>
      <c r="IMO45" s="171"/>
      <c r="IMP45" s="171"/>
      <c r="IMQ45" s="171"/>
      <c r="IMR45" s="171"/>
      <c r="IMS45" s="171"/>
      <c r="IMT45" s="171"/>
      <c r="IMU45" s="171"/>
      <c r="IMV45" s="171"/>
      <c r="IMW45" s="171"/>
      <c r="IMX45" s="171"/>
      <c r="IMY45" s="171"/>
      <c r="IMZ45" s="171"/>
      <c r="INA45" s="171"/>
      <c r="INB45" s="171"/>
      <c r="INC45" s="171"/>
      <c r="IND45" s="171"/>
      <c r="INE45" s="171"/>
      <c r="INF45" s="171"/>
      <c r="ING45" s="171"/>
      <c r="INH45" s="171"/>
      <c r="INI45" s="171"/>
      <c r="INJ45" s="171"/>
      <c r="INK45" s="171"/>
      <c r="INL45" s="171"/>
      <c r="INM45" s="171"/>
      <c r="INN45" s="171"/>
      <c r="INO45" s="171"/>
      <c r="INP45" s="171"/>
      <c r="INQ45" s="171"/>
      <c r="INR45" s="171"/>
      <c r="INS45" s="171"/>
      <c r="INT45" s="171"/>
      <c r="INU45" s="171"/>
      <c r="INV45" s="171"/>
      <c r="INW45" s="171"/>
      <c r="INX45" s="171"/>
      <c r="INY45" s="171"/>
      <c r="INZ45" s="171"/>
      <c r="IOA45" s="171"/>
      <c r="IOB45" s="171"/>
      <c r="IOC45" s="171"/>
      <c r="IOD45" s="171"/>
      <c r="IOE45" s="171"/>
      <c r="IOF45" s="171"/>
      <c r="IOG45" s="171"/>
      <c r="IOH45" s="171"/>
      <c r="IOI45" s="171"/>
      <c r="IOJ45" s="171"/>
      <c r="IOK45" s="171"/>
      <c r="IOL45" s="171"/>
      <c r="IOM45" s="171"/>
      <c r="ION45" s="171"/>
      <c r="IOO45" s="171"/>
      <c r="IOP45" s="171"/>
      <c r="IOQ45" s="171"/>
      <c r="IOR45" s="171"/>
      <c r="IOS45" s="171"/>
      <c r="IOT45" s="171"/>
      <c r="IOU45" s="171"/>
      <c r="IOV45" s="171"/>
      <c r="IOW45" s="171"/>
      <c r="IOX45" s="171"/>
      <c r="IOY45" s="171"/>
      <c r="IOZ45" s="171"/>
      <c r="IPA45" s="171"/>
      <c r="IPB45" s="171"/>
      <c r="IPC45" s="171"/>
      <c r="IPD45" s="171"/>
      <c r="IPE45" s="171"/>
      <c r="IPF45" s="171"/>
      <c r="IPG45" s="171"/>
      <c r="IPH45" s="171"/>
      <c r="IPI45" s="171"/>
      <c r="IPJ45" s="171"/>
      <c r="IPK45" s="171"/>
      <c r="IPL45" s="171"/>
      <c r="IPM45" s="171"/>
      <c r="IPN45" s="171"/>
      <c r="IPO45" s="171"/>
      <c r="IPP45" s="171"/>
      <c r="IPQ45" s="171"/>
      <c r="IPR45" s="171"/>
      <c r="IPS45" s="171"/>
      <c r="IPT45" s="171"/>
      <c r="IPU45" s="171"/>
      <c r="IPV45" s="171"/>
      <c r="IPW45" s="171"/>
      <c r="IPX45" s="171"/>
      <c r="IPY45" s="171"/>
      <c r="IPZ45" s="171"/>
      <c r="IQA45" s="171"/>
      <c r="IQB45" s="171"/>
      <c r="IQC45" s="171"/>
      <c r="IQD45" s="171"/>
      <c r="IQE45" s="171"/>
      <c r="IQF45" s="171"/>
      <c r="IQG45" s="171"/>
      <c r="IQH45" s="171"/>
      <c r="IQI45" s="171"/>
      <c r="IQJ45" s="171"/>
      <c r="IQK45" s="171"/>
      <c r="IQL45" s="171"/>
      <c r="IQM45" s="171"/>
      <c r="IQN45" s="171"/>
      <c r="IQO45" s="171"/>
      <c r="IQP45" s="171"/>
      <c r="IQQ45" s="171"/>
      <c r="IQR45" s="171"/>
      <c r="IQS45" s="171"/>
      <c r="IQT45" s="171"/>
      <c r="IQU45" s="171"/>
      <c r="IQV45" s="171"/>
      <c r="IQW45" s="171"/>
      <c r="IQX45" s="171"/>
      <c r="IQY45" s="171"/>
      <c r="IQZ45" s="171"/>
      <c r="IRA45" s="171"/>
      <c r="IRB45" s="171"/>
      <c r="IRC45" s="171"/>
      <c r="IRD45" s="171"/>
      <c r="IRE45" s="171"/>
      <c r="IRF45" s="171"/>
      <c r="IRG45" s="171"/>
      <c r="IRH45" s="171"/>
      <c r="IRI45" s="171"/>
      <c r="IRJ45" s="171"/>
      <c r="IRK45" s="171"/>
      <c r="IRL45" s="171"/>
      <c r="IRM45" s="171"/>
      <c r="IRN45" s="171"/>
      <c r="IRO45" s="171"/>
      <c r="IRP45" s="171"/>
      <c r="IRQ45" s="171"/>
      <c r="IRR45" s="171"/>
      <c r="IRS45" s="171"/>
      <c r="IRT45" s="171"/>
      <c r="IRU45" s="171"/>
      <c r="IRV45" s="171"/>
      <c r="IRW45" s="171"/>
      <c r="IRX45" s="171"/>
      <c r="IRY45" s="171"/>
      <c r="IRZ45" s="171"/>
      <c r="ISA45" s="171"/>
      <c r="ISB45" s="171"/>
      <c r="ISC45" s="171"/>
      <c r="ISD45" s="171"/>
      <c r="ISE45" s="171"/>
      <c r="ISF45" s="171"/>
      <c r="ISG45" s="171"/>
      <c r="ISH45" s="171"/>
      <c r="ISI45" s="171"/>
      <c r="ISJ45" s="171"/>
      <c r="ISK45" s="171"/>
      <c r="ISL45" s="171"/>
      <c r="ISM45" s="171"/>
      <c r="ISN45" s="171"/>
      <c r="ISO45" s="171"/>
      <c r="ISP45" s="171"/>
      <c r="ISQ45" s="171"/>
      <c r="ISR45" s="171"/>
      <c r="ISS45" s="171"/>
      <c r="IST45" s="171"/>
      <c r="ISU45" s="171"/>
      <c r="ISV45" s="171"/>
      <c r="ISW45" s="171"/>
      <c r="ISX45" s="171"/>
      <c r="ISY45" s="171"/>
      <c r="ISZ45" s="171"/>
      <c r="ITA45" s="171"/>
      <c r="ITB45" s="171"/>
      <c r="ITC45" s="171"/>
      <c r="ITD45" s="171"/>
      <c r="ITE45" s="171"/>
      <c r="ITF45" s="171"/>
      <c r="ITG45" s="171"/>
      <c r="ITH45" s="171"/>
      <c r="ITI45" s="171"/>
      <c r="ITJ45" s="171"/>
      <c r="ITK45" s="171"/>
      <c r="ITL45" s="171"/>
      <c r="ITM45" s="171"/>
      <c r="ITN45" s="171"/>
      <c r="ITO45" s="171"/>
      <c r="ITP45" s="171"/>
      <c r="ITQ45" s="171"/>
      <c r="ITR45" s="171"/>
      <c r="ITS45" s="171"/>
      <c r="ITT45" s="171"/>
      <c r="ITU45" s="171"/>
      <c r="ITV45" s="171"/>
      <c r="ITW45" s="171"/>
      <c r="ITX45" s="171"/>
      <c r="ITY45" s="171"/>
      <c r="ITZ45" s="171"/>
      <c r="IUA45" s="171"/>
      <c r="IUB45" s="171"/>
      <c r="IUC45" s="171"/>
      <c r="IUD45" s="171"/>
      <c r="IUE45" s="171"/>
      <c r="IUF45" s="171"/>
      <c r="IUG45" s="171"/>
      <c r="IUH45" s="171"/>
      <c r="IUI45" s="171"/>
      <c r="IUJ45" s="171"/>
      <c r="IUK45" s="171"/>
      <c r="IUL45" s="171"/>
      <c r="IUM45" s="171"/>
      <c r="IUN45" s="171"/>
      <c r="IUO45" s="171"/>
      <c r="IUP45" s="171"/>
      <c r="IUQ45" s="171"/>
      <c r="IUR45" s="171"/>
      <c r="IUS45" s="171"/>
      <c r="IUT45" s="171"/>
      <c r="IUU45" s="171"/>
      <c r="IUV45" s="171"/>
      <c r="IUW45" s="171"/>
      <c r="IUX45" s="171"/>
      <c r="IUY45" s="171"/>
      <c r="IUZ45" s="171"/>
      <c r="IVA45" s="171"/>
      <c r="IVB45" s="171"/>
      <c r="IVC45" s="171"/>
      <c r="IVD45" s="171"/>
      <c r="IVE45" s="171"/>
      <c r="IVF45" s="171"/>
      <c r="IVG45" s="171"/>
      <c r="IVH45" s="171"/>
      <c r="IVI45" s="171"/>
      <c r="IVJ45" s="171"/>
      <c r="IVK45" s="171"/>
      <c r="IVL45" s="171"/>
      <c r="IVM45" s="171"/>
      <c r="IVN45" s="171"/>
      <c r="IVO45" s="171"/>
      <c r="IVP45" s="171"/>
      <c r="IVQ45" s="171"/>
      <c r="IVR45" s="171"/>
      <c r="IVS45" s="171"/>
      <c r="IVT45" s="171"/>
      <c r="IVU45" s="171"/>
      <c r="IVV45" s="171"/>
      <c r="IVW45" s="171"/>
      <c r="IVX45" s="171"/>
      <c r="IVY45" s="171"/>
      <c r="IVZ45" s="171"/>
      <c r="IWA45" s="171"/>
      <c r="IWB45" s="171"/>
      <c r="IWC45" s="171"/>
      <c r="IWD45" s="171"/>
      <c r="IWE45" s="171"/>
      <c r="IWF45" s="171"/>
      <c r="IWG45" s="171"/>
      <c r="IWH45" s="171"/>
      <c r="IWI45" s="171"/>
      <c r="IWJ45" s="171"/>
      <c r="IWK45" s="171"/>
      <c r="IWL45" s="171"/>
      <c r="IWM45" s="171"/>
      <c r="IWN45" s="171"/>
      <c r="IWO45" s="171"/>
      <c r="IWP45" s="171"/>
      <c r="IWQ45" s="171"/>
      <c r="IWR45" s="171"/>
      <c r="IWS45" s="171"/>
      <c r="IWT45" s="171"/>
      <c r="IWU45" s="171"/>
      <c r="IWV45" s="171"/>
      <c r="IWW45" s="171"/>
      <c r="IWX45" s="171"/>
      <c r="IWY45" s="171"/>
      <c r="IWZ45" s="171"/>
      <c r="IXA45" s="171"/>
      <c r="IXB45" s="171"/>
      <c r="IXC45" s="171"/>
      <c r="IXD45" s="171"/>
      <c r="IXE45" s="171"/>
      <c r="IXF45" s="171"/>
      <c r="IXG45" s="171"/>
      <c r="IXH45" s="171"/>
      <c r="IXI45" s="171"/>
      <c r="IXJ45" s="171"/>
      <c r="IXK45" s="171"/>
      <c r="IXL45" s="171"/>
      <c r="IXM45" s="171"/>
      <c r="IXN45" s="171"/>
      <c r="IXO45" s="171"/>
      <c r="IXP45" s="171"/>
      <c r="IXQ45" s="171"/>
      <c r="IXR45" s="171"/>
      <c r="IXS45" s="171"/>
      <c r="IXT45" s="171"/>
      <c r="IXU45" s="171"/>
      <c r="IXV45" s="171"/>
      <c r="IXW45" s="171"/>
      <c r="IXX45" s="171"/>
      <c r="IXY45" s="171"/>
      <c r="IXZ45" s="171"/>
      <c r="IYA45" s="171"/>
      <c r="IYB45" s="171"/>
      <c r="IYC45" s="171"/>
      <c r="IYD45" s="171"/>
      <c r="IYE45" s="171"/>
      <c r="IYF45" s="171"/>
      <c r="IYG45" s="171"/>
      <c r="IYH45" s="171"/>
      <c r="IYI45" s="171"/>
      <c r="IYJ45" s="171"/>
      <c r="IYK45" s="171"/>
      <c r="IYL45" s="171"/>
      <c r="IYM45" s="171"/>
      <c r="IYN45" s="171"/>
      <c r="IYO45" s="171"/>
      <c r="IYP45" s="171"/>
      <c r="IYQ45" s="171"/>
      <c r="IYR45" s="171"/>
      <c r="IYS45" s="171"/>
      <c r="IYT45" s="171"/>
      <c r="IYU45" s="171"/>
      <c r="IYV45" s="171"/>
      <c r="IYW45" s="171"/>
      <c r="IYX45" s="171"/>
      <c r="IYY45" s="171"/>
      <c r="IYZ45" s="171"/>
      <c r="IZA45" s="171"/>
      <c r="IZB45" s="171"/>
      <c r="IZC45" s="171"/>
      <c r="IZD45" s="171"/>
      <c r="IZE45" s="171"/>
      <c r="IZF45" s="171"/>
      <c r="IZG45" s="171"/>
      <c r="IZH45" s="171"/>
      <c r="IZI45" s="171"/>
      <c r="IZJ45" s="171"/>
      <c r="IZK45" s="171"/>
      <c r="IZL45" s="171"/>
      <c r="IZM45" s="171"/>
      <c r="IZN45" s="171"/>
      <c r="IZO45" s="171"/>
      <c r="IZP45" s="171"/>
      <c r="IZQ45" s="171"/>
      <c r="IZR45" s="171"/>
      <c r="IZS45" s="171"/>
      <c r="IZT45" s="171"/>
      <c r="IZU45" s="171"/>
      <c r="IZV45" s="171"/>
      <c r="IZW45" s="171"/>
      <c r="IZX45" s="171"/>
      <c r="IZY45" s="171"/>
      <c r="IZZ45" s="171"/>
      <c r="JAA45" s="171"/>
      <c r="JAB45" s="171"/>
      <c r="JAC45" s="171"/>
      <c r="JAD45" s="171"/>
      <c r="JAE45" s="171"/>
      <c r="JAF45" s="171"/>
      <c r="JAG45" s="171"/>
      <c r="JAH45" s="171"/>
      <c r="JAI45" s="171"/>
      <c r="JAJ45" s="171"/>
      <c r="JAK45" s="171"/>
      <c r="JAL45" s="171"/>
      <c r="JAM45" s="171"/>
      <c r="JAN45" s="171"/>
      <c r="JAO45" s="171"/>
      <c r="JAP45" s="171"/>
      <c r="JAQ45" s="171"/>
      <c r="JAR45" s="171"/>
      <c r="JAS45" s="171"/>
      <c r="JAT45" s="171"/>
      <c r="JAU45" s="171"/>
      <c r="JAV45" s="171"/>
      <c r="JAW45" s="171"/>
      <c r="JAX45" s="171"/>
      <c r="JAY45" s="171"/>
      <c r="JAZ45" s="171"/>
      <c r="JBA45" s="171"/>
      <c r="JBB45" s="171"/>
      <c r="JBC45" s="171"/>
      <c r="JBD45" s="171"/>
      <c r="JBE45" s="171"/>
      <c r="JBF45" s="171"/>
      <c r="JBG45" s="171"/>
      <c r="JBH45" s="171"/>
      <c r="JBI45" s="171"/>
      <c r="JBJ45" s="171"/>
      <c r="JBK45" s="171"/>
      <c r="JBL45" s="171"/>
      <c r="JBM45" s="171"/>
      <c r="JBN45" s="171"/>
      <c r="JBO45" s="171"/>
      <c r="JBP45" s="171"/>
      <c r="JBQ45" s="171"/>
      <c r="JBR45" s="171"/>
      <c r="JBS45" s="171"/>
      <c r="JBT45" s="171"/>
      <c r="JBU45" s="171"/>
      <c r="JBV45" s="171"/>
      <c r="JBW45" s="171"/>
      <c r="JBX45" s="171"/>
      <c r="JBY45" s="171"/>
      <c r="JBZ45" s="171"/>
      <c r="JCA45" s="171"/>
      <c r="JCB45" s="171"/>
      <c r="JCC45" s="171"/>
      <c r="JCD45" s="171"/>
      <c r="JCE45" s="171"/>
      <c r="JCF45" s="171"/>
      <c r="JCG45" s="171"/>
      <c r="JCH45" s="171"/>
      <c r="JCI45" s="171"/>
      <c r="JCJ45" s="171"/>
      <c r="JCK45" s="171"/>
      <c r="JCL45" s="171"/>
      <c r="JCM45" s="171"/>
      <c r="JCN45" s="171"/>
      <c r="JCO45" s="171"/>
      <c r="JCP45" s="171"/>
      <c r="JCQ45" s="171"/>
      <c r="JCR45" s="171"/>
      <c r="JCS45" s="171"/>
      <c r="JCT45" s="171"/>
      <c r="JCU45" s="171"/>
      <c r="JCV45" s="171"/>
      <c r="JCW45" s="171"/>
      <c r="JCX45" s="171"/>
      <c r="JCY45" s="171"/>
      <c r="JCZ45" s="171"/>
      <c r="JDA45" s="171"/>
      <c r="JDB45" s="171"/>
      <c r="JDC45" s="171"/>
      <c r="JDD45" s="171"/>
      <c r="JDE45" s="171"/>
      <c r="JDF45" s="171"/>
      <c r="JDG45" s="171"/>
      <c r="JDH45" s="171"/>
      <c r="JDI45" s="171"/>
      <c r="JDJ45" s="171"/>
      <c r="JDK45" s="171"/>
      <c r="JDL45" s="171"/>
      <c r="JDM45" s="171"/>
      <c r="JDN45" s="171"/>
      <c r="JDO45" s="171"/>
      <c r="JDP45" s="171"/>
      <c r="JDQ45" s="171"/>
      <c r="JDR45" s="171"/>
      <c r="JDS45" s="171"/>
      <c r="JDT45" s="171"/>
      <c r="JDU45" s="171"/>
      <c r="JDV45" s="171"/>
      <c r="JDW45" s="171"/>
      <c r="JDX45" s="171"/>
      <c r="JDY45" s="171"/>
      <c r="JDZ45" s="171"/>
      <c r="JEA45" s="171"/>
      <c r="JEB45" s="171"/>
      <c r="JEC45" s="171"/>
      <c r="JED45" s="171"/>
      <c r="JEE45" s="171"/>
      <c r="JEF45" s="171"/>
      <c r="JEG45" s="171"/>
      <c r="JEH45" s="171"/>
      <c r="JEI45" s="171"/>
      <c r="JEJ45" s="171"/>
      <c r="JEK45" s="171"/>
      <c r="JEL45" s="171"/>
      <c r="JEM45" s="171"/>
      <c r="JEN45" s="171"/>
      <c r="JEO45" s="171"/>
      <c r="JEP45" s="171"/>
      <c r="JEQ45" s="171"/>
      <c r="JER45" s="171"/>
      <c r="JES45" s="171"/>
      <c r="JET45" s="171"/>
      <c r="JEU45" s="171"/>
      <c r="JEV45" s="171"/>
      <c r="JEW45" s="171"/>
      <c r="JEX45" s="171"/>
      <c r="JEY45" s="171"/>
      <c r="JEZ45" s="171"/>
      <c r="JFA45" s="171"/>
      <c r="JFB45" s="171"/>
      <c r="JFC45" s="171"/>
      <c r="JFD45" s="171"/>
      <c r="JFE45" s="171"/>
      <c r="JFF45" s="171"/>
      <c r="JFG45" s="171"/>
      <c r="JFH45" s="171"/>
      <c r="JFI45" s="171"/>
      <c r="JFJ45" s="171"/>
      <c r="JFK45" s="171"/>
      <c r="JFL45" s="171"/>
      <c r="JFM45" s="171"/>
      <c r="JFN45" s="171"/>
      <c r="JFO45" s="171"/>
      <c r="JFP45" s="171"/>
      <c r="JFQ45" s="171"/>
      <c r="JFR45" s="171"/>
      <c r="JFS45" s="171"/>
      <c r="JFT45" s="171"/>
      <c r="JFU45" s="171"/>
      <c r="JFV45" s="171"/>
      <c r="JFW45" s="171"/>
      <c r="JFX45" s="171"/>
      <c r="JFY45" s="171"/>
      <c r="JFZ45" s="171"/>
      <c r="JGA45" s="171"/>
      <c r="JGB45" s="171"/>
      <c r="JGC45" s="171"/>
      <c r="JGD45" s="171"/>
      <c r="JGE45" s="171"/>
      <c r="JGF45" s="171"/>
      <c r="JGG45" s="171"/>
      <c r="JGH45" s="171"/>
      <c r="JGI45" s="171"/>
      <c r="JGJ45" s="171"/>
      <c r="JGK45" s="171"/>
      <c r="JGL45" s="171"/>
      <c r="JGM45" s="171"/>
      <c r="JGN45" s="171"/>
      <c r="JGO45" s="171"/>
      <c r="JGP45" s="171"/>
      <c r="JGQ45" s="171"/>
      <c r="JGR45" s="171"/>
      <c r="JGS45" s="171"/>
      <c r="JGT45" s="171"/>
      <c r="JGU45" s="171"/>
      <c r="JGV45" s="171"/>
      <c r="JGW45" s="171"/>
      <c r="JGX45" s="171"/>
      <c r="JGY45" s="171"/>
      <c r="JGZ45" s="171"/>
      <c r="JHA45" s="171"/>
      <c r="JHB45" s="171"/>
      <c r="JHC45" s="171"/>
      <c r="JHD45" s="171"/>
      <c r="JHE45" s="171"/>
      <c r="JHF45" s="171"/>
      <c r="JHG45" s="171"/>
      <c r="JHH45" s="171"/>
      <c r="JHI45" s="171"/>
      <c r="JHJ45" s="171"/>
      <c r="JHK45" s="171"/>
      <c r="JHL45" s="171"/>
      <c r="JHM45" s="171"/>
      <c r="JHN45" s="171"/>
      <c r="JHO45" s="171"/>
      <c r="JHP45" s="171"/>
      <c r="JHQ45" s="171"/>
      <c r="JHR45" s="171"/>
      <c r="JHS45" s="171"/>
      <c r="JHT45" s="171"/>
      <c r="JHU45" s="171"/>
      <c r="JHV45" s="171"/>
      <c r="JHW45" s="171"/>
      <c r="JHX45" s="171"/>
      <c r="JHY45" s="171"/>
      <c r="JHZ45" s="171"/>
      <c r="JIA45" s="171"/>
      <c r="JIB45" s="171"/>
      <c r="JIC45" s="171"/>
      <c r="JID45" s="171"/>
      <c r="JIE45" s="171"/>
      <c r="JIF45" s="171"/>
      <c r="JIG45" s="171"/>
      <c r="JIH45" s="171"/>
      <c r="JII45" s="171"/>
      <c r="JIJ45" s="171"/>
      <c r="JIK45" s="171"/>
      <c r="JIL45" s="171"/>
      <c r="JIM45" s="171"/>
      <c r="JIN45" s="171"/>
      <c r="JIO45" s="171"/>
      <c r="JIP45" s="171"/>
      <c r="JIQ45" s="171"/>
      <c r="JIR45" s="171"/>
      <c r="JIS45" s="171"/>
      <c r="JIT45" s="171"/>
      <c r="JIU45" s="171"/>
      <c r="JIV45" s="171"/>
      <c r="JIW45" s="171"/>
      <c r="JIX45" s="171"/>
      <c r="JIY45" s="171"/>
      <c r="JIZ45" s="171"/>
      <c r="JJA45" s="171"/>
      <c r="JJB45" s="171"/>
      <c r="JJC45" s="171"/>
      <c r="JJD45" s="171"/>
      <c r="JJE45" s="171"/>
      <c r="JJF45" s="171"/>
      <c r="JJG45" s="171"/>
      <c r="JJH45" s="171"/>
      <c r="JJI45" s="171"/>
      <c r="JJJ45" s="171"/>
      <c r="JJK45" s="171"/>
      <c r="JJL45" s="171"/>
      <c r="JJM45" s="171"/>
      <c r="JJN45" s="171"/>
      <c r="JJO45" s="171"/>
      <c r="JJP45" s="171"/>
      <c r="JJQ45" s="171"/>
      <c r="JJR45" s="171"/>
      <c r="JJS45" s="171"/>
      <c r="JJT45" s="171"/>
      <c r="JJU45" s="171"/>
      <c r="JJV45" s="171"/>
      <c r="JJW45" s="171"/>
      <c r="JJX45" s="171"/>
      <c r="JJY45" s="171"/>
      <c r="JJZ45" s="171"/>
      <c r="JKA45" s="171"/>
      <c r="JKB45" s="171"/>
      <c r="JKC45" s="171"/>
      <c r="JKD45" s="171"/>
      <c r="JKE45" s="171"/>
      <c r="JKF45" s="171"/>
      <c r="JKG45" s="171"/>
      <c r="JKH45" s="171"/>
      <c r="JKI45" s="171"/>
      <c r="JKJ45" s="171"/>
      <c r="JKK45" s="171"/>
      <c r="JKL45" s="171"/>
      <c r="JKM45" s="171"/>
      <c r="JKN45" s="171"/>
      <c r="JKO45" s="171"/>
      <c r="JKP45" s="171"/>
      <c r="JKQ45" s="171"/>
      <c r="JKR45" s="171"/>
      <c r="JKS45" s="171"/>
      <c r="JKT45" s="171"/>
      <c r="JKU45" s="171"/>
      <c r="JKV45" s="171"/>
      <c r="JKW45" s="171"/>
      <c r="JKX45" s="171"/>
      <c r="JKY45" s="171"/>
      <c r="JKZ45" s="171"/>
      <c r="JLA45" s="171"/>
      <c r="JLB45" s="171"/>
      <c r="JLC45" s="171"/>
      <c r="JLD45" s="171"/>
      <c r="JLE45" s="171"/>
      <c r="JLF45" s="171"/>
      <c r="JLG45" s="171"/>
      <c r="JLH45" s="171"/>
      <c r="JLI45" s="171"/>
      <c r="JLJ45" s="171"/>
      <c r="JLK45" s="171"/>
      <c r="JLL45" s="171"/>
      <c r="JLM45" s="171"/>
      <c r="JLN45" s="171"/>
      <c r="JLO45" s="171"/>
      <c r="JLP45" s="171"/>
      <c r="JLQ45" s="171"/>
      <c r="JLR45" s="171"/>
      <c r="JLS45" s="171"/>
      <c r="JLT45" s="171"/>
      <c r="JLU45" s="171"/>
      <c r="JLV45" s="171"/>
      <c r="JLW45" s="171"/>
      <c r="JLX45" s="171"/>
      <c r="JLY45" s="171"/>
      <c r="JLZ45" s="171"/>
      <c r="JMA45" s="171"/>
      <c r="JMB45" s="171"/>
      <c r="JMC45" s="171"/>
      <c r="JMD45" s="171"/>
      <c r="JME45" s="171"/>
      <c r="JMF45" s="171"/>
      <c r="JMG45" s="171"/>
      <c r="JMH45" s="171"/>
      <c r="JMI45" s="171"/>
      <c r="JMJ45" s="171"/>
      <c r="JMK45" s="171"/>
      <c r="JML45" s="171"/>
      <c r="JMM45" s="171"/>
      <c r="JMN45" s="171"/>
      <c r="JMO45" s="171"/>
      <c r="JMP45" s="171"/>
      <c r="JMQ45" s="171"/>
      <c r="JMR45" s="171"/>
      <c r="JMS45" s="171"/>
      <c r="JMT45" s="171"/>
      <c r="JMU45" s="171"/>
      <c r="JMV45" s="171"/>
      <c r="JMW45" s="171"/>
      <c r="JMX45" s="171"/>
      <c r="JMY45" s="171"/>
      <c r="JMZ45" s="171"/>
      <c r="JNA45" s="171"/>
      <c r="JNB45" s="171"/>
      <c r="JNC45" s="171"/>
      <c r="JND45" s="171"/>
      <c r="JNE45" s="171"/>
      <c r="JNF45" s="171"/>
      <c r="JNG45" s="171"/>
      <c r="JNH45" s="171"/>
      <c r="JNI45" s="171"/>
      <c r="JNJ45" s="171"/>
      <c r="JNK45" s="171"/>
      <c r="JNL45" s="171"/>
      <c r="JNM45" s="171"/>
      <c r="JNN45" s="171"/>
      <c r="JNO45" s="171"/>
      <c r="JNP45" s="171"/>
      <c r="JNQ45" s="171"/>
      <c r="JNR45" s="171"/>
      <c r="JNS45" s="171"/>
      <c r="JNT45" s="171"/>
      <c r="JNU45" s="171"/>
      <c r="JNV45" s="171"/>
      <c r="JNW45" s="171"/>
      <c r="JNX45" s="171"/>
      <c r="JNY45" s="171"/>
      <c r="JNZ45" s="171"/>
      <c r="JOA45" s="171"/>
      <c r="JOB45" s="171"/>
      <c r="JOC45" s="171"/>
      <c r="JOD45" s="171"/>
      <c r="JOE45" s="171"/>
      <c r="JOF45" s="171"/>
      <c r="JOG45" s="171"/>
      <c r="JOH45" s="171"/>
      <c r="JOI45" s="171"/>
      <c r="JOJ45" s="171"/>
      <c r="JOK45" s="171"/>
      <c r="JOL45" s="171"/>
      <c r="JOM45" s="171"/>
      <c r="JON45" s="171"/>
      <c r="JOO45" s="171"/>
      <c r="JOP45" s="171"/>
      <c r="JOQ45" s="171"/>
      <c r="JOR45" s="171"/>
      <c r="JOS45" s="171"/>
      <c r="JOT45" s="171"/>
      <c r="JOU45" s="171"/>
      <c r="JOV45" s="171"/>
      <c r="JOW45" s="171"/>
      <c r="JOX45" s="171"/>
      <c r="JOY45" s="171"/>
      <c r="JOZ45" s="171"/>
      <c r="JPA45" s="171"/>
      <c r="JPB45" s="171"/>
      <c r="JPC45" s="171"/>
      <c r="JPD45" s="171"/>
      <c r="JPE45" s="171"/>
      <c r="JPF45" s="171"/>
      <c r="JPG45" s="171"/>
      <c r="JPH45" s="171"/>
      <c r="JPI45" s="171"/>
      <c r="JPJ45" s="171"/>
      <c r="JPK45" s="171"/>
      <c r="JPL45" s="171"/>
      <c r="JPM45" s="171"/>
      <c r="JPN45" s="171"/>
      <c r="JPO45" s="171"/>
      <c r="JPP45" s="171"/>
      <c r="JPQ45" s="171"/>
      <c r="JPR45" s="171"/>
      <c r="JPS45" s="171"/>
      <c r="JPT45" s="171"/>
      <c r="JPU45" s="171"/>
      <c r="JPV45" s="171"/>
      <c r="JPW45" s="171"/>
      <c r="JPX45" s="171"/>
      <c r="JPY45" s="171"/>
      <c r="JPZ45" s="171"/>
      <c r="JQA45" s="171"/>
      <c r="JQB45" s="171"/>
      <c r="JQC45" s="171"/>
      <c r="JQD45" s="171"/>
      <c r="JQE45" s="171"/>
      <c r="JQF45" s="171"/>
      <c r="JQG45" s="171"/>
      <c r="JQH45" s="171"/>
      <c r="JQI45" s="171"/>
      <c r="JQJ45" s="171"/>
      <c r="JQK45" s="171"/>
      <c r="JQL45" s="171"/>
      <c r="JQM45" s="171"/>
      <c r="JQN45" s="171"/>
      <c r="JQO45" s="171"/>
      <c r="JQP45" s="171"/>
      <c r="JQQ45" s="171"/>
      <c r="JQR45" s="171"/>
      <c r="JQS45" s="171"/>
      <c r="JQT45" s="171"/>
      <c r="JQU45" s="171"/>
      <c r="JQV45" s="171"/>
      <c r="JQW45" s="171"/>
      <c r="JQX45" s="171"/>
      <c r="JQY45" s="171"/>
      <c r="JQZ45" s="171"/>
      <c r="JRA45" s="171"/>
      <c r="JRB45" s="171"/>
      <c r="JRC45" s="171"/>
      <c r="JRD45" s="171"/>
      <c r="JRE45" s="171"/>
      <c r="JRF45" s="171"/>
      <c r="JRG45" s="171"/>
      <c r="JRH45" s="171"/>
      <c r="JRI45" s="171"/>
      <c r="JRJ45" s="171"/>
      <c r="JRK45" s="171"/>
      <c r="JRL45" s="171"/>
      <c r="JRM45" s="171"/>
      <c r="JRN45" s="171"/>
      <c r="JRO45" s="171"/>
      <c r="JRP45" s="171"/>
      <c r="JRQ45" s="171"/>
      <c r="JRR45" s="171"/>
      <c r="JRS45" s="171"/>
      <c r="JRT45" s="171"/>
      <c r="JRU45" s="171"/>
      <c r="JRV45" s="171"/>
      <c r="JRW45" s="171"/>
      <c r="JRX45" s="171"/>
      <c r="JRY45" s="171"/>
      <c r="JRZ45" s="171"/>
      <c r="JSA45" s="171"/>
      <c r="JSB45" s="171"/>
      <c r="JSC45" s="171"/>
      <c r="JSD45" s="171"/>
      <c r="JSE45" s="171"/>
      <c r="JSF45" s="171"/>
      <c r="JSG45" s="171"/>
      <c r="JSH45" s="171"/>
      <c r="JSI45" s="171"/>
      <c r="JSJ45" s="171"/>
      <c r="JSK45" s="171"/>
      <c r="JSL45" s="171"/>
      <c r="JSM45" s="171"/>
      <c r="JSN45" s="171"/>
      <c r="JSO45" s="171"/>
      <c r="JSP45" s="171"/>
      <c r="JSQ45" s="171"/>
      <c r="JSR45" s="171"/>
      <c r="JSS45" s="171"/>
      <c r="JST45" s="171"/>
      <c r="JSU45" s="171"/>
      <c r="JSV45" s="171"/>
      <c r="JSW45" s="171"/>
      <c r="JSX45" s="171"/>
      <c r="JSY45" s="171"/>
      <c r="JSZ45" s="171"/>
      <c r="JTA45" s="171"/>
      <c r="JTB45" s="171"/>
      <c r="JTC45" s="171"/>
      <c r="JTD45" s="171"/>
      <c r="JTE45" s="171"/>
      <c r="JTF45" s="171"/>
      <c r="JTG45" s="171"/>
      <c r="JTH45" s="171"/>
      <c r="JTI45" s="171"/>
      <c r="JTJ45" s="171"/>
      <c r="JTK45" s="171"/>
      <c r="JTL45" s="171"/>
      <c r="JTM45" s="171"/>
      <c r="JTN45" s="171"/>
      <c r="JTO45" s="171"/>
      <c r="JTP45" s="171"/>
      <c r="JTQ45" s="171"/>
      <c r="JTR45" s="171"/>
      <c r="JTS45" s="171"/>
      <c r="JTT45" s="171"/>
      <c r="JTU45" s="171"/>
      <c r="JTV45" s="171"/>
      <c r="JTW45" s="171"/>
      <c r="JTX45" s="171"/>
      <c r="JTY45" s="171"/>
      <c r="JTZ45" s="171"/>
      <c r="JUA45" s="171"/>
      <c r="JUB45" s="171"/>
      <c r="JUC45" s="171"/>
      <c r="JUD45" s="171"/>
      <c r="JUE45" s="171"/>
      <c r="JUF45" s="171"/>
      <c r="JUG45" s="171"/>
      <c r="JUH45" s="171"/>
      <c r="JUI45" s="171"/>
      <c r="JUJ45" s="171"/>
      <c r="JUK45" s="171"/>
      <c r="JUL45" s="171"/>
      <c r="JUM45" s="171"/>
      <c r="JUN45" s="171"/>
      <c r="JUO45" s="171"/>
      <c r="JUP45" s="171"/>
      <c r="JUQ45" s="171"/>
      <c r="JUR45" s="171"/>
      <c r="JUS45" s="171"/>
      <c r="JUT45" s="171"/>
      <c r="JUU45" s="171"/>
      <c r="JUV45" s="171"/>
      <c r="JUW45" s="171"/>
      <c r="JUX45" s="171"/>
      <c r="JUY45" s="171"/>
      <c r="JUZ45" s="171"/>
      <c r="JVA45" s="171"/>
      <c r="JVB45" s="171"/>
      <c r="JVC45" s="171"/>
      <c r="JVD45" s="171"/>
      <c r="JVE45" s="171"/>
      <c r="JVF45" s="171"/>
      <c r="JVG45" s="171"/>
      <c r="JVH45" s="171"/>
      <c r="JVI45" s="171"/>
      <c r="JVJ45" s="171"/>
      <c r="JVK45" s="171"/>
      <c r="JVL45" s="171"/>
      <c r="JVM45" s="171"/>
      <c r="JVN45" s="171"/>
      <c r="JVO45" s="171"/>
      <c r="JVP45" s="171"/>
      <c r="JVQ45" s="171"/>
      <c r="JVR45" s="171"/>
      <c r="JVS45" s="171"/>
      <c r="JVT45" s="171"/>
      <c r="JVU45" s="171"/>
      <c r="JVV45" s="171"/>
      <c r="JVW45" s="171"/>
      <c r="JVX45" s="171"/>
      <c r="JVY45" s="171"/>
      <c r="JVZ45" s="171"/>
      <c r="JWA45" s="171"/>
      <c r="JWB45" s="171"/>
      <c r="JWC45" s="171"/>
      <c r="JWD45" s="171"/>
      <c r="JWE45" s="171"/>
      <c r="JWF45" s="171"/>
      <c r="JWG45" s="171"/>
      <c r="JWH45" s="171"/>
      <c r="JWI45" s="171"/>
      <c r="JWJ45" s="171"/>
      <c r="JWK45" s="171"/>
      <c r="JWL45" s="171"/>
      <c r="JWM45" s="171"/>
      <c r="JWN45" s="171"/>
      <c r="JWO45" s="171"/>
      <c r="JWP45" s="171"/>
      <c r="JWQ45" s="171"/>
      <c r="JWR45" s="171"/>
      <c r="JWS45" s="171"/>
      <c r="JWT45" s="171"/>
      <c r="JWU45" s="171"/>
      <c r="JWV45" s="171"/>
      <c r="JWW45" s="171"/>
      <c r="JWX45" s="171"/>
      <c r="JWY45" s="171"/>
      <c r="JWZ45" s="171"/>
      <c r="JXA45" s="171"/>
      <c r="JXB45" s="171"/>
      <c r="JXC45" s="171"/>
      <c r="JXD45" s="171"/>
      <c r="JXE45" s="171"/>
      <c r="JXF45" s="171"/>
      <c r="JXG45" s="171"/>
      <c r="JXH45" s="171"/>
      <c r="JXI45" s="171"/>
      <c r="JXJ45" s="171"/>
      <c r="JXK45" s="171"/>
      <c r="JXL45" s="171"/>
      <c r="JXM45" s="171"/>
      <c r="JXN45" s="171"/>
      <c r="JXO45" s="171"/>
      <c r="JXP45" s="171"/>
      <c r="JXQ45" s="171"/>
      <c r="JXR45" s="171"/>
      <c r="JXS45" s="171"/>
      <c r="JXT45" s="171"/>
      <c r="JXU45" s="171"/>
      <c r="JXV45" s="171"/>
      <c r="JXW45" s="171"/>
      <c r="JXX45" s="171"/>
      <c r="JXY45" s="171"/>
      <c r="JXZ45" s="171"/>
      <c r="JYA45" s="171"/>
      <c r="JYB45" s="171"/>
      <c r="JYC45" s="171"/>
      <c r="JYD45" s="171"/>
      <c r="JYE45" s="171"/>
      <c r="JYF45" s="171"/>
      <c r="JYG45" s="171"/>
      <c r="JYH45" s="171"/>
      <c r="JYI45" s="171"/>
      <c r="JYJ45" s="171"/>
      <c r="JYK45" s="171"/>
      <c r="JYL45" s="171"/>
      <c r="JYM45" s="171"/>
      <c r="JYN45" s="171"/>
      <c r="JYO45" s="171"/>
      <c r="JYP45" s="171"/>
      <c r="JYQ45" s="171"/>
      <c r="JYR45" s="171"/>
      <c r="JYS45" s="171"/>
      <c r="JYT45" s="171"/>
      <c r="JYU45" s="171"/>
      <c r="JYV45" s="171"/>
      <c r="JYW45" s="171"/>
      <c r="JYX45" s="171"/>
      <c r="JYY45" s="171"/>
      <c r="JYZ45" s="171"/>
      <c r="JZA45" s="171"/>
      <c r="JZB45" s="171"/>
      <c r="JZC45" s="171"/>
      <c r="JZD45" s="171"/>
      <c r="JZE45" s="171"/>
      <c r="JZF45" s="171"/>
      <c r="JZG45" s="171"/>
      <c r="JZH45" s="171"/>
      <c r="JZI45" s="171"/>
      <c r="JZJ45" s="171"/>
      <c r="JZK45" s="171"/>
      <c r="JZL45" s="171"/>
      <c r="JZM45" s="171"/>
      <c r="JZN45" s="171"/>
      <c r="JZO45" s="171"/>
      <c r="JZP45" s="171"/>
      <c r="JZQ45" s="171"/>
      <c r="JZR45" s="171"/>
      <c r="JZS45" s="171"/>
      <c r="JZT45" s="171"/>
      <c r="JZU45" s="171"/>
      <c r="JZV45" s="171"/>
      <c r="JZW45" s="171"/>
      <c r="JZX45" s="171"/>
      <c r="JZY45" s="171"/>
      <c r="JZZ45" s="171"/>
      <c r="KAA45" s="171"/>
      <c r="KAB45" s="171"/>
      <c r="KAC45" s="171"/>
      <c r="KAD45" s="171"/>
      <c r="KAE45" s="171"/>
      <c r="KAF45" s="171"/>
      <c r="KAG45" s="171"/>
      <c r="KAH45" s="171"/>
      <c r="KAI45" s="171"/>
      <c r="KAJ45" s="171"/>
      <c r="KAK45" s="171"/>
      <c r="KAL45" s="171"/>
      <c r="KAM45" s="171"/>
      <c r="KAN45" s="171"/>
      <c r="KAO45" s="171"/>
      <c r="KAP45" s="171"/>
      <c r="KAQ45" s="171"/>
      <c r="KAR45" s="171"/>
      <c r="KAS45" s="171"/>
      <c r="KAT45" s="171"/>
      <c r="KAU45" s="171"/>
      <c r="KAV45" s="171"/>
      <c r="KAW45" s="171"/>
      <c r="KAX45" s="171"/>
      <c r="KAY45" s="171"/>
      <c r="KAZ45" s="171"/>
      <c r="KBA45" s="171"/>
      <c r="KBB45" s="171"/>
      <c r="KBC45" s="171"/>
      <c r="KBD45" s="171"/>
      <c r="KBE45" s="171"/>
      <c r="KBF45" s="171"/>
      <c r="KBG45" s="171"/>
      <c r="KBH45" s="171"/>
      <c r="KBI45" s="171"/>
      <c r="KBJ45" s="171"/>
      <c r="KBK45" s="171"/>
      <c r="KBL45" s="171"/>
      <c r="KBM45" s="171"/>
      <c r="KBN45" s="171"/>
      <c r="KBO45" s="171"/>
      <c r="KBP45" s="171"/>
      <c r="KBQ45" s="171"/>
      <c r="KBR45" s="171"/>
      <c r="KBS45" s="171"/>
      <c r="KBT45" s="171"/>
      <c r="KBU45" s="171"/>
      <c r="KBV45" s="171"/>
      <c r="KBW45" s="171"/>
      <c r="KBX45" s="171"/>
      <c r="KBY45" s="171"/>
      <c r="KBZ45" s="171"/>
      <c r="KCA45" s="171"/>
      <c r="KCB45" s="171"/>
      <c r="KCC45" s="171"/>
      <c r="KCD45" s="171"/>
      <c r="KCE45" s="171"/>
      <c r="KCF45" s="171"/>
      <c r="KCG45" s="171"/>
      <c r="KCH45" s="171"/>
      <c r="KCI45" s="171"/>
      <c r="KCJ45" s="171"/>
      <c r="KCK45" s="171"/>
      <c r="KCL45" s="171"/>
      <c r="KCM45" s="171"/>
      <c r="KCN45" s="171"/>
      <c r="KCO45" s="171"/>
      <c r="KCP45" s="171"/>
      <c r="KCQ45" s="171"/>
      <c r="KCR45" s="171"/>
      <c r="KCS45" s="171"/>
      <c r="KCT45" s="171"/>
      <c r="KCU45" s="171"/>
      <c r="KCV45" s="171"/>
      <c r="KCW45" s="171"/>
      <c r="KCX45" s="171"/>
      <c r="KCY45" s="171"/>
      <c r="KCZ45" s="171"/>
      <c r="KDA45" s="171"/>
      <c r="KDB45" s="171"/>
      <c r="KDC45" s="171"/>
      <c r="KDD45" s="171"/>
      <c r="KDE45" s="171"/>
      <c r="KDF45" s="171"/>
      <c r="KDG45" s="171"/>
      <c r="KDH45" s="171"/>
      <c r="KDI45" s="171"/>
      <c r="KDJ45" s="171"/>
      <c r="KDK45" s="171"/>
      <c r="KDL45" s="171"/>
      <c r="KDM45" s="171"/>
      <c r="KDN45" s="171"/>
      <c r="KDO45" s="171"/>
      <c r="KDP45" s="171"/>
      <c r="KDQ45" s="171"/>
      <c r="KDR45" s="171"/>
      <c r="KDS45" s="171"/>
      <c r="KDT45" s="171"/>
      <c r="KDU45" s="171"/>
      <c r="KDV45" s="171"/>
      <c r="KDW45" s="171"/>
      <c r="KDX45" s="171"/>
      <c r="KDY45" s="171"/>
      <c r="KDZ45" s="171"/>
      <c r="KEA45" s="171"/>
      <c r="KEB45" s="171"/>
      <c r="KEC45" s="171"/>
      <c r="KED45" s="171"/>
      <c r="KEE45" s="171"/>
      <c r="KEF45" s="171"/>
      <c r="KEG45" s="171"/>
      <c r="KEH45" s="171"/>
      <c r="KEI45" s="171"/>
      <c r="KEJ45" s="171"/>
      <c r="KEK45" s="171"/>
      <c r="KEL45" s="171"/>
      <c r="KEM45" s="171"/>
      <c r="KEN45" s="171"/>
      <c r="KEO45" s="171"/>
      <c r="KEP45" s="171"/>
      <c r="KEQ45" s="171"/>
      <c r="KER45" s="171"/>
      <c r="KES45" s="171"/>
      <c r="KET45" s="171"/>
      <c r="KEU45" s="171"/>
      <c r="KEV45" s="171"/>
      <c r="KEW45" s="171"/>
      <c r="KEX45" s="171"/>
      <c r="KEY45" s="171"/>
      <c r="KEZ45" s="171"/>
      <c r="KFA45" s="171"/>
      <c r="KFB45" s="171"/>
      <c r="KFC45" s="171"/>
      <c r="KFD45" s="171"/>
      <c r="KFE45" s="171"/>
      <c r="KFF45" s="171"/>
      <c r="KFG45" s="171"/>
      <c r="KFH45" s="171"/>
      <c r="KFI45" s="171"/>
      <c r="KFJ45" s="171"/>
      <c r="KFK45" s="171"/>
      <c r="KFL45" s="171"/>
      <c r="KFM45" s="171"/>
      <c r="KFN45" s="171"/>
      <c r="KFO45" s="171"/>
      <c r="KFP45" s="171"/>
      <c r="KFQ45" s="171"/>
      <c r="KFR45" s="171"/>
      <c r="KFS45" s="171"/>
      <c r="KFT45" s="171"/>
      <c r="KFU45" s="171"/>
      <c r="KFV45" s="171"/>
      <c r="KFW45" s="171"/>
      <c r="KFX45" s="171"/>
      <c r="KFY45" s="171"/>
      <c r="KFZ45" s="171"/>
      <c r="KGA45" s="171"/>
      <c r="KGB45" s="171"/>
      <c r="KGC45" s="171"/>
      <c r="KGD45" s="171"/>
      <c r="KGE45" s="171"/>
      <c r="KGF45" s="171"/>
      <c r="KGG45" s="171"/>
      <c r="KGH45" s="171"/>
      <c r="KGI45" s="171"/>
      <c r="KGJ45" s="171"/>
      <c r="KGK45" s="171"/>
      <c r="KGL45" s="171"/>
      <c r="KGM45" s="171"/>
      <c r="KGN45" s="171"/>
      <c r="KGO45" s="171"/>
      <c r="KGP45" s="171"/>
      <c r="KGQ45" s="171"/>
      <c r="KGR45" s="171"/>
      <c r="KGS45" s="171"/>
      <c r="KGT45" s="171"/>
      <c r="KGU45" s="171"/>
      <c r="KGV45" s="171"/>
      <c r="KGW45" s="171"/>
      <c r="KGX45" s="171"/>
      <c r="KGY45" s="171"/>
      <c r="KGZ45" s="171"/>
      <c r="KHA45" s="171"/>
      <c r="KHB45" s="171"/>
      <c r="KHC45" s="171"/>
      <c r="KHD45" s="171"/>
      <c r="KHE45" s="171"/>
      <c r="KHF45" s="171"/>
      <c r="KHG45" s="171"/>
      <c r="KHH45" s="171"/>
      <c r="KHI45" s="171"/>
      <c r="KHJ45" s="171"/>
      <c r="KHK45" s="171"/>
      <c r="KHL45" s="171"/>
      <c r="KHM45" s="171"/>
      <c r="KHN45" s="171"/>
      <c r="KHO45" s="171"/>
      <c r="KHP45" s="171"/>
      <c r="KHQ45" s="171"/>
      <c r="KHR45" s="171"/>
      <c r="KHS45" s="171"/>
      <c r="KHT45" s="171"/>
      <c r="KHU45" s="171"/>
      <c r="KHV45" s="171"/>
      <c r="KHW45" s="171"/>
      <c r="KHX45" s="171"/>
      <c r="KHY45" s="171"/>
      <c r="KHZ45" s="171"/>
      <c r="KIA45" s="171"/>
      <c r="KIB45" s="171"/>
      <c r="KIC45" s="171"/>
      <c r="KID45" s="171"/>
      <c r="KIE45" s="171"/>
      <c r="KIF45" s="171"/>
      <c r="KIG45" s="171"/>
      <c r="KIH45" s="171"/>
      <c r="KII45" s="171"/>
      <c r="KIJ45" s="171"/>
      <c r="KIK45" s="171"/>
      <c r="KIL45" s="171"/>
      <c r="KIM45" s="171"/>
      <c r="KIN45" s="171"/>
      <c r="KIO45" s="171"/>
      <c r="KIP45" s="171"/>
      <c r="KIQ45" s="171"/>
      <c r="KIR45" s="171"/>
      <c r="KIS45" s="171"/>
      <c r="KIT45" s="171"/>
      <c r="KIU45" s="171"/>
      <c r="KIV45" s="171"/>
      <c r="KIW45" s="171"/>
      <c r="KIX45" s="171"/>
      <c r="KIY45" s="171"/>
      <c r="KIZ45" s="171"/>
      <c r="KJA45" s="171"/>
      <c r="KJB45" s="171"/>
      <c r="KJC45" s="171"/>
      <c r="KJD45" s="171"/>
      <c r="KJE45" s="171"/>
      <c r="KJF45" s="171"/>
      <c r="KJG45" s="171"/>
      <c r="KJH45" s="171"/>
      <c r="KJI45" s="171"/>
      <c r="KJJ45" s="171"/>
      <c r="KJK45" s="171"/>
      <c r="KJL45" s="171"/>
      <c r="KJM45" s="171"/>
      <c r="KJN45" s="171"/>
      <c r="KJO45" s="171"/>
      <c r="KJP45" s="171"/>
      <c r="KJQ45" s="171"/>
      <c r="KJR45" s="171"/>
      <c r="KJS45" s="171"/>
      <c r="KJT45" s="171"/>
      <c r="KJU45" s="171"/>
      <c r="KJV45" s="171"/>
      <c r="KJW45" s="171"/>
      <c r="KJX45" s="171"/>
      <c r="KJY45" s="171"/>
      <c r="KJZ45" s="171"/>
      <c r="KKA45" s="171"/>
      <c r="KKB45" s="171"/>
      <c r="KKC45" s="171"/>
      <c r="KKD45" s="171"/>
      <c r="KKE45" s="171"/>
      <c r="KKF45" s="171"/>
      <c r="KKG45" s="171"/>
      <c r="KKH45" s="171"/>
      <c r="KKI45" s="171"/>
      <c r="KKJ45" s="171"/>
      <c r="KKK45" s="171"/>
      <c r="KKL45" s="171"/>
      <c r="KKM45" s="171"/>
      <c r="KKN45" s="171"/>
      <c r="KKO45" s="171"/>
      <c r="KKP45" s="171"/>
      <c r="KKQ45" s="171"/>
      <c r="KKR45" s="171"/>
      <c r="KKS45" s="171"/>
      <c r="KKT45" s="171"/>
      <c r="KKU45" s="171"/>
      <c r="KKV45" s="171"/>
      <c r="KKW45" s="171"/>
      <c r="KKX45" s="171"/>
      <c r="KKY45" s="171"/>
      <c r="KKZ45" s="171"/>
      <c r="KLA45" s="171"/>
      <c r="KLB45" s="171"/>
      <c r="KLC45" s="171"/>
      <c r="KLD45" s="171"/>
      <c r="KLE45" s="171"/>
      <c r="KLF45" s="171"/>
      <c r="KLG45" s="171"/>
      <c r="KLH45" s="171"/>
      <c r="KLI45" s="171"/>
      <c r="KLJ45" s="171"/>
      <c r="KLK45" s="171"/>
      <c r="KLL45" s="171"/>
      <c r="KLM45" s="171"/>
      <c r="KLN45" s="171"/>
      <c r="KLO45" s="171"/>
      <c r="KLP45" s="171"/>
      <c r="KLQ45" s="171"/>
      <c r="KLR45" s="171"/>
      <c r="KLS45" s="171"/>
      <c r="KLT45" s="171"/>
      <c r="KLU45" s="171"/>
      <c r="KLV45" s="171"/>
      <c r="KLW45" s="171"/>
      <c r="KLX45" s="171"/>
      <c r="KLY45" s="171"/>
      <c r="KLZ45" s="171"/>
      <c r="KMA45" s="171"/>
      <c r="KMB45" s="171"/>
      <c r="KMC45" s="171"/>
      <c r="KMD45" s="171"/>
      <c r="KME45" s="171"/>
      <c r="KMF45" s="171"/>
      <c r="KMG45" s="171"/>
      <c r="KMH45" s="171"/>
      <c r="KMI45" s="171"/>
      <c r="KMJ45" s="171"/>
      <c r="KMK45" s="171"/>
      <c r="KML45" s="171"/>
      <c r="KMM45" s="171"/>
      <c r="KMN45" s="171"/>
      <c r="KMO45" s="171"/>
      <c r="KMP45" s="171"/>
      <c r="KMQ45" s="171"/>
      <c r="KMR45" s="171"/>
      <c r="KMS45" s="171"/>
      <c r="KMT45" s="171"/>
      <c r="KMU45" s="171"/>
      <c r="KMV45" s="171"/>
      <c r="KMW45" s="171"/>
      <c r="KMX45" s="171"/>
      <c r="KMY45" s="171"/>
      <c r="KMZ45" s="171"/>
      <c r="KNA45" s="171"/>
      <c r="KNB45" s="171"/>
      <c r="KNC45" s="171"/>
      <c r="KND45" s="171"/>
      <c r="KNE45" s="171"/>
      <c r="KNF45" s="171"/>
      <c r="KNG45" s="171"/>
      <c r="KNH45" s="171"/>
      <c r="KNI45" s="171"/>
      <c r="KNJ45" s="171"/>
      <c r="KNK45" s="171"/>
      <c r="KNL45" s="171"/>
      <c r="KNM45" s="171"/>
      <c r="KNN45" s="171"/>
      <c r="KNO45" s="171"/>
      <c r="KNP45" s="171"/>
      <c r="KNQ45" s="171"/>
      <c r="KNR45" s="171"/>
      <c r="KNS45" s="171"/>
      <c r="KNT45" s="171"/>
      <c r="KNU45" s="171"/>
      <c r="KNV45" s="171"/>
      <c r="KNW45" s="171"/>
      <c r="KNX45" s="171"/>
      <c r="KNY45" s="171"/>
      <c r="KNZ45" s="171"/>
      <c r="KOA45" s="171"/>
      <c r="KOB45" s="171"/>
      <c r="KOC45" s="171"/>
      <c r="KOD45" s="171"/>
      <c r="KOE45" s="171"/>
      <c r="KOF45" s="171"/>
      <c r="KOG45" s="171"/>
      <c r="KOH45" s="171"/>
      <c r="KOI45" s="171"/>
      <c r="KOJ45" s="171"/>
      <c r="KOK45" s="171"/>
      <c r="KOL45" s="171"/>
      <c r="KOM45" s="171"/>
      <c r="KON45" s="171"/>
      <c r="KOO45" s="171"/>
      <c r="KOP45" s="171"/>
      <c r="KOQ45" s="171"/>
      <c r="KOR45" s="171"/>
      <c r="KOS45" s="171"/>
      <c r="KOT45" s="171"/>
      <c r="KOU45" s="171"/>
      <c r="KOV45" s="171"/>
      <c r="KOW45" s="171"/>
      <c r="KOX45" s="171"/>
      <c r="KOY45" s="171"/>
      <c r="KOZ45" s="171"/>
      <c r="KPA45" s="171"/>
      <c r="KPB45" s="171"/>
      <c r="KPC45" s="171"/>
      <c r="KPD45" s="171"/>
      <c r="KPE45" s="171"/>
      <c r="KPF45" s="171"/>
      <c r="KPG45" s="171"/>
      <c r="KPH45" s="171"/>
      <c r="KPI45" s="171"/>
      <c r="KPJ45" s="171"/>
      <c r="KPK45" s="171"/>
      <c r="KPL45" s="171"/>
      <c r="KPM45" s="171"/>
      <c r="KPN45" s="171"/>
      <c r="KPO45" s="171"/>
      <c r="KPP45" s="171"/>
      <c r="KPQ45" s="171"/>
      <c r="KPR45" s="171"/>
      <c r="KPS45" s="171"/>
      <c r="KPT45" s="171"/>
      <c r="KPU45" s="171"/>
      <c r="KPV45" s="171"/>
      <c r="KPW45" s="171"/>
      <c r="KPX45" s="171"/>
      <c r="KPY45" s="171"/>
      <c r="KPZ45" s="171"/>
      <c r="KQA45" s="171"/>
      <c r="KQB45" s="171"/>
      <c r="KQC45" s="171"/>
      <c r="KQD45" s="171"/>
      <c r="KQE45" s="171"/>
      <c r="KQF45" s="171"/>
      <c r="KQG45" s="171"/>
      <c r="KQH45" s="171"/>
      <c r="KQI45" s="171"/>
      <c r="KQJ45" s="171"/>
      <c r="KQK45" s="171"/>
      <c r="KQL45" s="171"/>
      <c r="KQM45" s="171"/>
      <c r="KQN45" s="171"/>
      <c r="KQO45" s="171"/>
      <c r="KQP45" s="171"/>
      <c r="KQQ45" s="171"/>
      <c r="KQR45" s="171"/>
      <c r="KQS45" s="171"/>
      <c r="KQT45" s="171"/>
      <c r="KQU45" s="171"/>
      <c r="KQV45" s="171"/>
      <c r="KQW45" s="171"/>
      <c r="KQX45" s="171"/>
      <c r="KQY45" s="171"/>
      <c r="KQZ45" s="171"/>
      <c r="KRA45" s="171"/>
      <c r="KRB45" s="171"/>
      <c r="KRC45" s="171"/>
      <c r="KRD45" s="171"/>
      <c r="KRE45" s="171"/>
      <c r="KRF45" s="171"/>
      <c r="KRG45" s="171"/>
      <c r="KRH45" s="171"/>
      <c r="KRI45" s="171"/>
      <c r="KRJ45" s="171"/>
      <c r="KRK45" s="171"/>
      <c r="KRL45" s="171"/>
      <c r="KRM45" s="171"/>
      <c r="KRN45" s="171"/>
      <c r="KRO45" s="171"/>
      <c r="KRP45" s="171"/>
      <c r="KRQ45" s="171"/>
      <c r="KRR45" s="171"/>
      <c r="KRS45" s="171"/>
      <c r="KRT45" s="171"/>
      <c r="KRU45" s="171"/>
      <c r="KRV45" s="171"/>
      <c r="KRW45" s="171"/>
      <c r="KRX45" s="171"/>
      <c r="KRY45" s="171"/>
      <c r="KRZ45" s="171"/>
      <c r="KSA45" s="171"/>
      <c r="KSB45" s="171"/>
      <c r="KSC45" s="171"/>
      <c r="KSD45" s="171"/>
      <c r="KSE45" s="171"/>
      <c r="KSF45" s="171"/>
      <c r="KSG45" s="171"/>
      <c r="KSH45" s="171"/>
      <c r="KSI45" s="171"/>
      <c r="KSJ45" s="171"/>
      <c r="KSK45" s="171"/>
      <c r="KSL45" s="171"/>
      <c r="KSM45" s="171"/>
      <c r="KSN45" s="171"/>
      <c r="KSO45" s="171"/>
      <c r="KSP45" s="171"/>
      <c r="KSQ45" s="171"/>
      <c r="KSR45" s="171"/>
      <c r="KSS45" s="171"/>
      <c r="KST45" s="171"/>
      <c r="KSU45" s="171"/>
      <c r="KSV45" s="171"/>
      <c r="KSW45" s="171"/>
      <c r="KSX45" s="171"/>
      <c r="KSY45" s="171"/>
      <c r="KSZ45" s="171"/>
      <c r="KTA45" s="171"/>
      <c r="KTB45" s="171"/>
      <c r="KTC45" s="171"/>
      <c r="KTD45" s="171"/>
      <c r="KTE45" s="171"/>
      <c r="KTF45" s="171"/>
      <c r="KTG45" s="171"/>
      <c r="KTH45" s="171"/>
      <c r="KTI45" s="171"/>
      <c r="KTJ45" s="171"/>
      <c r="KTK45" s="171"/>
      <c r="KTL45" s="171"/>
      <c r="KTM45" s="171"/>
      <c r="KTN45" s="171"/>
      <c r="KTO45" s="171"/>
      <c r="KTP45" s="171"/>
      <c r="KTQ45" s="171"/>
      <c r="KTR45" s="171"/>
      <c r="KTS45" s="171"/>
      <c r="KTT45" s="171"/>
      <c r="KTU45" s="171"/>
      <c r="KTV45" s="171"/>
      <c r="KTW45" s="171"/>
      <c r="KTX45" s="171"/>
      <c r="KTY45" s="171"/>
      <c r="KTZ45" s="171"/>
      <c r="KUA45" s="171"/>
      <c r="KUB45" s="171"/>
      <c r="KUC45" s="171"/>
      <c r="KUD45" s="171"/>
      <c r="KUE45" s="171"/>
      <c r="KUF45" s="171"/>
      <c r="KUG45" s="171"/>
      <c r="KUH45" s="171"/>
      <c r="KUI45" s="171"/>
      <c r="KUJ45" s="171"/>
      <c r="KUK45" s="171"/>
      <c r="KUL45" s="171"/>
      <c r="KUM45" s="171"/>
      <c r="KUN45" s="171"/>
      <c r="KUO45" s="171"/>
      <c r="KUP45" s="171"/>
      <c r="KUQ45" s="171"/>
      <c r="KUR45" s="171"/>
      <c r="KUS45" s="171"/>
      <c r="KUT45" s="171"/>
      <c r="KUU45" s="171"/>
      <c r="KUV45" s="171"/>
      <c r="KUW45" s="171"/>
      <c r="KUX45" s="171"/>
      <c r="KUY45" s="171"/>
      <c r="KUZ45" s="171"/>
      <c r="KVA45" s="171"/>
      <c r="KVB45" s="171"/>
      <c r="KVC45" s="171"/>
      <c r="KVD45" s="171"/>
      <c r="KVE45" s="171"/>
      <c r="KVF45" s="171"/>
      <c r="KVG45" s="171"/>
      <c r="KVH45" s="171"/>
      <c r="KVI45" s="171"/>
      <c r="KVJ45" s="171"/>
      <c r="KVK45" s="171"/>
      <c r="KVL45" s="171"/>
      <c r="KVM45" s="171"/>
      <c r="KVN45" s="171"/>
      <c r="KVO45" s="171"/>
      <c r="KVP45" s="171"/>
      <c r="KVQ45" s="171"/>
      <c r="KVR45" s="171"/>
      <c r="KVS45" s="171"/>
      <c r="KVT45" s="171"/>
      <c r="KVU45" s="171"/>
      <c r="KVV45" s="171"/>
      <c r="KVW45" s="171"/>
      <c r="KVX45" s="171"/>
      <c r="KVY45" s="171"/>
      <c r="KVZ45" s="171"/>
      <c r="KWA45" s="171"/>
      <c r="KWB45" s="171"/>
      <c r="KWC45" s="171"/>
      <c r="KWD45" s="171"/>
      <c r="KWE45" s="171"/>
      <c r="KWF45" s="171"/>
      <c r="KWG45" s="171"/>
      <c r="KWH45" s="171"/>
      <c r="KWI45" s="171"/>
      <c r="KWJ45" s="171"/>
      <c r="KWK45" s="171"/>
      <c r="KWL45" s="171"/>
      <c r="KWM45" s="171"/>
      <c r="KWN45" s="171"/>
      <c r="KWO45" s="171"/>
      <c r="KWP45" s="171"/>
      <c r="KWQ45" s="171"/>
      <c r="KWR45" s="171"/>
      <c r="KWS45" s="171"/>
      <c r="KWT45" s="171"/>
      <c r="KWU45" s="171"/>
      <c r="KWV45" s="171"/>
      <c r="KWW45" s="171"/>
      <c r="KWX45" s="171"/>
      <c r="KWY45" s="171"/>
      <c r="KWZ45" s="171"/>
      <c r="KXA45" s="171"/>
      <c r="KXB45" s="171"/>
      <c r="KXC45" s="171"/>
      <c r="KXD45" s="171"/>
      <c r="KXE45" s="171"/>
      <c r="KXF45" s="171"/>
      <c r="KXG45" s="171"/>
      <c r="KXH45" s="171"/>
      <c r="KXI45" s="171"/>
      <c r="KXJ45" s="171"/>
      <c r="KXK45" s="171"/>
      <c r="KXL45" s="171"/>
      <c r="KXM45" s="171"/>
      <c r="KXN45" s="171"/>
      <c r="KXO45" s="171"/>
      <c r="KXP45" s="171"/>
      <c r="KXQ45" s="171"/>
      <c r="KXR45" s="171"/>
      <c r="KXS45" s="171"/>
      <c r="KXT45" s="171"/>
      <c r="KXU45" s="171"/>
      <c r="KXV45" s="171"/>
      <c r="KXW45" s="171"/>
      <c r="KXX45" s="171"/>
      <c r="KXY45" s="171"/>
      <c r="KXZ45" s="171"/>
      <c r="KYA45" s="171"/>
      <c r="KYB45" s="171"/>
      <c r="KYC45" s="171"/>
      <c r="KYD45" s="171"/>
      <c r="KYE45" s="171"/>
      <c r="KYF45" s="171"/>
      <c r="KYG45" s="171"/>
      <c r="KYH45" s="171"/>
      <c r="KYI45" s="171"/>
      <c r="KYJ45" s="171"/>
      <c r="KYK45" s="171"/>
      <c r="KYL45" s="171"/>
      <c r="KYM45" s="171"/>
      <c r="KYN45" s="171"/>
      <c r="KYO45" s="171"/>
      <c r="KYP45" s="171"/>
      <c r="KYQ45" s="171"/>
      <c r="KYR45" s="171"/>
      <c r="KYS45" s="171"/>
      <c r="KYT45" s="171"/>
      <c r="KYU45" s="171"/>
      <c r="KYV45" s="171"/>
      <c r="KYW45" s="171"/>
      <c r="KYX45" s="171"/>
      <c r="KYY45" s="171"/>
      <c r="KYZ45" s="171"/>
      <c r="KZA45" s="171"/>
      <c r="KZB45" s="171"/>
      <c r="KZC45" s="171"/>
      <c r="KZD45" s="171"/>
      <c r="KZE45" s="171"/>
      <c r="KZF45" s="171"/>
      <c r="KZG45" s="171"/>
      <c r="KZH45" s="171"/>
      <c r="KZI45" s="171"/>
      <c r="KZJ45" s="171"/>
      <c r="KZK45" s="171"/>
      <c r="KZL45" s="171"/>
      <c r="KZM45" s="171"/>
      <c r="KZN45" s="171"/>
      <c r="KZO45" s="171"/>
      <c r="KZP45" s="171"/>
      <c r="KZQ45" s="171"/>
      <c r="KZR45" s="171"/>
      <c r="KZS45" s="171"/>
      <c r="KZT45" s="171"/>
      <c r="KZU45" s="171"/>
      <c r="KZV45" s="171"/>
      <c r="KZW45" s="171"/>
      <c r="KZX45" s="171"/>
      <c r="KZY45" s="171"/>
      <c r="KZZ45" s="171"/>
      <c r="LAA45" s="171"/>
      <c r="LAB45" s="171"/>
      <c r="LAC45" s="171"/>
      <c r="LAD45" s="171"/>
      <c r="LAE45" s="171"/>
      <c r="LAF45" s="171"/>
      <c r="LAG45" s="171"/>
      <c r="LAH45" s="171"/>
      <c r="LAI45" s="171"/>
      <c r="LAJ45" s="171"/>
      <c r="LAK45" s="171"/>
      <c r="LAL45" s="171"/>
      <c r="LAM45" s="171"/>
      <c r="LAN45" s="171"/>
      <c r="LAO45" s="171"/>
      <c r="LAP45" s="171"/>
      <c r="LAQ45" s="171"/>
      <c r="LAR45" s="171"/>
      <c r="LAS45" s="171"/>
      <c r="LAT45" s="171"/>
      <c r="LAU45" s="171"/>
      <c r="LAV45" s="171"/>
      <c r="LAW45" s="171"/>
      <c r="LAX45" s="171"/>
      <c r="LAY45" s="171"/>
      <c r="LAZ45" s="171"/>
      <c r="LBA45" s="171"/>
      <c r="LBB45" s="171"/>
      <c r="LBC45" s="171"/>
      <c r="LBD45" s="171"/>
      <c r="LBE45" s="171"/>
      <c r="LBF45" s="171"/>
      <c r="LBG45" s="171"/>
      <c r="LBH45" s="171"/>
      <c r="LBI45" s="171"/>
      <c r="LBJ45" s="171"/>
      <c r="LBK45" s="171"/>
      <c r="LBL45" s="171"/>
      <c r="LBM45" s="171"/>
      <c r="LBN45" s="171"/>
      <c r="LBO45" s="171"/>
      <c r="LBP45" s="171"/>
      <c r="LBQ45" s="171"/>
      <c r="LBR45" s="171"/>
      <c r="LBS45" s="171"/>
      <c r="LBT45" s="171"/>
      <c r="LBU45" s="171"/>
      <c r="LBV45" s="171"/>
      <c r="LBW45" s="171"/>
      <c r="LBX45" s="171"/>
      <c r="LBY45" s="171"/>
      <c r="LBZ45" s="171"/>
      <c r="LCA45" s="171"/>
      <c r="LCB45" s="171"/>
      <c r="LCC45" s="171"/>
      <c r="LCD45" s="171"/>
      <c r="LCE45" s="171"/>
      <c r="LCF45" s="171"/>
      <c r="LCG45" s="171"/>
      <c r="LCH45" s="171"/>
      <c r="LCI45" s="171"/>
      <c r="LCJ45" s="171"/>
      <c r="LCK45" s="171"/>
      <c r="LCL45" s="171"/>
      <c r="LCM45" s="171"/>
      <c r="LCN45" s="171"/>
      <c r="LCO45" s="171"/>
      <c r="LCP45" s="171"/>
      <c r="LCQ45" s="171"/>
      <c r="LCR45" s="171"/>
      <c r="LCS45" s="171"/>
      <c r="LCT45" s="171"/>
      <c r="LCU45" s="171"/>
      <c r="LCV45" s="171"/>
      <c r="LCW45" s="171"/>
      <c r="LCX45" s="171"/>
      <c r="LCY45" s="171"/>
      <c r="LCZ45" s="171"/>
      <c r="LDA45" s="171"/>
      <c r="LDB45" s="171"/>
      <c r="LDC45" s="171"/>
      <c r="LDD45" s="171"/>
      <c r="LDE45" s="171"/>
      <c r="LDF45" s="171"/>
      <c r="LDG45" s="171"/>
      <c r="LDH45" s="171"/>
      <c r="LDI45" s="171"/>
      <c r="LDJ45" s="171"/>
      <c r="LDK45" s="171"/>
      <c r="LDL45" s="171"/>
      <c r="LDM45" s="171"/>
      <c r="LDN45" s="171"/>
      <c r="LDO45" s="171"/>
      <c r="LDP45" s="171"/>
      <c r="LDQ45" s="171"/>
      <c r="LDR45" s="171"/>
      <c r="LDS45" s="171"/>
      <c r="LDT45" s="171"/>
      <c r="LDU45" s="171"/>
      <c r="LDV45" s="171"/>
      <c r="LDW45" s="171"/>
      <c r="LDX45" s="171"/>
      <c r="LDY45" s="171"/>
      <c r="LDZ45" s="171"/>
      <c r="LEA45" s="171"/>
      <c r="LEB45" s="171"/>
      <c r="LEC45" s="171"/>
      <c r="LED45" s="171"/>
      <c r="LEE45" s="171"/>
      <c r="LEF45" s="171"/>
      <c r="LEG45" s="171"/>
      <c r="LEH45" s="171"/>
      <c r="LEI45" s="171"/>
      <c r="LEJ45" s="171"/>
      <c r="LEK45" s="171"/>
      <c r="LEL45" s="171"/>
      <c r="LEM45" s="171"/>
      <c r="LEN45" s="171"/>
      <c r="LEO45" s="171"/>
      <c r="LEP45" s="171"/>
      <c r="LEQ45" s="171"/>
      <c r="LER45" s="171"/>
      <c r="LES45" s="171"/>
      <c r="LET45" s="171"/>
      <c r="LEU45" s="171"/>
      <c r="LEV45" s="171"/>
      <c r="LEW45" s="171"/>
      <c r="LEX45" s="171"/>
      <c r="LEY45" s="171"/>
      <c r="LEZ45" s="171"/>
      <c r="LFA45" s="171"/>
      <c r="LFB45" s="171"/>
      <c r="LFC45" s="171"/>
      <c r="LFD45" s="171"/>
      <c r="LFE45" s="171"/>
      <c r="LFF45" s="171"/>
      <c r="LFG45" s="171"/>
      <c r="LFH45" s="171"/>
      <c r="LFI45" s="171"/>
      <c r="LFJ45" s="171"/>
      <c r="LFK45" s="171"/>
      <c r="LFL45" s="171"/>
      <c r="LFM45" s="171"/>
      <c r="LFN45" s="171"/>
      <c r="LFO45" s="171"/>
      <c r="LFP45" s="171"/>
      <c r="LFQ45" s="171"/>
      <c r="LFR45" s="171"/>
      <c r="LFS45" s="171"/>
      <c r="LFT45" s="171"/>
      <c r="LFU45" s="171"/>
      <c r="LFV45" s="171"/>
      <c r="LFW45" s="171"/>
      <c r="LFX45" s="171"/>
      <c r="LFY45" s="171"/>
      <c r="LFZ45" s="171"/>
      <c r="LGA45" s="171"/>
      <c r="LGB45" s="171"/>
      <c r="LGC45" s="171"/>
      <c r="LGD45" s="171"/>
      <c r="LGE45" s="171"/>
      <c r="LGF45" s="171"/>
      <c r="LGG45" s="171"/>
      <c r="LGH45" s="171"/>
      <c r="LGI45" s="171"/>
      <c r="LGJ45" s="171"/>
      <c r="LGK45" s="171"/>
      <c r="LGL45" s="171"/>
      <c r="LGM45" s="171"/>
      <c r="LGN45" s="171"/>
      <c r="LGO45" s="171"/>
      <c r="LGP45" s="171"/>
      <c r="LGQ45" s="171"/>
      <c r="LGR45" s="171"/>
      <c r="LGS45" s="171"/>
      <c r="LGT45" s="171"/>
      <c r="LGU45" s="171"/>
      <c r="LGV45" s="171"/>
      <c r="LGW45" s="171"/>
      <c r="LGX45" s="171"/>
      <c r="LGY45" s="171"/>
      <c r="LGZ45" s="171"/>
      <c r="LHA45" s="171"/>
      <c r="LHB45" s="171"/>
      <c r="LHC45" s="171"/>
      <c r="LHD45" s="171"/>
      <c r="LHE45" s="171"/>
      <c r="LHF45" s="171"/>
      <c r="LHG45" s="171"/>
      <c r="LHH45" s="171"/>
      <c r="LHI45" s="171"/>
      <c r="LHJ45" s="171"/>
      <c r="LHK45" s="171"/>
      <c r="LHL45" s="171"/>
      <c r="LHM45" s="171"/>
      <c r="LHN45" s="171"/>
      <c r="LHO45" s="171"/>
      <c r="LHP45" s="171"/>
      <c r="LHQ45" s="171"/>
      <c r="LHR45" s="171"/>
      <c r="LHS45" s="171"/>
      <c r="LHT45" s="171"/>
      <c r="LHU45" s="171"/>
      <c r="LHV45" s="171"/>
      <c r="LHW45" s="171"/>
      <c r="LHX45" s="171"/>
      <c r="LHY45" s="171"/>
      <c r="LHZ45" s="171"/>
      <c r="LIA45" s="171"/>
      <c r="LIB45" s="171"/>
      <c r="LIC45" s="171"/>
      <c r="LID45" s="171"/>
      <c r="LIE45" s="171"/>
      <c r="LIF45" s="171"/>
      <c r="LIG45" s="171"/>
      <c r="LIH45" s="171"/>
      <c r="LII45" s="171"/>
      <c r="LIJ45" s="171"/>
      <c r="LIK45" s="171"/>
      <c r="LIL45" s="171"/>
      <c r="LIM45" s="171"/>
      <c r="LIN45" s="171"/>
      <c r="LIO45" s="171"/>
      <c r="LIP45" s="171"/>
      <c r="LIQ45" s="171"/>
      <c r="LIR45" s="171"/>
      <c r="LIS45" s="171"/>
      <c r="LIT45" s="171"/>
      <c r="LIU45" s="171"/>
      <c r="LIV45" s="171"/>
      <c r="LIW45" s="171"/>
      <c r="LIX45" s="171"/>
      <c r="LIY45" s="171"/>
      <c r="LIZ45" s="171"/>
      <c r="LJA45" s="171"/>
      <c r="LJB45" s="171"/>
      <c r="LJC45" s="171"/>
      <c r="LJD45" s="171"/>
      <c r="LJE45" s="171"/>
      <c r="LJF45" s="171"/>
      <c r="LJG45" s="171"/>
      <c r="LJH45" s="171"/>
      <c r="LJI45" s="171"/>
      <c r="LJJ45" s="171"/>
      <c r="LJK45" s="171"/>
      <c r="LJL45" s="171"/>
      <c r="LJM45" s="171"/>
      <c r="LJN45" s="171"/>
      <c r="LJO45" s="171"/>
      <c r="LJP45" s="171"/>
      <c r="LJQ45" s="171"/>
      <c r="LJR45" s="171"/>
      <c r="LJS45" s="171"/>
      <c r="LJT45" s="171"/>
      <c r="LJU45" s="171"/>
      <c r="LJV45" s="171"/>
      <c r="LJW45" s="171"/>
      <c r="LJX45" s="171"/>
      <c r="LJY45" s="171"/>
      <c r="LJZ45" s="171"/>
      <c r="LKA45" s="171"/>
      <c r="LKB45" s="171"/>
      <c r="LKC45" s="171"/>
      <c r="LKD45" s="171"/>
      <c r="LKE45" s="171"/>
      <c r="LKF45" s="171"/>
      <c r="LKG45" s="171"/>
      <c r="LKH45" s="171"/>
      <c r="LKI45" s="171"/>
      <c r="LKJ45" s="171"/>
      <c r="LKK45" s="171"/>
      <c r="LKL45" s="171"/>
      <c r="LKM45" s="171"/>
      <c r="LKN45" s="171"/>
      <c r="LKO45" s="171"/>
      <c r="LKP45" s="171"/>
      <c r="LKQ45" s="171"/>
      <c r="LKR45" s="171"/>
      <c r="LKS45" s="171"/>
      <c r="LKT45" s="171"/>
      <c r="LKU45" s="171"/>
      <c r="LKV45" s="171"/>
      <c r="LKW45" s="171"/>
      <c r="LKX45" s="171"/>
      <c r="LKY45" s="171"/>
      <c r="LKZ45" s="171"/>
      <c r="LLA45" s="171"/>
      <c r="LLB45" s="171"/>
      <c r="LLC45" s="171"/>
      <c r="LLD45" s="171"/>
      <c r="LLE45" s="171"/>
      <c r="LLF45" s="171"/>
      <c r="LLG45" s="171"/>
      <c r="LLH45" s="171"/>
      <c r="LLI45" s="171"/>
      <c r="LLJ45" s="171"/>
      <c r="LLK45" s="171"/>
      <c r="LLL45" s="171"/>
      <c r="LLM45" s="171"/>
      <c r="LLN45" s="171"/>
      <c r="LLO45" s="171"/>
      <c r="LLP45" s="171"/>
      <c r="LLQ45" s="171"/>
      <c r="LLR45" s="171"/>
      <c r="LLS45" s="171"/>
      <c r="LLT45" s="171"/>
      <c r="LLU45" s="171"/>
      <c r="LLV45" s="171"/>
      <c r="LLW45" s="171"/>
      <c r="LLX45" s="171"/>
      <c r="LLY45" s="171"/>
      <c r="LLZ45" s="171"/>
      <c r="LMA45" s="171"/>
      <c r="LMB45" s="171"/>
      <c r="LMC45" s="171"/>
      <c r="LMD45" s="171"/>
      <c r="LME45" s="171"/>
      <c r="LMF45" s="171"/>
      <c r="LMG45" s="171"/>
      <c r="LMH45" s="171"/>
      <c r="LMI45" s="171"/>
      <c r="LMJ45" s="171"/>
      <c r="LMK45" s="171"/>
      <c r="LML45" s="171"/>
      <c r="LMM45" s="171"/>
      <c r="LMN45" s="171"/>
      <c r="LMO45" s="171"/>
      <c r="LMP45" s="171"/>
      <c r="LMQ45" s="171"/>
      <c r="LMR45" s="171"/>
      <c r="LMS45" s="171"/>
      <c r="LMT45" s="171"/>
      <c r="LMU45" s="171"/>
      <c r="LMV45" s="171"/>
      <c r="LMW45" s="171"/>
      <c r="LMX45" s="171"/>
      <c r="LMY45" s="171"/>
      <c r="LMZ45" s="171"/>
      <c r="LNA45" s="171"/>
      <c r="LNB45" s="171"/>
      <c r="LNC45" s="171"/>
      <c r="LND45" s="171"/>
      <c r="LNE45" s="171"/>
      <c r="LNF45" s="171"/>
      <c r="LNG45" s="171"/>
      <c r="LNH45" s="171"/>
      <c r="LNI45" s="171"/>
      <c r="LNJ45" s="171"/>
      <c r="LNK45" s="171"/>
      <c r="LNL45" s="171"/>
      <c r="LNM45" s="171"/>
      <c r="LNN45" s="171"/>
      <c r="LNO45" s="171"/>
      <c r="LNP45" s="171"/>
      <c r="LNQ45" s="171"/>
      <c r="LNR45" s="171"/>
      <c r="LNS45" s="171"/>
      <c r="LNT45" s="171"/>
      <c r="LNU45" s="171"/>
      <c r="LNV45" s="171"/>
      <c r="LNW45" s="171"/>
      <c r="LNX45" s="171"/>
      <c r="LNY45" s="171"/>
      <c r="LNZ45" s="171"/>
      <c r="LOA45" s="171"/>
      <c r="LOB45" s="171"/>
      <c r="LOC45" s="171"/>
      <c r="LOD45" s="171"/>
      <c r="LOE45" s="171"/>
      <c r="LOF45" s="171"/>
      <c r="LOG45" s="171"/>
      <c r="LOH45" s="171"/>
      <c r="LOI45" s="171"/>
      <c r="LOJ45" s="171"/>
      <c r="LOK45" s="171"/>
      <c r="LOL45" s="171"/>
      <c r="LOM45" s="171"/>
      <c r="LON45" s="171"/>
      <c r="LOO45" s="171"/>
      <c r="LOP45" s="171"/>
      <c r="LOQ45" s="171"/>
      <c r="LOR45" s="171"/>
      <c r="LOS45" s="171"/>
      <c r="LOT45" s="171"/>
      <c r="LOU45" s="171"/>
      <c r="LOV45" s="171"/>
      <c r="LOW45" s="171"/>
      <c r="LOX45" s="171"/>
      <c r="LOY45" s="171"/>
      <c r="LOZ45" s="171"/>
      <c r="LPA45" s="171"/>
      <c r="LPB45" s="171"/>
      <c r="LPC45" s="171"/>
      <c r="LPD45" s="171"/>
      <c r="LPE45" s="171"/>
      <c r="LPF45" s="171"/>
      <c r="LPG45" s="171"/>
      <c r="LPH45" s="171"/>
      <c r="LPI45" s="171"/>
      <c r="LPJ45" s="171"/>
      <c r="LPK45" s="171"/>
      <c r="LPL45" s="171"/>
      <c r="LPM45" s="171"/>
      <c r="LPN45" s="171"/>
      <c r="LPO45" s="171"/>
      <c r="LPP45" s="171"/>
      <c r="LPQ45" s="171"/>
      <c r="LPR45" s="171"/>
      <c r="LPS45" s="171"/>
      <c r="LPT45" s="171"/>
      <c r="LPU45" s="171"/>
      <c r="LPV45" s="171"/>
      <c r="LPW45" s="171"/>
      <c r="LPX45" s="171"/>
      <c r="LPY45" s="171"/>
      <c r="LPZ45" s="171"/>
      <c r="LQA45" s="171"/>
      <c r="LQB45" s="171"/>
      <c r="LQC45" s="171"/>
      <c r="LQD45" s="171"/>
      <c r="LQE45" s="171"/>
      <c r="LQF45" s="171"/>
      <c r="LQG45" s="171"/>
      <c r="LQH45" s="171"/>
      <c r="LQI45" s="171"/>
      <c r="LQJ45" s="171"/>
      <c r="LQK45" s="171"/>
      <c r="LQL45" s="171"/>
      <c r="LQM45" s="171"/>
      <c r="LQN45" s="171"/>
      <c r="LQO45" s="171"/>
      <c r="LQP45" s="171"/>
      <c r="LQQ45" s="171"/>
      <c r="LQR45" s="171"/>
      <c r="LQS45" s="171"/>
      <c r="LQT45" s="171"/>
      <c r="LQU45" s="171"/>
      <c r="LQV45" s="171"/>
      <c r="LQW45" s="171"/>
      <c r="LQX45" s="171"/>
      <c r="LQY45" s="171"/>
      <c r="LQZ45" s="171"/>
      <c r="LRA45" s="171"/>
      <c r="LRB45" s="171"/>
      <c r="LRC45" s="171"/>
      <c r="LRD45" s="171"/>
      <c r="LRE45" s="171"/>
      <c r="LRF45" s="171"/>
      <c r="LRG45" s="171"/>
      <c r="LRH45" s="171"/>
      <c r="LRI45" s="171"/>
      <c r="LRJ45" s="171"/>
      <c r="LRK45" s="171"/>
      <c r="LRL45" s="171"/>
      <c r="LRM45" s="171"/>
      <c r="LRN45" s="171"/>
      <c r="LRO45" s="171"/>
      <c r="LRP45" s="171"/>
      <c r="LRQ45" s="171"/>
      <c r="LRR45" s="171"/>
      <c r="LRS45" s="171"/>
      <c r="LRT45" s="171"/>
      <c r="LRU45" s="171"/>
      <c r="LRV45" s="171"/>
      <c r="LRW45" s="171"/>
      <c r="LRX45" s="171"/>
      <c r="LRY45" s="171"/>
      <c r="LRZ45" s="171"/>
      <c r="LSA45" s="171"/>
      <c r="LSB45" s="171"/>
      <c r="LSC45" s="171"/>
      <c r="LSD45" s="171"/>
      <c r="LSE45" s="171"/>
      <c r="LSF45" s="171"/>
      <c r="LSG45" s="171"/>
      <c r="LSH45" s="171"/>
      <c r="LSI45" s="171"/>
      <c r="LSJ45" s="171"/>
      <c r="LSK45" s="171"/>
      <c r="LSL45" s="171"/>
      <c r="LSM45" s="171"/>
      <c r="LSN45" s="171"/>
      <c r="LSO45" s="171"/>
      <c r="LSP45" s="171"/>
      <c r="LSQ45" s="171"/>
      <c r="LSR45" s="171"/>
      <c r="LSS45" s="171"/>
      <c r="LST45" s="171"/>
      <c r="LSU45" s="171"/>
      <c r="LSV45" s="171"/>
      <c r="LSW45" s="171"/>
      <c r="LSX45" s="171"/>
      <c r="LSY45" s="171"/>
      <c r="LSZ45" s="171"/>
      <c r="LTA45" s="171"/>
      <c r="LTB45" s="171"/>
      <c r="LTC45" s="171"/>
      <c r="LTD45" s="171"/>
      <c r="LTE45" s="171"/>
      <c r="LTF45" s="171"/>
      <c r="LTG45" s="171"/>
      <c r="LTH45" s="171"/>
      <c r="LTI45" s="171"/>
      <c r="LTJ45" s="171"/>
      <c r="LTK45" s="171"/>
      <c r="LTL45" s="171"/>
      <c r="LTM45" s="171"/>
      <c r="LTN45" s="171"/>
      <c r="LTO45" s="171"/>
      <c r="LTP45" s="171"/>
      <c r="LTQ45" s="171"/>
      <c r="LTR45" s="171"/>
      <c r="LTS45" s="171"/>
      <c r="LTT45" s="171"/>
      <c r="LTU45" s="171"/>
      <c r="LTV45" s="171"/>
      <c r="LTW45" s="171"/>
      <c r="LTX45" s="171"/>
      <c r="LTY45" s="171"/>
      <c r="LTZ45" s="171"/>
      <c r="LUA45" s="171"/>
      <c r="LUB45" s="171"/>
      <c r="LUC45" s="171"/>
      <c r="LUD45" s="171"/>
      <c r="LUE45" s="171"/>
      <c r="LUF45" s="171"/>
      <c r="LUG45" s="171"/>
      <c r="LUH45" s="171"/>
      <c r="LUI45" s="171"/>
      <c r="LUJ45" s="171"/>
      <c r="LUK45" s="171"/>
      <c r="LUL45" s="171"/>
      <c r="LUM45" s="171"/>
      <c r="LUN45" s="171"/>
      <c r="LUO45" s="171"/>
      <c r="LUP45" s="171"/>
      <c r="LUQ45" s="171"/>
      <c r="LUR45" s="171"/>
      <c r="LUS45" s="171"/>
      <c r="LUT45" s="171"/>
      <c r="LUU45" s="171"/>
      <c r="LUV45" s="171"/>
      <c r="LUW45" s="171"/>
      <c r="LUX45" s="171"/>
      <c r="LUY45" s="171"/>
      <c r="LUZ45" s="171"/>
      <c r="LVA45" s="171"/>
      <c r="LVB45" s="171"/>
      <c r="LVC45" s="171"/>
      <c r="LVD45" s="171"/>
      <c r="LVE45" s="171"/>
      <c r="LVF45" s="171"/>
      <c r="LVG45" s="171"/>
      <c r="LVH45" s="171"/>
      <c r="LVI45" s="171"/>
      <c r="LVJ45" s="171"/>
      <c r="LVK45" s="171"/>
      <c r="LVL45" s="171"/>
      <c r="LVM45" s="171"/>
      <c r="LVN45" s="171"/>
      <c r="LVO45" s="171"/>
      <c r="LVP45" s="171"/>
      <c r="LVQ45" s="171"/>
      <c r="LVR45" s="171"/>
      <c r="LVS45" s="171"/>
      <c r="LVT45" s="171"/>
      <c r="LVU45" s="171"/>
      <c r="LVV45" s="171"/>
      <c r="LVW45" s="171"/>
      <c r="LVX45" s="171"/>
      <c r="LVY45" s="171"/>
      <c r="LVZ45" s="171"/>
      <c r="LWA45" s="171"/>
      <c r="LWB45" s="171"/>
      <c r="LWC45" s="171"/>
      <c r="LWD45" s="171"/>
      <c r="LWE45" s="171"/>
      <c r="LWF45" s="171"/>
      <c r="LWG45" s="171"/>
      <c r="LWH45" s="171"/>
      <c r="LWI45" s="171"/>
      <c r="LWJ45" s="171"/>
      <c r="LWK45" s="171"/>
      <c r="LWL45" s="171"/>
      <c r="LWM45" s="171"/>
      <c r="LWN45" s="171"/>
      <c r="LWO45" s="171"/>
      <c r="LWP45" s="171"/>
      <c r="LWQ45" s="171"/>
      <c r="LWR45" s="171"/>
      <c r="LWS45" s="171"/>
      <c r="LWT45" s="171"/>
      <c r="LWU45" s="171"/>
      <c r="LWV45" s="171"/>
      <c r="LWW45" s="171"/>
      <c r="LWX45" s="171"/>
      <c r="LWY45" s="171"/>
      <c r="LWZ45" s="171"/>
      <c r="LXA45" s="171"/>
      <c r="LXB45" s="171"/>
      <c r="LXC45" s="171"/>
      <c r="LXD45" s="171"/>
      <c r="LXE45" s="171"/>
      <c r="LXF45" s="171"/>
      <c r="LXG45" s="171"/>
      <c r="LXH45" s="171"/>
      <c r="LXI45" s="171"/>
      <c r="LXJ45" s="171"/>
      <c r="LXK45" s="171"/>
      <c r="LXL45" s="171"/>
      <c r="LXM45" s="171"/>
      <c r="LXN45" s="171"/>
      <c r="LXO45" s="171"/>
      <c r="LXP45" s="171"/>
      <c r="LXQ45" s="171"/>
      <c r="LXR45" s="171"/>
      <c r="LXS45" s="171"/>
      <c r="LXT45" s="171"/>
      <c r="LXU45" s="171"/>
      <c r="LXV45" s="171"/>
      <c r="LXW45" s="171"/>
      <c r="LXX45" s="171"/>
      <c r="LXY45" s="171"/>
      <c r="LXZ45" s="171"/>
      <c r="LYA45" s="171"/>
      <c r="LYB45" s="171"/>
      <c r="LYC45" s="171"/>
      <c r="LYD45" s="171"/>
      <c r="LYE45" s="171"/>
      <c r="LYF45" s="171"/>
      <c r="LYG45" s="171"/>
      <c r="LYH45" s="171"/>
      <c r="LYI45" s="171"/>
      <c r="LYJ45" s="171"/>
      <c r="LYK45" s="171"/>
      <c r="LYL45" s="171"/>
      <c r="LYM45" s="171"/>
      <c r="LYN45" s="171"/>
      <c r="LYO45" s="171"/>
      <c r="LYP45" s="171"/>
      <c r="LYQ45" s="171"/>
      <c r="LYR45" s="171"/>
      <c r="LYS45" s="171"/>
      <c r="LYT45" s="171"/>
      <c r="LYU45" s="171"/>
      <c r="LYV45" s="171"/>
      <c r="LYW45" s="171"/>
      <c r="LYX45" s="171"/>
      <c r="LYY45" s="171"/>
      <c r="LYZ45" s="171"/>
      <c r="LZA45" s="171"/>
      <c r="LZB45" s="171"/>
      <c r="LZC45" s="171"/>
      <c r="LZD45" s="171"/>
      <c r="LZE45" s="171"/>
      <c r="LZF45" s="171"/>
      <c r="LZG45" s="171"/>
      <c r="LZH45" s="171"/>
      <c r="LZI45" s="171"/>
      <c r="LZJ45" s="171"/>
      <c r="LZK45" s="171"/>
      <c r="LZL45" s="171"/>
      <c r="LZM45" s="171"/>
      <c r="LZN45" s="171"/>
      <c r="LZO45" s="171"/>
      <c r="LZP45" s="171"/>
      <c r="LZQ45" s="171"/>
      <c r="LZR45" s="171"/>
      <c r="LZS45" s="171"/>
      <c r="LZT45" s="171"/>
      <c r="LZU45" s="171"/>
      <c r="LZV45" s="171"/>
      <c r="LZW45" s="171"/>
      <c r="LZX45" s="171"/>
      <c r="LZY45" s="171"/>
      <c r="LZZ45" s="171"/>
      <c r="MAA45" s="171"/>
      <c r="MAB45" s="171"/>
      <c r="MAC45" s="171"/>
      <c r="MAD45" s="171"/>
      <c r="MAE45" s="171"/>
      <c r="MAF45" s="171"/>
      <c r="MAG45" s="171"/>
      <c r="MAH45" s="171"/>
      <c r="MAI45" s="171"/>
      <c r="MAJ45" s="171"/>
      <c r="MAK45" s="171"/>
      <c r="MAL45" s="171"/>
      <c r="MAM45" s="171"/>
      <c r="MAN45" s="171"/>
      <c r="MAO45" s="171"/>
      <c r="MAP45" s="171"/>
      <c r="MAQ45" s="171"/>
      <c r="MAR45" s="171"/>
      <c r="MAS45" s="171"/>
      <c r="MAT45" s="171"/>
      <c r="MAU45" s="171"/>
      <c r="MAV45" s="171"/>
      <c r="MAW45" s="171"/>
      <c r="MAX45" s="171"/>
      <c r="MAY45" s="171"/>
      <c r="MAZ45" s="171"/>
      <c r="MBA45" s="171"/>
      <c r="MBB45" s="171"/>
      <c r="MBC45" s="171"/>
      <c r="MBD45" s="171"/>
      <c r="MBE45" s="171"/>
      <c r="MBF45" s="171"/>
      <c r="MBG45" s="171"/>
      <c r="MBH45" s="171"/>
      <c r="MBI45" s="171"/>
      <c r="MBJ45" s="171"/>
      <c r="MBK45" s="171"/>
      <c r="MBL45" s="171"/>
      <c r="MBM45" s="171"/>
      <c r="MBN45" s="171"/>
      <c r="MBO45" s="171"/>
      <c r="MBP45" s="171"/>
      <c r="MBQ45" s="171"/>
      <c r="MBR45" s="171"/>
      <c r="MBS45" s="171"/>
      <c r="MBT45" s="171"/>
      <c r="MBU45" s="171"/>
      <c r="MBV45" s="171"/>
      <c r="MBW45" s="171"/>
      <c r="MBX45" s="171"/>
      <c r="MBY45" s="171"/>
      <c r="MBZ45" s="171"/>
      <c r="MCA45" s="171"/>
      <c r="MCB45" s="171"/>
      <c r="MCC45" s="171"/>
      <c r="MCD45" s="171"/>
      <c r="MCE45" s="171"/>
      <c r="MCF45" s="171"/>
      <c r="MCG45" s="171"/>
      <c r="MCH45" s="171"/>
      <c r="MCI45" s="171"/>
      <c r="MCJ45" s="171"/>
      <c r="MCK45" s="171"/>
      <c r="MCL45" s="171"/>
      <c r="MCM45" s="171"/>
      <c r="MCN45" s="171"/>
      <c r="MCO45" s="171"/>
      <c r="MCP45" s="171"/>
      <c r="MCQ45" s="171"/>
      <c r="MCR45" s="171"/>
      <c r="MCS45" s="171"/>
      <c r="MCT45" s="171"/>
      <c r="MCU45" s="171"/>
      <c r="MCV45" s="171"/>
      <c r="MCW45" s="171"/>
      <c r="MCX45" s="171"/>
      <c r="MCY45" s="171"/>
      <c r="MCZ45" s="171"/>
      <c r="MDA45" s="171"/>
      <c r="MDB45" s="171"/>
      <c r="MDC45" s="171"/>
      <c r="MDD45" s="171"/>
      <c r="MDE45" s="171"/>
      <c r="MDF45" s="171"/>
      <c r="MDG45" s="171"/>
      <c r="MDH45" s="171"/>
      <c r="MDI45" s="171"/>
      <c r="MDJ45" s="171"/>
      <c r="MDK45" s="171"/>
      <c r="MDL45" s="171"/>
      <c r="MDM45" s="171"/>
      <c r="MDN45" s="171"/>
      <c r="MDO45" s="171"/>
      <c r="MDP45" s="171"/>
      <c r="MDQ45" s="171"/>
      <c r="MDR45" s="171"/>
      <c r="MDS45" s="171"/>
      <c r="MDT45" s="171"/>
      <c r="MDU45" s="171"/>
      <c r="MDV45" s="171"/>
      <c r="MDW45" s="171"/>
      <c r="MDX45" s="171"/>
      <c r="MDY45" s="171"/>
      <c r="MDZ45" s="171"/>
      <c r="MEA45" s="171"/>
      <c r="MEB45" s="171"/>
      <c r="MEC45" s="171"/>
      <c r="MED45" s="171"/>
      <c r="MEE45" s="171"/>
      <c r="MEF45" s="171"/>
      <c r="MEG45" s="171"/>
      <c r="MEH45" s="171"/>
      <c r="MEI45" s="171"/>
      <c r="MEJ45" s="171"/>
      <c r="MEK45" s="171"/>
      <c r="MEL45" s="171"/>
      <c r="MEM45" s="171"/>
      <c r="MEN45" s="171"/>
      <c r="MEO45" s="171"/>
      <c r="MEP45" s="171"/>
      <c r="MEQ45" s="171"/>
      <c r="MER45" s="171"/>
      <c r="MES45" s="171"/>
      <c r="MET45" s="171"/>
      <c r="MEU45" s="171"/>
      <c r="MEV45" s="171"/>
      <c r="MEW45" s="171"/>
      <c r="MEX45" s="171"/>
      <c r="MEY45" s="171"/>
      <c r="MEZ45" s="171"/>
      <c r="MFA45" s="171"/>
      <c r="MFB45" s="171"/>
      <c r="MFC45" s="171"/>
      <c r="MFD45" s="171"/>
      <c r="MFE45" s="171"/>
      <c r="MFF45" s="171"/>
      <c r="MFG45" s="171"/>
      <c r="MFH45" s="171"/>
      <c r="MFI45" s="171"/>
      <c r="MFJ45" s="171"/>
      <c r="MFK45" s="171"/>
      <c r="MFL45" s="171"/>
      <c r="MFM45" s="171"/>
      <c r="MFN45" s="171"/>
      <c r="MFO45" s="171"/>
      <c r="MFP45" s="171"/>
      <c r="MFQ45" s="171"/>
      <c r="MFR45" s="171"/>
      <c r="MFS45" s="171"/>
      <c r="MFT45" s="171"/>
      <c r="MFU45" s="171"/>
      <c r="MFV45" s="171"/>
      <c r="MFW45" s="171"/>
      <c r="MFX45" s="171"/>
      <c r="MFY45" s="171"/>
      <c r="MFZ45" s="171"/>
      <c r="MGA45" s="171"/>
      <c r="MGB45" s="171"/>
      <c r="MGC45" s="171"/>
      <c r="MGD45" s="171"/>
      <c r="MGE45" s="171"/>
      <c r="MGF45" s="171"/>
      <c r="MGG45" s="171"/>
      <c r="MGH45" s="171"/>
      <c r="MGI45" s="171"/>
      <c r="MGJ45" s="171"/>
      <c r="MGK45" s="171"/>
      <c r="MGL45" s="171"/>
      <c r="MGM45" s="171"/>
      <c r="MGN45" s="171"/>
      <c r="MGO45" s="171"/>
      <c r="MGP45" s="171"/>
      <c r="MGQ45" s="171"/>
      <c r="MGR45" s="171"/>
      <c r="MGS45" s="171"/>
      <c r="MGT45" s="171"/>
      <c r="MGU45" s="171"/>
      <c r="MGV45" s="171"/>
      <c r="MGW45" s="171"/>
      <c r="MGX45" s="171"/>
      <c r="MGY45" s="171"/>
      <c r="MGZ45" s="171"/>
      <c r="MHA45" s="171"/>
      <c r="MHB45" s="171"/>
      <c r="MHC45" s="171"/>
      <c r="MHD45" s="171"/>
      <c r="MHE45" s="171"/>
      <c r="MHF45" s="171"/>
      <c r="MHG45" s="171"/>
      <c r="MHH45" s="171"/>
      <c r="MHI45" s="171"/>
      <c r="MHJ45" s="171"/>
      <c r="MHK45" s="171"/>
      <c r="MHL45" s="171"/>
      <c r="MHM45" s="171"/>
      <c r="MHN45" s="171"/>
      <c r="MHO45" s="171"/>
      <c r="MHP45" s="171"/>
      <c r="MHQ45" s="171"/>
      <c r="MHR45" s="171"/>
      <c r="MHS45" s="171"/>
      <c r="MHT45" s="171"/>
      <c r="MHU45" s="171"/>
      <c r="MHV45" s="171"/>
      <c r="MHW45" s="171"/>
      <c r="MHX45" s="171"/>
      <c r="MHY45" s="171"/>
      <c r="MHZ45" s="171"/>
      <c r="MIA45" s="171"/>
      <c r="MIB45" s="171"/>
      <c r="MIC45" s="171"/>
      <c r="MID45" s="171"/>
      <c r="MIE45" s="171"/>
      <c r="MIF45" s="171"/>
      <c r="MIG45" s="171"/>
      <c r="MIH45" s="171"/>
      <c r="MII45" s="171"/>
      <c r="MIJ45" s="171"/>
      <c r="MIK45" s="171"/>
      <c r="MIL45" s="171"/>
      <c r="MIM45" s="171"/>
      <c r="MIN45" s="171"/>
      <c r="MIO45" s="171"/>
      <c r="MIP45" s="171"/>
      <c r="MIQ45" s="171"/>
      <c r="MIR45" s="171"/>
      <c r="MIS45" s="171"/>
      <c r="MIT45" s="171"/>
      <c r="MIU45" s="171"/>
      <c r="MIV45" s="171"/>
      <c r="MIW45" s="171"/>
      <c r="MIX45" s="171"/>
      <c r="MIY45" s="171"/>
      <c r="MIZ45" s="171"/>
      <c r="MJA45" s="171"/>
      <c r="MJB45" s="171"/>
      <c r="MJC45" s="171"/>
      <c r="MJD45" s="171"/>
      <c r="MJE45" s="171"/>
      <c r="MJF45" s="171"/>
      <c r="MJG45" s="171"/>
      <c r="MJH45" s="171"/>
      <c r="MJI45" s="171"/>
      <c r="MJJ45" s="171"/>
      <c r="MJK45" s="171"/>
      <c r="MJL45" s="171"/>
      <c r="MJM45" s="171"/>
      <c r="MJN45" s="171"/>
      <c r="MJO45" s="171"/>
      <c r="MJP45" s="171"/>
      <c r="MJQ45" s="171"/>
      <c r="MJR45" s="171"/>
      <c r="MJS45" s="171"/>
      <c r="MJT45" s="171"/>
      <c r="MJU45" s="171"/>
      <c r="MJV45" s="171"/>
      <c r="MJW45" s="171"/>
      <c r="MJX45" s="171"/>
      <c r="MJY45" s="171"/>
      <c r="MJZ45" s="171"/>
      <c r="MKA45" s="171"/>
      <c r="MKB45" s="171"/>
      <c r="MKC45" s="171"/>
      <c r="MKD45" s="171"/>
      <c r="MKE45" s="171"/>
      <c r="MKF45" s="171"/>
      <c r="MKG45" s="171"/>
      <c r="MKH45" s="171"/>
      <c r="MKI45" s="171"/>
      <c r="MKJ45" s="171"/>
      <c r="MKK45" s="171"/>
      <c r="MKL45" s="171"/>
      <c r="MKM45" s="171"/>
      <c r="MKN45" s="171"/>
      <c r="MKO45" s="171"/>
      <c r="MKP45" s="171"/>
      <c r="MKQ45" s="171"/>
      <c r="MKR45" s="171"/>
      <c r="MKS45" s="171"/>
      <c r="MKT45" s="171"/>
      <c r="MKU45" s="171"/>
      <c r="MKV45" s="171"/>
      <c r="MKW45" s="171"/>
      <c r="MKX45" s="171"/>
      <c r="MKY45" s="171"/>
      <c r="MKZ45" s="171"/>
      <c r="MLA45" s="171"/>
      <c r="MLB45" s="171"/>
      <c r="MLC45" s="171"/>
      <c r="MLD45" s="171"/>
      <c r="MLE45" s="171"/>
      <c r="MLF45" s="171"/>
      <c r="MLG45" s="171"/>
      <c r="MLH45" s="171"/>
      <c r="MLI45" s="171"/>
      <c r="MLJ45" s="171"/>
      <c r="MLK45" s="171"/>
      <c r="MLL45" s="171"/>
      <c r="MLM45" s="171"/>
      <c r="MLN45" s="171"/>
      <c r="MLO45" s="171"/>
      <c r="MLP45" s="171"/>
      <c r="MLQ45" s="171"/>
      <c r="MLR45" s="171"/>
      <c r="MLS45" s="171"/>
      <c r="MLT45" s="171"/>
      <c r="MLU45" s="171"/>
      <c r="MLV45" s="171"/>
      <c r="MLW45" s="171"/>
      <c r="MLX45" s="171"/>
      <c r="MLY45" s="171"/>
      <c r="MLZ45" s="171"/>
      <c r="MMA45" s="171"/>
      <c r="MMB45" s="171"/>
      <c r="MMC45" s="171"/>
      <c r="MMD45" s="171"/>
      <c r="MME45" s="171"/>
      <c r="MMF45" s="171"/>
      <c r="MMG45" s="171"/>
      <c r="MMH45" s="171"/>
      <c r="MMI45" s="171"/>
      <c r="MMJ45" s="171"/>
      <c r="MMK45" s="171"/>
      <c r="MML45" s="171"/>
      <c r="MMM45" s="171"/>
      <c r="MMN45" s="171"/>
      <c r="MMO45" s="171"/>
      <c r="MMP45" s="171"/>
      <c r="MMQ45" s="171"/>
      <c r="MMR45" s="171"/>
      <c r="MMS45" s="171"/>
      <c r="MMT45" s="171"/>
      <c r="MMU45" s="171"/>
      <c r="MMV45" s="171"/>
      <c r="MMW45" s="171"/>
      <c r="MMX45" s="171"/>
      <c r="MMY45" s="171"/>
      <c r="MMZ45" s="171"/>
      <c r="MNA45" s="171"/>
      <c r="MNB45" s="171"/>
      <c r="MNC45" s="171"/>
      <c r="MND45" s="171"/>
      <c r="MNE45" s="171"/>
      <c r="MNF45" s="171"/>
      <c r="MNG45" s="171"/>
      <c r="MNH45" s="171"/>
      <c r="MNI45" s="171"/>
      <c r="MNJ45" s="171"/>
      <c r="MNK45" s="171"/>
      <c r="MNL45" s="171"/>
      <c r="MNM45" s="171"/>
      <c r="MNN45" s="171"/>
      <c r="MNO45" s="171"/>
      <c r="MNP45" s="171"/>
      <c r="MNQ45" s="171"/>
      <c r="MNR45" s="171"/>
      <c r="MNS45" s="171"/>
      <c r="MNT45" s="171"/>
      <c r="MNU45" s="171"/>
      <c r="MNV45" s="171"/>
      <c r="MNW45" s="171"/>
      <c r="MNX45" s="171"/>
      <c r="MNY45" s="171"/>
      <c r="MNZ45" s="171"/>
      <c r="MOA45" s="171"/>
      <c r="MOB45" s="171"/>
      <c r="MOC45" s="171"/>
      <c r="MOD45" s="171"/>
      <c r="MOE45" s="171"/>
      <c r="MOF45" s="171"/>
      <c r="MOG45" s="171"/>
      <c r="MOH45" s="171"/>
      <c r="MOI45" s="171"/>
      <c r="MOJ45" s="171"/>
      <c r="MOK45" s="171"/>
      <c r="MOL45" s="171"/>
      <c r="MOM45" s="171"/>
      <c r="MON45" s="171"/>
      <c r="MOO45" s="171"/>
      <c r="MOP45" s="171"/>
      <c r="MOQ45" s="171"/>
      <c r="MOR45" s="171"/>
      <c r="MOS45" s="171"/>
      <c r="MOT45" s="171"/>
      <c r="MOU45" s="171"/>
      <c r="MOV45" s="171"/>
      <c r="MOW45" s="171"/>
      <c r="MOX45" s="171"/>
      <c r="MOY45" s="171"/>
      <c r="MOZ45" s="171"/>
      <c r="MPA45" s="171"/>
      <c r="MPB45" s="171"/>
      <c r="MPC45" s="171"/>
      <c r="MPD45" s="171"/>
      <c r="MPE45" s="171"/>
      <c r="MPF45" s="171"/>
      <c r="MPG45" s="171"/>
      <c r="MPH45" s="171"/>
      <c r="MPI45" s="171"/>
      <c r="MPJ45" s="171"/>
      <c r="MPK45" s="171"/>
      <c r="MPL45" s="171"/>
      <c r="MPM45" s="171"/>
      <c r="MPN45" s="171"/>
      <c r="MPO45" s="171"/>
      <c r="MPP45" s="171"/>
      <c r="MPQ45" s="171"/>
      <c r="MPR45" s="171"/>
      <c r="MPS45" s="171"/>
      <c r="MPT45" s="171"/>
      <c r="MPU45" s="171"/>
      <c r="MPV45" s="171"/>
      <c r="MPW45" s="171"/>
      <c r="MPX45" s="171"/>
      <c r="MPY45" s="171"/>
      <c r="MPZ45" s="171"/>
      <c r="MQA45" s="171"/>
      <c r="MQB45" s="171"/>
      <c r="MQC45" s="171"/>
      <c r="MQD45" s="171"/>
      <c r="MQE45" s="171"/>
      <c r="MQF45" s="171"/>
      <c r="MQG45" s="171"/>
      <c r="MQH45" s="171"/>
      <c r="MQI45" s="171"/>
      <c r="MQJ45" s="171"/>
      <c r="MQK45" s="171"/>
      <c r="MQL45" s="171"/>
      <c r="MQM45" s="171"/>
      <c r="MQN45" s="171"/>
      <c r="MQO45" s="171"/>
      <c r="MQP45" s="171"/>
      <c r="MQQ45" s="171"/>
      <c r="MQR45" s="171"/>
      <c r="MQS45" s="171"/>
      <c r="MQT45" s="171"/>
      <c r="MQU45" s="171"/>
      <c r="MQV45" s="171"/>
      <c r="MQW45" s="171"/>
      <c r="MQX45" s="171"/>
      <c r="MQY45" s="171"/>
      <c r="MQZ45" s="171"/>
      <c r="MRA45" s="171"/>
      <c r="MRB45" s="171"/>
      <c r="MRC45" s="171"/>
      <c r="MRD45" s="171"/>
      <c r="MRE45" s="171"/>
      <c r="MRF45" s="171"/>
      <c r="MRG45" s="171"/>
      <c r="MRH45" s="171"/>
      <c r="MRI45" s="171"/>
      <c r="MRJ45" s="171"/>
      <c r="MRK45" s="171"/>
      <c r="MRL45" s="171"/>
      <c r="MRM45" s="171"/>
      <c r="MRN45" s="171"/>
      <c r="MRO45" s="171"/>
      <c r="MRP45" s="171"/>
      <c r="MRQ45" s="171"/>
      <c r="MRR45" s="171"/>
      <c r="MRS45" s="171"/>
      <c r="MRT45" s="171"/>
      <c r="MRU45" s="171"/>
      <c r="MRV45" s="171"/>
      <c r="MRW45" s="171"/>
      <c r="MRX45" s="171"/>
      <c r="MRY45" s="171"/>
      <c r="MRZ45" s="171"/>
      <c r="MSA45" s="171"/>
      <c r="MSB45" s="171"/>
      <c r="MSC45" s="171"/>
      <c r="MSD45" s="171"/>
      <c r="MSE45" s="171"/>
      <c r="MSF45" s="171"/>
      <c r="MSG45" s="171"/>
      <c r="MSH45" s="171"/>
      <c r="MSI45" s="171"/>
      <c r="MSJ45" s="171"/>
      <c r="MSK45" s="171"/>
      <c r="MSL45" s="171"/>
      <c r="MSM45" s="171"/>
      <c r="MSN45" s="171"/>
      <c r="MSO45" s="171"/>
      <c r="MSP45" s="171"/>
      <c r="MSQ45" s="171"/>
      <c r="MSR45" s="171"/>
      <c r="MSS45" s="171"/>
      <c r="MST45" s="171"/>
      <c r="MSU45" s="171"/>
      <c r="MSV45" s="171"/>
      <c r="MSW45" s="171"/>
      <c r="MSX45" s="171"/>
      <c r="MSY45" s="171"/>
      <c r="MSZ45" s="171"/>
      <c r="MTA45" s="171"/>
      <c r="MTB45" s="171"/>
      <c r="MTC45" s="171"/>
      <c r="MTD45" s="171"/>
      <c r="MTE45" s="171"/>
      <c r="MTF45" s="171"/>
      <c r="MTG45" s="171"/>
      <c r="MTH45" s="171"/>
      <c r="MTI45" s="171"/>
      <c r="MTJ45" s="171"/>
      <c r="MTK45" s="171"/>
      <c r="MTL45" s="171"/>
      <c r="MTM45" s="171"/>
      <c r="MTN45" s="171"/>
      <c r="MTO45" s="171"/>
      <c r="MTP45" s="171"/>
      <c r="MTQ45" s="171"/>
      <c r="MTR45" s="171"/>
      <c r="MTS45" s="171"/>
      <c r="MTT45" s="171"/>
      <c r="MTU45" s="171"/>
      <c r="MTV45" s="171"/>
      <c r="MTW45" s="171"/>
      <c r="MTX45" s="171"/>
      <c r="MTY45" s="171"/>
      <c r="MTZ45" s="171"/>
      <c r="MUA45" s="171"/>
      <c r="MUB45" s="171"/>
      <c r="MUC45" s="171"/>
      <c r="MUD45" s="171"/>
      <c r="MUE45" s="171"/>
      <c r="MUF45" s="171"/>
      <c r="MUG45" s="171"/>
      <c r="MUH45" s="171"/>
      <c r="MUI45" s="171"/>
      <c r="MUJ45" s="171"/>
      <c r="MUK45" s="171"/>
      <c r="MUL45" s="171"/>
      <c r="MUM45" s="171"/>
      <c r="MUN45" s="171"/>
      <c r="MUO45" s="171"/>
      <c r="MUP45" s="171"/>
      <c r="MUQ45" s="171"/>
      <c r="MUR45" s="171"/>
      <c r="MUS45" s="171"/>
      <c r="MUT45" s="171"/>
      <c r="MUU45" s="171"/>
      <c r="MUV45" s="171"/>
      <c r="MUW45" s="171"/>
      <c r="MUX45" s="171"/>
      <c r="MUY45" s="171"/>
      <c r="MUZ45" s="171"/>
      <c r="MVA45" s="171"/>
      <c r="MVB45" s="171"/>
      <c r="MVC45" s="171"/>
      <c r="MVD45" s="171"/>
      <c r="MVE45" s="171"/>
      <c r="MVF45" s="171"/>
      <c r="MVG45" s="171"/>
      <c r="MVH45" s="171"/>
      <c r="MVI45" s="171"/>
      <c r="MVJ45" s="171"/>
      <c r="MVK45" s="171"/>
      <c r="MVL45" s="171"/>
      <c r="MVM45" s="171"/>
      <c r="MVN45" s="171"/>
      <c r="MVO45" s="171"/>
      <c r="MVP45" s="171"/>
      <c r="MVQ45" s="171"/>
      <c r="MVR45" s="171"/>
      <c r="MVS45" s="171"/>
      <c r="MVT45" s="171"/>
      <c r="MVU45" s="171"/>
      <c r="MVV45" s="171"/>
      <c r="MVW45" s="171"/>
      <c r="MVX45" s="171"/>
      <c r="MVY45" s="171"/>
      <c r="MVZ45" s="171"/>
      <c r="MWA45" s="171"/>
      <c r="MWB45" s="171"/>
      <c r="MWC45" s="171"/>
      <c r="MWD45" s="171"/>
      <c r="MWE45" s="171"/>
      <c r="MWF45" s="171"/>
      <c r="MWG45" s="171"/>
      <c r="MWH45" s="171"/>
      <c r="MWI45" s="171"/>
      <c r="MWJ45" s="171"/>
      <c r="MWK45" s="171"/>
      <c r="MWL45" s="171"/>
      <c r="MWM45" s="171"/>
      <c r="MWN45" s="171"/>
      <c r="MWO45" s="171"/>
      <c r="MWP45" s="171"/>
      <c r="MWQ45" s="171"/>
      <c r="MWR45" s="171"/>
      <c r="MWS45" s="171"/>
      <c r="MWT45" s="171"/>
      <c r="MWU45" s="171"/>
      <c r="MWV45" s="171"/>
      <c r="MWW45" s="171"/>
      <c r="MWX45" s="171"/>
      <c r="MWY45" s="171"/>
      <c r="MWZ45" s="171"/>
      <c r="MXA45" s="171"/>
      <c r="MXB45" s="171"/>
      <c r="MXC45" s="171"/>
      <c r="MXD45" s="171"/>
      <c r="MXE45" s="171"/>
      <c r="MXF45" s="171"/>
      <c r="MXG45" s="171"/>
      <c r="MXH45" s="171"/>
      <c r="MXI45" s="171"/>
      <c r="MXJ45" s="171"/>
      <c r="MXK45" s="171"/>
      <c r="MXL45" s="171"/>
      <c r="MXM45" s="171"/>
      <c r="MXN45" s="171"/>
      <c r="MXO45" s="171"/>
      <c r="MXP45" s="171"/>
      <c r="MXQ45" s="171"/>
      <c r="MXR45" s="171"/>
      <c r="MXS45" s="171"/>
      <c r="MXT45" s="171"/>
      <c r="MXU45" s="171"/>
      <c r="MXV45" s="171"/>
      <c r="MXW45" s="171"/>
      <c r="MXX45" s="171"/>
      <c r="MXY45" s="171"/>
      <c r="MXZ45" s="171"/>
      <c r="MYA45" s="171"/>
      <c r="MYB45" s="171"/>
      <c r="MYC45" s="171"/>
      <c r="MYD45" s="171"/>
      <c r="MYE45" s="171"/>
      <c r="MYF45" s="171"/>
      <c r="MYG45" s="171"/>
      <c r="MYH45" s="171"/>
      <c r="MYI45" s="171"/>
      <c r="MYJ45" s="171"/>
      <c r="MYK45" s="171"/>
      <c r="MYL45" s="171"/>
      <c r="MYM45" s="171"/>
      <c r="MYN45" s="171"/>
      <c r="MYO45" s="171"/>
      <c r="MYP45" s="171"/>
      <c r="MYQ45" s="171"/>
      <c r="MYR45" s="171"/>
      <c r="MYS45" s="171"/>
      <c r="MYT45" s="171"/>
      <c r="MYU45" s="171"/>
      <c r="MYV45" s="171"/>
      <c r="MYW45" s="171"/>
      <c r="MYX45" s="171"/>
      <c r="MYY45" s="171"/>
      <c r="MYZ45" s="171"/>
      <c r="MZA45" s="171"/>
      <c r="MZB45" s="171"/>
      <c r="MZC45" s="171"/>
      <c r="MZD45" s="171"/>
      <c r="MZE45" s="171"/>
      <c r="MZF45" s="171"/>
      <c r="MZG45" s="171"/>
      <c r="MZH45" s="171"/>
      <c r="MZI45" s="171"/>
      <c r="MZJ45" s="171"/>
      <c r="MZK45" s="171"/>
      <c r="MZL45" s="171"/>
      <c r="MZM45" s="171"/>
      <c r="MZN45" s="171"/>
      <c r="MZO45" s="171"/>
      <c r="MZP45" s="171"/>
      <c r="MZQ45" s="171"/>
      <c r="MZR45" s="171"/>
      <c r="MZS45" s="171"/>
      <c r="MZT45" s="171"/>
      <c r="MZU45" s="171"/>
      <c r="MZV45" s="171"/>
      <c r="MZW45" s="171"/>
      <c r="MZX45" s="171"/>
      <c r="MZY45" s="171"/>
      <c r="MZZ45" s="171"/>
      <c r="NAA45" s="171"/>
      <c r="NAB45" s="171"/>
      <c r="NAC45" s="171"/>
      <c r="NAD45" s="171"/>
      <c r="NAE45" s="171"/>
      <c r="NAF45" s="171"/>
      <c r="NAG45" s="171"/>
      <c r="NAH45" s="171"/>
      <c r="NAI45" s="171"/>
      <c r="NAJ45" s="171"/>
      <c r="NAK45" s="171"/>
      <c r="NAL45" s="171"/>
      <c r="NAM45" s="171"/>
      <c r="NAN45" s="171"/>
      <c r="NAO45" s="171"/>
      <c r="NAP45" s="171"/>
      <c r="NAQ45" s="171"/>
      <c r="NAR45" s="171"/>
      <c r="NAS45" s="171"/>
      <c r="NAT45" s="171"/>
      <c r="NAU45" s="171"/>
      <c r="NAV45" s="171"/>
      <c r="NAW45" s="171"/>
      <c r="NAX45" s="171"/>
      <c r="NAY45" s="171"/>
      <c r="NAZ45" s="171"/>
      <c r="NBA45" s="171"/>
      <c r="NBB45" s="171"/>
      <c r="NBC45" s="171"/>
      <c r="NBD45" s="171"/>
      <c r="NBE45" s="171"/>
      <c r="NBF45" s="171"/>
      <c r="NBG45" s="171"/>
      <c r="NBH45" s="171"/>
      <c r="NBI45" s="171"/>
      <c r="NBJ45" s="171"/>
      <c r="NBK45" s="171"/>
      <c r="NBL45" s="171"/>
      <c r="NBM45" s="171"/>
      <c r="NBN45" s="171"/>
      <c r="NBO45" s="171"/>
      <c r="NBP45" s="171"/>
      <c r="NBQ45" s="171"/>
      <c r="NBR45" s="171"/>
      <c r="NBS45" s="171"/>
      <c r="NBT45" s="171"/>
      <c r="NBU45" s="171"/>
      <c r="NBV45" s="171"/>
      <c r="NBW45" s="171"/>
      <c r="NBX45" s="171"/>
      <c r="NBY45" s="171"/>
      <c r="NBZ45" s="171"/>
      <c r="NCA45" s="171"/>
      <c r="NCB45" s="171"/>
      <c r="NCC45" s="171"/>
      <c r="NCD45" s="171"/>
      <c r="NCE45" s="171"/>
      <c r="NCF45" s="171"/>
      <c r="NCG45" s="171"/>
      <c r="NCH45" s="171"/>
      <c r="NCI45" s="171"/>
      <c r="NCJ45" s="171"/>
      <c r="NCK45" s="171"/>
      <c r="NCL45" s="171"/>
      <c r="NCM45" s="171"/>
      <c r="NCN45" s="171"/>
      <c r="NCO45" s="171"/>
      <c r="NCP45" s="171"/>
      <c r="NCQ45" s="171"/>
      <c r="NCR45" s="171"/>
      <c r="NCS45" s="171"/>
      <c r="NCT45" s="171"/>
      <c r="NCU45" s="171"/>
      <c r="NCV45" s="171"/>
      <c r="NCW45" s="171"/>
      <c r="NCX45" s="171"/>
      <c r="NCY45" s="171"/>
      <c r="NCZ45" s="171"/>
      <c r="NDA45" s="171"/>
      <c r="NDB45" s="171"/>
      <c r="NDC45" s="171"/>
      <c r="NDD45" s="171"/>
      <c r="NDE45" s="171"/>
      <c r="NDF45" s="171"/>
      <c r="NDG45" s="171"/>
      <c r="NDH45" s="171"/>
      <c r="NDI45" s="171"/>
      <c r="NDJ45" s="171"/>
      <c r="NDK45" s="171"/>
      <c r="NDL45" s="171"/>
      <c r="NDM45" s="171"/>
      <c r="NDN45" s="171"/>
      <c r="NDO45" s="171"/>
      <c r="NDP45" s="171"/>
      <c r="NDQ45" s="171"/>
      <c r="NDR45" s="171"/>
      <c r="NDS45" s="171"/>
      <c r="NDT45" s="171"/>
      <c r="NDU45" s="171"/>
      <c r="NDV45" s="171"/>
      <c r="NDW45" s="171"/>
      <c r="NDX45" s="171"/>
      <c r="NDY45" s="171"/>
      <c r="NDZ45" s="171"/>
      <c r="NEA45" s="171"/>
      <c r="NEB45" s="171"/>
      <c r="NEC45" s="171"/>
      <c r="NED45" s="171"/>
      <c r="NEE45" s="171"/>
      <c r="NEF45" s="171"/>
      <c r="NEG45" s="171"/>
      <c r="NEH45" s="171"/>
      <c r="NEI45" s="171"/>
      <c r="NEJ45" s="171"/>
      <c r="NEK45" s="171"/>
      <c r="NEL45" s="171"/>
      <c r="NEM45" s="171"/>
      <c r="NEN45" s="171"/>
      <c r="NEO45" s="171"/>
      <c r="NEP45" s="171"/>
      <c r="NEQ45" s="171"/>
      <c r="NER45" s="171"/>
      <c r="NES45" s="171"/>
      <c r="NET45" s="171"/>
      <c r="NEU45" s="171"/>
      <c r="NEV45" s="171"/>
      <c r="NEW45" s="171"/>
      <c r="NEX45" s="171"/>
      <c r="NEY45" s="171"/>
      <c r="NEZ45" s="171"/>
      <c r="NFA45" s="171"/>
      <c r="NFB45" s="171"/>
      <c r="NFC45" s="171"/>
      <c r="NFD45" s="171"/>
      <c r="NFE45" s="171"/>
      <c r="NFF45" s="171"/>
      <c r="NFG45" s="171"/>
      <c r="NFH45" s="171"/>
      <c r="NFI45" s="171"/>
      <c r="NFJ45" s="171"/>
      <c r="NFK45" s="171"/>
      <c r="NFL45" s="171"/>
      <c r="NFM45" s="171"/>
      <c r="NFN45" s="171"/>
      <c r="NFO45" s="171"/>
      <c r="NFP45" s="171"/>
      <c r="NFQ45" s="171"/>
      <c r="NFR45" s="171"/>
      <c r="NFS45" s="171"/>
      <c r="NFT45" s="171"/>
      <c r="NFU45" s="171"/>
      <c r="NFV45" s="171"/>
      <c r="NFW45" s="171"/>
      <c r="NFX45" s="171"/>
      <c r="NFY45" s="171"/>
      <c r="NFZ45" s="171"/>
      <c r="NGA45" s="171"/>
      <c r="NGB45" s="171"/>
      <c r="NGC45" s="171"/>
      <c r="NGD45" s="171"/>
      <c r="NGE45" s="171"/>
      <c r="NGF45" s="171"/>
      <c r="NGG45" s="171"/>
      <c r="NGH45" s="171"/>
      <c r="NGI45" s="171"/>
      <c r="NGJ45" s="171"/>
      <c r="NGK45" s="171"/>
      <c r="NGL45" s="171"/>
      <c r="NGM45" s="171"/>
      <c r="NGN45" s="171"/>
      <c r="NGO45" s="171"/>
      <c r="NGP45" s="171"/>
      <c r="NGQ45" s="171"/>
      <c r="NGR45" s="171"/>
      <c r="NGS45" s="171"/>
      <c r="NGT45" s="171"/>
      <c r="NGU45" s="171"/>
      <c r="NGV45" s="171"/>
      <c r="NGW45" s="171"/>
      <c r="NGX45" s="171"/>
      <c r="NGY45" s="171"/>
      <c r="NGZ45" s="171"/>
      <c r="NHA45" s="171"/>
      <c r="NHB45" s="171"/>
      <c r="NHC45" s="171"/>
      <c r="NHD45" s="171"/>
      <c r="NHE45" s="171"/>
      <c r="NHF45" s="171"/>
      <c r="NHG45" s="171"/>
      <c r="NHH45" s="171"/>
      <c r="NHI45" s="171"/>
      <c r="NHJ45" s="171"/>
      <c r="NHK45" s="171"/>
      <c r="NHL45" s="171"/>
      <c r="NHM45" s="171"/>
      <c r="NHN45" s="171"/>
      <c r="NHO45" s="171"/>
      <c r="NHP45" s="171"/>
      <c r="NHQ45" s="171"/>
      <c r="NHR45" s="171"/>
      <c r="NHS45" s="171"/>
      <c r="NHT45" s="171"/>
      <c r="NHU45" s="171"/>
      <c r="NHV45" s="171"/>
      <c r="NHW45" s="171"/>
      <c r="NHX45" s="171"/>
      <c r="NHY45" s="171"/>
      <c r="NHZ45" s="171"/>
      <c r="NIA45" s="171"/>
      <c r="NIB45" s="171"/>
      <c r="NIC45" s="171"/>
      <c r="NID45" s="171"/>
      <c r="NIE45" s="171"/>
      <c r="NIF45" s="171"/>
      <c r="NIG45" s="171"/>
      <c r="NIH45" s="171"/>
      <c r="NII45" s="171"/>
      <c r="NIJ45" s="171"/>
      <c r="NIK45" s="171"/>
      <c r="NIL45" s="171"/>
      <c r="NIM45" s="171"/>
      <c r="NIN45" s="171"/>
      <c r="NIO45" s="171"/>
      <c r="NIP45" s="171"/>
      <c r="NIQ45" s="171"/>
      <c r="NIR45" s="171"/>
      <c r="NIS45" s="171"/>
      <c r="NIT45" s="171"/>
      <c r="NIU45" s="171"/>
      <c r="NIV45" s="171"/>
      <c r="NIW45" s="171"/>
      <c r="NIX45" s="171"/>
      <c r="NIY45" s="171"/>
      <c r="NIZ45" s="171"/>
      <c r="NJA45" s="171"/>
      <c r="NJB45" s="171"/>
      <c r="NJC45" s="171"/>
      <c r="NJD45" s="171"/>
      <c r="NJE45" s="171"/>
      <c r="NJF45" s="171"/>
      <c r="NJG45" s="171"/>
      <c r="NJH45" s="171"/>
      <c r="NJI45" s="171"/>
      <c r="NJJ45" s="171"/>
      <c r="NJK45" s="171"/>
      <c r="NJL45" s="171"/>
      <c r="NJM45" s="171"/>
      <c r="NJN45" s="171"/>
      <c r="NJO45" s="171"/>
      <c r="NJP45" s="171"/>
      <c r="NJQ45" s="171"/>
      <c r="NJR45" s="171"/>
      <c r="NJS45" s="171"/>
      <c r="NJT45" s="171"/>
      <c r="NJU45" s="171"/>
      <c r="NJV45" s="171"/>
      <c r="NJW45" s="171"/>
      <c r="NJX45" s="171"/>
      <c r="NJY45" s="171"/>
      <c r="NJZ45" s="171"/>
      <c r="NKA45" s="171"/>
      <c r="NKB45" s="171"/>
      <c r="NKC45" s="171"/>
      <c r="NKD45" s="171"/>
      <c r="NKE45" s="171"/>
      <c r="NKF45" s="171"/>
      <c r="NKG45" s="171"/>
      <c r="NKH45" s="171"/>
      <c r="NKI45" s="171"/>
      <c r="NKJ45" s="171"/>
      <c r="NKK45" s="171"/>
      <c r="NKL45" s="171"/>
      <c r="NKM45" s="171"/>
      <c r="NKN45" s="171"/>
      <c r="NKO45" s="171"/>
      <c r="NKP45" s="171"/>
      <c r="NKQ45" s="171"/>
      <c r="NKR45" s="171"/>
      <c r="NKS45" s="171"/>
      <c r="NKT45" s="171"/>
      <c r="NKU45" s="171"/>
      <c r="NKV45" s="171"/>
      <c r="NKW45" s="171"/>
      <c r="NKX45" s="171"/>
      <c r="NKY45" s="171"/>
      <c r="NKZ45" s="171"/>
      <c r="NLA45" s="171"/>
      <c r="NLB45" s="171"/>
      <c r="NLC45" s="171"/>
      <c r="NLD45" s="171"/>
      <c r="NLE45" s="171"/>
      <c r="NLF45" s="171"/>
      <c r="NLG45" s="171"/>
      <c r="NLH45" s="171"/>
      <c r="NLI45" s="171"/>
      <c r="NLJ45" s="171"/>
      <c r="NLK45" s="171"/>
      <c r="NLL45" s="171"/>
      <c r="NLM45" s="171"/>
      <c r="NLN45" s="171"/>
      <c r="NLO45" s="171"/>
      <c r="NLP45" s="171"/>
      <c r="NLQ45" s="171"/>
      <c r="NLR45" s="171"/>
      <c r="NLS45" s="171"/>
      <c r="NLT45" s="171"/>
      <c r="NLU45" s="171"/>
      <c r="NLV45" s="171"/>
      <c r="NLW45" s="171"/>
      <c r="NLX45" s="171"/>
      <c r="NLY45" s="171"/>
      <c r="NLZ45" s="171"/>
      <c r="NMA45" s="171"/>
      <c r="NMB45" s="171"/>
      <c r="NMC45" s="171"/>
      <c r="NMD45" s="171"/>
      <c r="NME45" s="171"/>
      <c r="NMF45" s="171"/>
      <c r="NMG45" s="171"/>
      <c r="NMH45" s="171"/>
      <c r="NMI45" s="171"/>
      <c r="NMJ45" s="171"/>
      <c r="NMK45" s="171"/>
      <c r="NML45" s="171"/>
      <c r="NMM45" s="171"/>
      <c r="NMN45" s="171"/>
      <c r="NMO45" s="171"/>
      <c r="NMP45" s="171"/>
      <c r="NMQ45" s="171"/>
      <c r="NMR45" s="171"/>
      <c r="NMS45" s="171"/>
      <c r="NMT45" s="171"/>
      <c r="NMU45" s="171"/>
      <c r="NMV45" s="171"/>
      <c r="NMW45" s="171"/>
      <c r="NMX45" s="171"/>
      <c r="NMY45" s="171"/>
      <c r="NMZ45" s="171"/>
      <c r="NNA45" s="171"/>
      <c r="NNB45" s="171"/>
      <c r="NNC45" s="171"/>
      <c r="NND45" s="171"/>
      <c r="NNE45" s="171"/>
      <c r="NNF45" s="171"/>
      <c r="NNG45" s="171"/>
      <c r="NNH45" s="171"/>
      <c r="NNI45" s="171"/>
      <c r="NNJ45" s="171"/>
      <c r="NNK45" s="171"/>
      <c r="NNL45" s="171"/>
      <c r="NNM45" s="171"/>
      <c r="NNN45" s="171"/>
      <c r="NNO45" s="171"/>
      <c r="NNP45" s="171"/>
      <c r="NNQ45" s="171"/>
      <c r="NNR45" s="171"/>
      <c r="NNS45" s="171"/>
      <c r="NNT45" s="171"/>
      <c r="NNU45" s="171"/>
      <c r="NNV45" s="171"/>
      <c r="NNW45" s="171"/>
      <c r="NNX45" s="171"/>
      <c r="NNY45" s="171"/>
      <c r="NNZ45" s="171"/>
      <c r="NOA45" s="171"/>
      <c r="NOB45" s="171"/>
      <c r="NOC45" s="171"/>
      <c r="NOD45" s="171"/>
      <c r="NOE45" s="171"/>
      <c r="NOF45" s="171"/>
      <c r="NOG45" s="171"/>
      <c r="NOH45" s="171"/>
      <c r="NOI45" s="171"/>
      <c r="NOJ45" s="171"/>
      <c r="NOK45" s="171"/>
      <c r="NOL45" s="171"/>
      <c r="NOM45" s="171"/>
      <c r="NON45" s="171"/>
      <c r="NOO45" s="171"/>
      <c r="NOP45" s="171"/>
      <c r="NOQ45" s="171"/>
      <c r="NOR45" s="171"/>
      <c r="NOS45" s="171"/>
      <c r="NOT45" s="171"/>
      <c r="NOU45" s="171"/>
      <c r="NOV45" s="171"/>
      <c r="NOW45" s="171"/>
      <c r="NOX45" s="171"/>
      <c r="NOY45" s="171"/>
      <c r="NOZ45" s="171"/>
      <c r="NPA45" s="171"/>
      <c r="NPB45" s="171"/>
      <c r="NPC45" s="171"/>
      <c r="NPD45" s="171"/>
      <c r="NPE45" s="171"/>
      <c r="NPF45" s="171"/>
      <c r="NPG45" s="171"/>
      <c r="NPH45" s="171"/>
      <c r="NPI45" s="171"/>
      <c r="NPJ45" s="171"/>
      <c r="NPK45" s="171"/>
      <c r="NPL45" s="171"/>
      <c r="NPM45" s="171"/>
      <c r="NPN45" s="171"/>
      <c r="NPO45" s="171"/>
      <c r="NPP45" s="171"/>
      <c r="NPQ45" s="171"/>
      <c r="NPR45" s="171"/>
      <c r="NPS45" s="171"/>
      <c r="NPT45" s="171"/>
      <c r="NPU45" s="171"/>
      <c r="NPV45" s="171"/>
      <c r="NPW45" s="171"/>
      <c r="NPX45" s="171"/>
      <c r="NPY45" s="171"/>
      <c r="NPZ45" s="171"/>
      <c r="NQA45" s="171"/>
      <c r="NQB45" s="171"/>
      <c r="NQC45" s="171"/>
      <c r="NQD45" s="171"/>
      <c r="NQE45" s="171"/>
      <c r="NQF45" s="171"/>
      <c r="NQG45" s="171"/>
      <c r="NQH45" s="171"/>
      <c r="NQI45" s="171"/>
      <c r="NQJ45" s="171"/>
      <c r="NQK45" s="171"/>
      <c r="NQL45" s="171"/>
      <c r="NQM45" s="171"/>
      <c r="NQN45" s="171"/>
      <c r="NQO45" s="171"/>
      <c r="NQP45" s="171"/>
      <c r="NQQ45" s="171"/>
      <c r="NQR45" s="171"/>
      <c r="NQS45" s="171"/>
      <c r="NQT45" s="171"/>
      <c r="NQU45" s="171"/>
      <c r="NQV45" s="171"/>
      <c r="NQW45" s="171"/>
      <c r="NQX45" s="171"/>
      <c r="NQY45" s="171"/>
      <c r="NQZ45" s="171"/>
      <c r="NRA45" s="171"/>
      <c r="NRB45" s="171"/>
      <c r="NRC45" s="171"/>
      <c r="NRD45" s="171"/>
      <c r="NRE45" s="171"/>
      <c r="NRF45" s="171"/>
      <c r="NRG45" s="171"/>
      <c r="NRH45" s="171"/>
      <c r="NRI45" s="171"/>
      <c r="NRJ45" s="171"/>
      <c r="NRK45" s="171"/>
      <c r="NRL45" s="171"/>
      <c r="NRM45" s="171"/>
      <c r="NRN45" s="171"/>
      <c r="NRO45" s="171"/>
      <c r="NRP45" s="171"/>
      <c r="NRQ45" s="171"/>
      <c r="NRR45" s="171"/>
      <c r="NRS45" s="171"/>
      <c r="NRT45" s="171"/>
      <c r="NRU45" s="171"/>
      <c r="NRV45" s="171"/>
      <c r="NRW45" s="171"/>
      <c r="NRX45" s="171"/>
      <c r="NRY45" s="171"/>
      <c r="NRZ45" s="171"/>
      <c r="NSA45" s="171"/>
      <c r="NSB45" s="171"/>
      <c r="NSC45" s="171"/>
      <c r="NSD45" s="171"/>
      <c r="NSE45" s="171"/>
      <c r="NSF45" s="171"/>
      <c r="NSG45" s="171"/>
      <c r="NSH45" s="171"/>
      <c r="NSI45" s="171"/>
      <c r="NSJ45" s="171"/>
      <c r="NSK45" s="171"/>
      <c r="NSL45" s="171"/>
      <c r="NSM45" s="171"/>
      <c r="NSN45" s="171"/>
      <c r="NSO45" s="171"/>
      <c r="NSP45" s="171"/>
      <c r="NSQ45" s="171"/>
      <c r="NSR45" s="171"/>
      <c r="NSS45" s="171"/>
      <c r="NST45" s="171"/>
      <c r="NSU45" s="171"/>
      <c r="NSV45" s="171"/>
      <c r="NSW45" s="171"/>
      <c r="NSX45" s="171"/>
      <c r="NSY45" s="171"/>
      <c r="NSZ45" s="171"/>
      <c r="NTA45" s="171"/>
      <c r="NTB45" s="171"/>
      <c r="NTC45" s="171"/>
      <c r="NTD45" s="171"/>
      <c r="NTE45" s="171"/>
      <c r="NTF45" s="171"/>
      <c r="NTG45" s="171"/>
      <c r="NTH45" s="171"/>
      <c r="NTI45" s="171"/>
      <c r="NTJ45" s="171"/>
      <c r="NTK45" s="171"/>
      <c r="NTL45" s="171"/>
      <c r="NTM45" s="171"/>
      <c r="NTN45" s="171"/>
      <c r="NTO45" s="171"/>
      <c r="NTP45" s="171"/>
      <c r="NTQ45" s="171"/>
      <c r="NTR45" s="171"/>
      <c r="NTS45" s="171"/>
      <c r="NTT45" s="171"/>
      <c r="NTU45" s="171"/>
      <c r="NTV45" s="171"/>
      <c r="NTW45" s="171"/>
      <c r="NTX45" s="171"/>
      <c r="NTY45" s="171"/>
      <c r="NTZ45" s="171"/>
      <c r="NUA45" s="171"/>
      <c r="NUB45" s="171"/>
      <c r="NUC45" s="171"/>
      <c r="NUD45" s="171"/>
      <c r="NUE45" s="171"/>
      <c r="NUF45" s="171"/>
      <c r="NUG45" s="171"/>
      <c r="NUH45" s="171"/>
      <c r="NUI45" s="171"/>
      <c r="NUJ45" s="171"/>
      <c r="NUK45" s="171"/>
      <c r="NUL45" s="171"/>
      <c r="NUM45" s="171"/>
      <c r="NUN45" s="171"/>
      <c r="NUO45" s="171"/>
      <c r="NUP45" s="171"/>
      <c r="NUQ45" s="171"/>
      <c r="NUR45" s="171"/>
      <c r="NUS45" s="171"/>
      <c r="NUT45" s="171"/>
      <c r="NUU45" s="171"/>
      <c r="NUV45" s="171"/>
      <c r="NUW45" s="171"/>
      <c r="NUX45" s="171"/>
      <c r="NUY45" s="171"/>
      <c r="NUZ45" s="171"/>
      <c r="NVA45" s="171"/>
      <c r="NVB45" s="171"/>
      <c r="NVC45" s="171"/>
      <c r="NVD45" s="171"/>
      <c r="NVE45" s="171"/>
      <c r="NVF45" s="171"/>
      <c r="NVG45" s="171"/>
      <c r="NVH45" s="171"/>
      <c r="NVI45" s="171"/>
      <c r="NVJ45" s="171"/>
      <c r="NVK45" s="171"/>
      <c r="NVL45" s="171"/>
      <c r="NVM45" s="171"/>
      <c r="NVN45" s="171"/>
      <c r="NVO45" s="171"/>
      <c r="NVP45" s="171"/>
      <c r="NVQ45" s="171"/>
      <c r="NVR45" s="171"/>
      <c r="NVS45" s="171"/>
      <c r="NVT45" s="171"/>
      <c r="NVU45" s="171"/>
      <c r="NVV45" s="171"/>
      <c r="NVW45" s="171"/>
      <c r="NVX45" s="171"/>
      <c r="NVY45" s="171"/>
      <c r="NVZ45" s="171"/>
      <c r="NWA45" s="171"/>
      <c r="NWB45" s="171"/>
      <c r="NWC45" s="171"/>
      <c r="NWD45" s="171"/>
      <c r="NWE45" s="171"/>
      <c r="NWF45" s="171"/>
      <c r="NWG45" s="171"/>
      <c r="NWH45" s="171"/>
      <c r="NWI45" s="171"/>
      <c r="NWJ45" s="171"/>
      <c r="NWK45" s="171"/>
      <c r="NWL45" s="171"/>
      <c r="NWM45" s="171"/>
      <c r="NWN45" s="171"/>
      <c r="NWO45" s="171"/>
      <c r="NWP45" s="171"/>
      <c r="NWQ45" s="171"/>
      <c r="NWR45" s="171"/>
      <c r="NWS45" s="171"/>
      <c r="NWT45" s="171"/>
      <c r="NWU45" s="171"/>
      <c r="NWV45" s="171"/>
      <c r="NWW45" s="171"/>
      <c r="NWX45" s="171"/>
      <c r="NWY45" s="171"/>
      <c r="NWZ45" s="171"/>
      <c r="NXA45" s="171"/>
      <c r="NXB45" s="171"/>
      <c r="NXC45" s="171"/>
      <c r="NXD45" s="171"/>
      <c r="NXE45" s="171"/>
      <c r="NXF45" s="171"/>
      <c r="NXG45" s="171"/>
      <c r="NXH45" s="171"/>
      <c r="NXI45" s="171"/>
      <c r="NXJ45" s="171"/>
      <c r="NXK45" s="171"/>
      <c r="NXL45" s="171"/>
      <c r="NXM45" s="171"/>
      <c r="NXN45" s="171"/>
      <c r="NXO45" s="171"/>
      <c r="NXP45" s="171"/>
      <c r="NXQ45" s="171"/>
      <c r="NXR45" s="171"/>
      <c r="NXS45" s="171"/>
      <c r="NXT45" s="171"/>
      <c r="NXU45" s="171"/>
      <c r="NXV45" s="171"/>
      <c r="NXW45" s="171"/>
      <c r="NXX45" s="171"/>
      <c r="NXY45" s="171"/>
      <c r="NXZ45" s="171"/>
      <c r="NYA45" s="171"/>
      <c r="NYB45" s="171"/>
      <c r="NYC45" s="171"/>
      <c r="NYD45" s="171"/>
      <c r="NYE45" s="171"/>
      <c r="NYF45" s="171"/>
      <c r="NYG45" s="171"/>
      <c r="NYH45" s="171"/>
      <c r="NYI45" s="171"/>
      <c r="NYJ45" s="171"/>
      <c r="NYK45" s="171"/>
      <c r="NYL45" s="171"/>
      <c r="NYM45" s="171"/>
      <c r="NYN45" s="171"/>
      <c r="NYO45" s="171"/>
      <c r="NYP45" s="171"/>
      <c r="NYQ45" s="171"/>
      <c r="NYR45" s="171"/>
      <c r="NYS45" s="171"/>
      <c r="NYT45" s="171"/>
      <c r="NYU45" s="171"/>
      <c r="NYV45" s="171"/>
      <c r="NYW45" s="171"/>
      <c r="NYX45" s="171"/>
      <c r="NYY45" s="171"/>
      <c r="NYZ45" s="171"/>
      <c r="NZA45" s="171"/>
      <c r="NZB45" s="171"/>
      <c r="NZC45" s="171"/>
      <c r="NZD45" s="171"/>
      <c r="NZE45" s="171"/>
      <c r="NZF45" s="171"/>
      <c r="NZG45" s="171"/>
      <c r="NZH45" s="171"/>
      <c r="NZI45" s="171"/>
      <c r="NZJ45" s="171"/>
      <c r="NZK45" s="171"/>
      <c r="NZL45" s="171"/>
      <c r="NZM45" s="171"/>
      <c r="NZN45" s="171"/>
      <c r="NZO45" s="171"/>
      <c r="NZP45" s="171"/>
      <c r="NZQ45" s="171"/>
      <c r="NZR45" s="171"/>
      <c r="NZS45" s="171"/>
      <c r="NZT45" s="171"/>
      <c r="NZU45" s="171"/>
      <c r="NZV45" s="171"/>
      <c r="NZW45" s="171"/>
      <c r="NZX45" s="171"/>
      <c r="NZY45" s="171"/>
      <c r="NZZ45" s="171"/>
      <c r="OAA45" s="171"/>
      <c r="OAB45" s="171"/>
      <c r="OAC45" s="171"/>
      <c r="OAD45" s="171"/>
      <c r="OAE45" s="171"/>
      <c r="OAF45" s="171"/>
      <c r="OAG45" s="171"/>
      <c r="OAH45" s="171"/>
      <c r="OAI45" s="171"/>
      <c r="OAJ45" s="171"/>
      <c r="OAK45" s="171"/>
      <c r="OAL45" s="171"/>
      <c r="OAM45" s="171"/>
      <c r="OAN45" s="171"/>
      <c r="OAO45" s="171"/>
      <c r="OAP45" s="171"/>
      <c r="OAQ45" s="171"/>
      <c r="OAR45" s="171"/>
      <c r="OAS45" s="171"/>
      <c r="OAT45" s="171"/>
      <c r="OAU45" s="171"/>
      <c r="OAV45" s="171"/>
      <c r="OAW45" s="171"/>
      <c r="OAX45" s="171"/>
      <c r="OAY45" s="171"/>
      <c r="OAZ45" s="171"/>
      <c r="OBA45" s="171"/>
      <c r="OBB45" s="171"/>
      <c r="OBC45" s="171"/>
      <c r="OBD45" s="171"/>
      <c r="OBE45" s="171"/>
      <c r="OBF45" s="171"/>
      <c r="OBG45" s="171"/>
      <c r="OBH45" s="171"/>
      <c r="OBI45" s="171"/>
      <c r="OBJ45" s="171"/>
      <c r="OBK45" s="171"/>
      <c r="OBL45" s="171"/>
      <c r="OBM45" s="171"/>
      <c r="OBN45" s="171"/>
      <c r="OBO45" s="171"/>
      <c r="OBP45" s="171"/>
      <c r="OBQ45" s="171"/>
      <c r="OBR45" s="171"/>
      <c r="OBS45" s="171"/>
      <c r="OBT45" s="171"/>
      <c r="OBU45" s="171"/>
      <c r="OBV45" s="171"/>
      <c r="OBW45" s="171"/>
      <c r="OBX45" s="171"/>
      <c r="OBY45" s="171"/>
      <c r="OBZ45" s="171"/>
      <c r="OCA45" s="171"/>
      <c r="OCB45" s="171"/>
      <c r="OCC45" s="171"/>
      <c r="OCD45" s="171"/>
      <c r="OCE45" s="171"/>
      <c r="OCF45" s="171"/>
      <c r="OCG45" s="171"/>
      <c r="OCH45" s="171"/>
      <c r="OCI45" s="171"/>
      <c r="OCJ45" s="171"/>
      <c r="OCK45" s="171"/>
      <c r="OCL45" s="171"/>
      <c r="OCM45" s="171"/>
      <c r="OCN45" s="171"/>
      <c r="OCO45" s="171"/>
      <c r="OCP45" s="171"/>
      <c r="OCQ45" s="171"/>
      <c r="OCR45" s="171"/>
      <c r="OCS45" s="171"/>
      <c r="OCT45" s="171"/>
      <c r="OCU45" s="171"/>
      <c r="OCV45" s="171"/>
      <c r="OCW45" s="171"/>
      <c r="OCX45" s="171"/>
      <c r="OCY45" s="171"/>
      <c r="OCZ45" s="171"/>
      <c r="ODA45" s="171"/>
      <c r="ODB45" s="171"/>
      <c r="ODC45" s="171"/>
      <c r="ODD45" s="171"/>
      <c r="ODE45" s="171"/>
      <c r="ODF45" s="171"/>
      <c r="ODG45" s="171"/>
      <c r="ODH45" s="171"/>
      <c r="ODI45" s="171"/>
      <c r="ODJ45" s="171"/>
      <c r="ODK45" s="171"/>
      <c r="ODL45" s="171"/>
      <c r="ODM45" s="171"/>
      <c r="ODN45" s="171"/>
      <c r="ODO45" s="171"/>
      <c r="ODP45" s="171"/>
      <c r="ODQ45" s="171"/>
      <c r="ODR45" s="171"/>
      <c r="ODS45" s="171"/>
      <c r="ODT45" s="171"/>
      <c r="ODU45" s="171"/>
      <c r="ODV45" s="171"/>
      <c r="ODW45" s="171"/>
      <c r="ODX45" s="171"/>
      <c r="ODY45" s="171"/>
      <c r="ODZ45" s="171"/>
      <c r="OEA45" s="171"/>
      <c r="OEB45" s="171"/>
      <c r="OEC45" s="171"/>
      <c r="OED45" s="171"/>
      <c r="OEE45" s="171"/>
      <c r="OEF45" s="171"/>
      <c r="OEG45" s="171"/>
      <c r="OEH45" s="171"/>
      <c r="OEI45" s="171"/>
      <c r="OEJ45" s="171"/>
      <c r="OEK45" s="171"/>
      <c r="OEL45" s="171"/>
      <c r="OEM45" s="171"/>
      <c r="OEN45" s="171"/>
      <c r="OEO45" s="171"/>
      <c r="OEP45" s="171"/>
      <c r="OEQ45" s="171"/>
      <c r="OER45" s="171"/>
      <c r="OES45" s="171"/>
      <c r="OET45" s="171"/>
      <c r="OEU45" s="171"/>
      <c r="OEV45" s="171"/>
      <c r="OEW45" s="171"/>
      <c r="OEX45" s="171"/>
      <c r="OEY45" s="171"/>
      <c r="OEZ45" s="171"/>
      <c r="OFA45" s="171"/>
      <c r="OFB45" s="171"/>
      <c r="OFC45" s="171"/>
      <c r="OFD45" s="171"/>
      <c r="OFE45" s="171"/>
      <c r="OFF45" s="171"/>
      <c r="OFG45" s="171"/>
      <c r="OFH45" s="171"/>
      <c r="OFI45" s="171"/>
      <c r="OFJ45" s="171"/>
      <c r="OFK45" s="171"/>
      <c r="OFL45" s="171"/>
      <c r="OFM45" s="171"/>
      <c r="OFN45" s="171"/>
      <c r="OFO45" s="171"/>
      <c r="OFP45" s="171"/>
      <c r="OFQ45" s="171"/>
      <c r="OFR45" s="171"/>
      <c r="OFS45" s="171"/>
      <c r="OFT45" s="171"/>
      <c r="OFU45" s="171"/>
      <c r="OFV45" s="171"/>
      <c r="OFW45" s="171"/>
      <c r="OFX45" s="171"/>
      <c r="OFY45" s="171"/>
      <c r="OFZ45" s="171"/>
      <c r="OGA45" s="171"/>
      <c r="OGB45" s="171"/>
      <c r="OGC45" s="171"/>
      <c r="OGD45" s="171"/>
      <c r="OGE45" s="171"/>
      <c r="OGF45" s="171"/>
      <c r="OGG45" s="171"/>
      <c r="OGH45" s="171"/>
      <c r="OGI45" s="171"/>
      <c r="OGJ45" s="171"/>
      <c r="OGK45" s="171"/>
      <c r="OGL45" s="171"/>
      <c r="OGM45" s="171"/>
      <c r="OGN45" s="171"/>
      <c r="OGO45" s="171"/>
      <c r="OGP45" s="171"/>
      <c r="OGQ45" s="171"/>
      <c r="OGR45" s="171"/>
      <c r="OGS45" s="171"/>
      <c r="OGT45" s="171"/>
      <c r="OGU45" s="171"/>
      <c r="OGV45" s="171"/>
      <c r="OGW45" s="171"/>
      <c r="OGX45" s="171"/>
      <c r="OGY45" s="171"/>
      <c r="OGZ45" s="171"/>
      <c r="OHA45" s="171"/>
      <c r="OHB45" s="171"/>
      <c r="OHC45" s="171"/>
      <c r="OHD45" s="171"/>
      <c r="OHE45" s="171"/>
      <c r="OHF45" s="171"/>
      <c r="OHG45" s="171"/>
      <c r="OHH45" s="171"/>
      <c r="OHI45" s="171"/>
      <c r="OHJ45" s="171"/>
      <c r="OHK45" s="171"/>
      <c r="OHL45" s="171"/>
      <c r="OHM45" s="171"/>
      <c r="OHN45" s="171"/>
      <c r="OHO45" s="171"/>
      <c r="OHP45" s="171"/>
      <c r="OHQ45" s="171"/>
      <c r="OHR45" s="171"/>
      <c r="OHS45" s="171"/>
      <c r="OHT45" s="171"/>
      <c r="OHU45" s="171"/>
      <c r="OHV45" s="171"/>
      <c r="OHW45" s="171"/>
      <c r="OHX45" s="171"/>
      <c r="OHY45" s="171"/>
      <c r="OHZ45" s="171"/>
      <c r="OIA45" s="171"/>
      <c r="OIB45" s="171"/>
      <c r="OIC45" s="171"/>
      <c r="OID45" s="171"/>
      <c r="OIE45" s="171"/>
      <c r="OIF45" s="171"/>
      <c r="OIG45" s="171"/>
      <c r="OIH45" s="171"/>
      <c r="OII45" s="171"/>
      <c r="OIJ45" s="171"/>
      <c r="OIK45" s="171"/>
      <c r="OIL45" s="171"/>
      <c r="OIM45" s="171"/>
      <c r="OIN45" s="171"/>
      <c r="OIO45" s="171"/>
      <c r="OIP45" s="171"/>
      <c r="OIQ45" s="171"/>
      <c r="OIR45" s="171"/>
      <c r="OIS45" s="171"/>
      <c r="OIT45" s="171"/>
      <c r="OIU45" s="171"/>
      <c r="OIV45" s="171"/>
      <c r="OIW45" s="171"/>
      <c r="OIX45" s="171"/>
      <c r="OIY45" s="171"/>
      <c r="OIZ45" s="171"/>
      <c r="OJA45" s="171"/>
      <c r="OJB45" s="171"/>
      <c r="OJC45" s="171"/>
      <c r="OJD45" s="171"/>
      <c r="OJE45" s="171"/>
      <c r="OJF45" s="171"/>
      <c r="OJG45" s="171"/>
      <c r="OJH45" s="171"/>
      <c r="OJI45" s="171"/>
      <c r="OJJ45" s="171"/>
      <c r="OJK45" s="171"/>
      <c r="OJL45" s="171"/>
      <c r="OJM45" s="171"/>
      <c r="OJN45" s="171"/>
      <c r="OJO45" s="171"/>
      <c r="OJP45" s="171"/>
      <c r="OJQ45" s="171"/>
      <c r="OJR45" s="171"/>
      <c r="OJS45" s="171"/>
      <c r="OJT45" s="171"/>
      <c r="OJU45" s="171"/>
      <c r="OJV45" s="171"/>
      <c r="OJW45" s="171"/>
      <c r="OJX45" s="171"/>
      <c r="OJY45" s="171"/>
      <c r="OJZ45" s="171"/>
      <c r="OKA45" s="171"/>
      <c r="OKB45" s="171"/>
      <c r="OKC45" s="171"/>
      <c r="OKD45" s="171"/>
      <c r="OKE45" s="171"/>
      <c r="OKF45" s="171"/>
      <c r="OKG45" s="171"/>
      <c r="OKH45" s="171"/>
      <c r="OKI45" s="171"/>
      <c r="OKJ45" s="171"/>
      <c r="OKK45" s="171"/>
      <c r="OKL45" s="171"/>
      <c r="OKM45" s="171"/>
      <c r="OKN45" s="171"/>
      <c r="OKO45" s="171"/>
      <c r="OKP45" s="171"/>
      <c r="OKQ45" s="171"/>
      <c r="OKR45" s="171"/>
      <c r="OKS45" s="171"/>
      <c r="OKT45" s="171"/>
      <c r="OKU45" s="171"/>
      <c r="OKV45" s="171"/>
      <c r="OKW45" s="171"/>
      <c r="OKX45" s="171"/>
      <c r="OKY45" s="171"/>
      <c r="OKZ45" s="171"/>
      <c r="OLA45" s="171"/>
      <c r="OLB45" s="171"/>
      <c r="OLC45" s="171"/>
      <c r="OLD45" s="171"/>
      <c r="OLE45" s="171"/>
      <c r="OLF45" s="171"/>
      <c r="OLG45" s="171"/>
      <c r="OLH45" s="171"/>
      <c r="OLI45" s="171"/>
      <c r="OLJ45" s="171"/>
      <c r="OLK45" s="171"/>
      <c r="OLL45" s="171"/>
      <c r="OLM45" s="171"/>
      <c r="OLN45" s="171"/>
      <c r="OLO45" s="171"/>
      <c r="OLP45" s="171"/>
      <c r="OLQ45" s="171"/>
      <c r="OLR45" s="171"/>
      <c r="OLS45" s="171"/>
      <c r="OLT45" s="171"/>
      <c r="OLU45" s="171"/>
      <c r="OLV45" s="171"/>
      <c r="OLW45" s="171"/>
      <c r="OLX45" s="171"/>
      <c r="OLY45" s="171"/>
      <c r="OLZ45" s="171"/>
      <c r="OMA45" s="171"/>
      <c r="OMB45" s="171"/>
      <c r="OMC45" s="171"/>
      <c r="OMD45" s="171"/>
      <c r="OME45" s="171"/>
      <c r="OMF45" s="171"/>
      <c r="OMG45" s="171"/>
      <c r="OMH45" s="171"/>
      <c r="OMI45" s="171"/>
      <c r="OMJ45" s="171"/>
      <c r="OMK45" s="171"/>
      <c r="OML45" s="171"/>
      <c r="OMM45" s="171"/>
      <c r="OMN45" s="171"/>
      <c r="OMO45" s="171"/>
      <c r="OMP45" s="171"/>
      <c r="OMQ45" s="171"/>
      <c r="OMR45" s="171"/>
      <c r="OMS45" s="171"/>
      <c r="OMT45" s="171"/>
      <c r="OMU45" s="171"/>
      <c r="OMV45" s="171"/>
      <c r="OMW45" s="171"/>
      <c r="OMX45" s="171"/>
      <c r="OMY45" s="171"/>
      <c r="OMZ45" s="171"/>
      <c r="ONA45" s="171"/>
      <c r="ONB45" s="171"/>
      <c r="ONC45" s="171"/>
      <c r="OND45" s="171"/>
      <c r="ONE45" s="171"/>
      <c r="ONF45" s="171"/>
      <c r="ONG45" s="171"/>
      <c r="ONH45" s="171"/>
      <c r="ONI45" s="171"/>
      <c r="ONJ45" s="171"/>
      <c r="ONK45" s="171"/>
      <c r="ONL45" s="171"/>
      <c r="ONM45" s="171"/>
      <c r="ONN45" s="171"/>
      <c r="ONO45" s="171"/>
      <c r="ONP45" s="171"/>
      <c r="ONQ45" s="171"/>
      <c r="ONR45" s="171"/>
      <c r="ONS45" s="171"/>
      <c r="ONT45" s="171"/>
      <c r="ONU45" s="171"/>
      <c r="ONV45" s="171"/>
      <c r="ONW45" s="171"/>
      <c r="ONX45" s="171"/>
      <c r="ONY45" s="171"/>
      <c r="ONZ45" s="171"/>
      <c r="OOA45" s="171"/>
      <c r="OOB45" s="171"/>
      <c r="OOC45" s="171"/>
      <c r="OOD45" s="171"/>
      <c r="OOE45" s="171"/>
      <c r="OOF45" s="171"/>
      <c r="OOG45" s="171"/>
      <c r="OOH45" s="171"/>
      <c r="OOI45" s="171"/>
      <c r="OOJ45" s="171"/>
      <c r="OOK45" s="171"/>
      <c r="OOL45" s="171"/>
      <c r="OOM45" s="171"/>
      <c r="OON45" s="171"/>
      <c r="OOO45" s="171"/>
      <c r="OOP45" s="171"/>
      <c r="OOQ45" s="171"/>
      <c r="OOR45" s="171"/>
      <c r="OOS45" s="171"/>
      <c r="OOT45" s="171"/>
      <c r="OOU45" s="171"/>
      <c r="OOV45" s="171"/>
      <c r="OOW45" s="171"/>
      <c r="OOX45" s="171"/>
      <c r="OOY45" s="171"/>
      <c r="OOZ45" s="171"/>
      <c r="OPA45" s="171"/>
      <c r="OPB45" s="171"/>
      <c r="OPC45" s="171"/>
      <c r="OPD45" s="171"/>
      <c r="OPE45" s="171"/>
      <c r="OPF45" s="171"/>
      <c r="OPG45" s="171"/>
      <c r="OPH45" s="171"/>
      <c r="OPI45" s="171"/>
      <c r="OPJ45" s="171"/>
      <c r="OPK45" s="171"/>
      <c r="OPL45" s="171"/>
      <c r="OPM45" s="171"/>
      <c r="OPN45" s="171"/>
      <c r="OPO45" s="171"/>
      <c r="OPP45" s="171"/>
      <c r="OPQ45" s="171"/>
      <c r="OPR45" s="171"/>
      <c r="OPS45" s="171"/>
      <c r="OPT45" s="171"/>
      <c r="OPU45" s="171"/>
      <c r="OPV45" s="171"/>
      <c r="OPW45" s="171"/>
      <c r="OPX45" s="171"/>
      <c r="OPY45" s="171"/>
      <c r="OPZ45" s="171"/>
      <c r="OQA45" s="171"/>
      <c r="OQB45" s="171"/>
      <c r="OQC45" s="171"/>
      <c r="OQD45" s="171"/>
      <c r="OQE45" s="171"/>
      <c r="OQF45" s="171"/>
      <c r="OQG45" s="171"/>
      <c r="OQH45" s="171"/>
      <c r="OQI45" s="171"/>
      <c r="OQJ45" s="171"/>
      <c r="OQK45" s="171"/>
      <c r="OQL45" s="171"/>
      <c r="OQM45" s="171"/>
      <c r="OQN45" s="171"/>
      <c r="OQO45" s="171"/>
      <c r="OQP45" s="171"/>
      <c r="OQQ45" s="171"/>
      <c r="OQR45" s="171"/>
      <c r="OQS45" s="171"/>
      <c r="OQT45" s="171"/>
      <c r="OQU45" s="171"/>
      <c r="OQV45" s="171"/>
      <c r="OQW45" s="171"/>
      <c r="OQX45" s="171"/>
      <c r="OQY45" s="171"/>
      <c r="OQZ45" s="171"/>
      <c r="ORA45" s="171"/>
      <c r="ORB45" s="171"/>
      <c r="ORC45" s="171"/>
      <c r="ORD45" s="171"/>
      <c r="ORE45" s="171"/>
      <c r="ORF45" s="171"/>
      <c r="ORG45" s="171"/>
      <c r="ORH45" s="171"/>
      <c r="ORI45" s="171"/>
      <c r="ORJ45" s="171"/>
      <c r="ORK45" s="171"/>
      <c r="ORL45" s="171"/>
      <c r="ORM45" s="171"/>
      <c r="ORN45" s="171"/>
      <c r="ORO45" s="171"/>
      <c r="ORP45" s="171"/>
      <c r="ORQ45" s="171"/>
      <c r="ORR45" s="171"/>
      <c r="ORS45" s="171"/>
      <c r="ORT45" s="171"/>
      <c r="ORU45" s="171"/>
      <c r="ORV45" s="171"/>
      <c r="ORW45" s="171"/>
      <c r="ORX45" s="171"/>
      <c r="ORY45" s="171"/>
      <c r="ORZ45" s="171"/>
      <c r="OSA45" s="171"/>
      <c r="OSB45" s="171"/>
      <c r="OSC45" s="171"/>
      <c r="OSD45" s="171"/>
      <c r="OSE45" s="171"/>
      <c r="OSF45" s="171"/>
      <c r="OSG45" s="171"/>
      <c r="OSH45" s="171"/>
      <c r="OSI45" s="171"/>
      <c r="OSJ45" s="171"/>
      <c r="OSK45" s="171"/>
      <c r="OSL45" s="171"/>
      <c r="OSM45" s="171"/>
      <c r="OSN45" s="171"/>
      <c r="OSO45" s="171"/>
      <c r="OSP45" s="171"/>
      <c r="OSQ45" s="171"/>
      <c r="OSR45" s="171"/>
      <c r="OSS45" s="171"/>
      <c r="OST45" s="171"/>
      <c r="OSU45" s="171"/>
      <c r="OSV45" s="171"/>
      <c r="OSW45" s="171"/>
      <c r="OSX45" s="171"/>
      <c r="OSY45" s="171"/>
      <c r="OSZ45" s="171"/>
      <c r="OTA45" s="171"/>
      <c r="OTB45" s="171"/>
      <c r="OTC45" s="171"/>
      <c r="OTD45" s="171"/>
      <c r="OTE45" s="171"/>
      <c r="OTF45" s="171"/>
      <c r="OTG45" s="171"/>
      <c r="OTH45" s="171"/>
      <c r="OTI45" s="171"/>
      <c r="OTJ45" s="171"/>
      <c r="OTK45" s="171"/>
      <c r="OTL45" s="171"/>
      <c r="OTM45" s="171"/>
      <c r="OTN45" s="171"/>
      <c r="OTO45" s="171"/>
      <c r="OTP45" s="171"/>
      <c r="OTQ45" s="171"/>
      <c r="OTR45" s="171"/>
      <c r="OTS45" s="171"/>
      <c r="OTT45" s="171"/>
      <c r="OTU45" s="171"/>
      <c r="OTV45" s="171"/>
      <c r="OTW45" s="171"/>
      <c r="OTX45" s="171"/>
      <c r="OTY45" s="171"/>
      <c r="OTZ45" s="171"/>
      <c r="OUA45" s="171"/>
      <c r="OUB45" s="171"/>
      <c r="OUC45" s="171"/>
      <c r="OUD45" s="171"/>
      <c r="OUE45" s="171"/>
      <c r="OUF45" s="171"/>
      <c r="OUG45" s="171"/>
      <c r="OUH45" s="171"/>
      <c r="OUI45" s="171"/>
      <c r="OUJ45" s="171"/>
      <c r="OUK45" s="171"/>
      <c r="OUL45" s="171"/>
      <c r="OUM45" s="171"/>
      <c r="OUN45" s="171"/>
      <c r="OUO45" s="171"/>
      <c r="OUP45" s="171"/>
      <c r="OUQ45" s="171"/>
      <c r="OUR45" s="171"/>
      <c r="OUS45" s="171"/>
      <c r="OUT45" s="171"/>
      <c r="OUU45" s="171"/>
      <c r="OUV45" s="171"/>
      <c r="OUW45" s="171"/>
      <c r="OUX45" s="171"/>
      <c r="OUY45" s="171"/>
      <c r="OUZ45" s="171"/>
      <c r="OVA45" s="171"/>
      <c r="OVB45" s="171"/>
      <c r="OVC45" s="171"/>
      <c r="OVD45" s="171"/>
      <c r="OVE45" s="171"/>
      <c r="OVF45" s="171"/>
      <c r="OVG45" s="171"/>
      <c r="OVH45" s="171"/>
      <c r="OVI45" s="171"/>
      <c r="OVJ45" s="171"/>
      <c r="OVK45" s="171"/>
      <c r="OVL45" s="171"/>
      <c r="OVM45" s="171"/>
      <c r="OVN45" s="171"/>
      <c r="OVO45" s="171"/>
      <c r="OVP45" s="171"/>
      <c r="OVQ45" s="171"/>
      <c r="OVR45" s="171"/>
      <c r="OVS45" s="171"/>
      <c r="OVT45" s="171"/>
      <c r="OVU45" s="171"/>
      <c r="OVV45" s="171"/>
      <c r="OVW45" s="171"/>
      <c r="OVX45" s="171"/>
      <c r="OVY45" s="171"/>
      <c r="OVZ45" s="171"/>
      <c r="OWA45" s="171"/>
      <c r="OWB45" s="171"/>
      <c r="OWC45" s="171"/>
      <c r="OWD45" s="171"/>
      <c r="OWE45" s="171"/>
      <c r="OWF45" s="171"/>
      <c r="OWG45" s="171"/>
      <c r="OWH45" s="171"/>
      <c r="OWI45" s="171"/>
      <c r="OWJ45" s="171"/>
      <c r="OWK45" s="171"/>
      <c r="OWL45" s="171"/>
      <c r="OWM45" s="171"/>
      <c r="OWN45" s="171"/>
      <c r="OWO45" s="171"/>
      <c r="OWP45" s="171"/>
      <c r="OWQ45" s="171"/>
      <c r="OWR45" s="171"/>
      <c r="OWS45" s="171"/>
      <c r="OWT45" s="171"/>
      <c r="OWU45" s="171"/>
      <c r="OWV45" s="171"/>
      <c r="OWW45" s="171"/>
      <c r="OWX45" s="171"/>
      <c r="OWY45" s="171"/>
      <c r="OWZ45" s="171"/>
      <c r="OXA45" s="171"/>
      <c r="OXB45" s="171"/>
      <c r="OXC45" s="171"/>
      <c r="OXD45" s="171"/>
      <c r="OXE45" s="171"/>
      <c r="OXF45" s="171"/>
      <c r="OXG45" s="171"/>
      <c r="OXH45" s="171"/>
      <c r="OXI45" s="171"/>
      <c r="OXJ45" s="171"/>
      <c r="OXK45" s="171"/>
      <c r="OXL45" s="171"/>
      <c r="OXM45" s="171"/>
      <c r="OXN45" s="171"/>
      <c r="OXO45" s="171"/>
      <c r="OXP45" s="171"/>
      <c r="OXQ45" s="171"/>
      <c r="OXR45" s="171"/>
      <c r="OXS45" s="171"/>
      <c r="OXT45" s="171"/>
      <c r="OXU45" s="171"/>
      <c r="OXV45" s="171"/>
      <c r="OXW45" s="171"/>
      <c r="OXX45" s="171"/>
      <c r="OXY45" s="171"/>
      <c r="OXZ45" s="171"/>
      <c r="OYA45" s="171"/>
      <c r="OYB45" s="171"/>
      <c r="OYC45" s="171"/>
      <c r="OYD45" s="171"/>
      <c r="OYE45" s="171"/>
      <c r="OYF45" s="171"/>
      <c r="OYG45" s="171"/>
      <c r="OYH45" s="171"/>
      <c r="OYI45" s="171"/>
      <c r="OYJ45" s="171"/>
      <c r="OYK45" s="171"/>
      <c r="OYL45" s="171"/>
      <c r="OYM45" s="171"/>
      <c r="OYN45" s="171"/>
      <c r="OYO45" s="171"/>
      <c r="OYP45" s="171"/>
      <c r="OYQ45" s="171"/>
      <c r="OYR45" s="171"/>
      <c r="OYS45" s="171"/>
      <c r="OYT45" s="171"/>
      <c r="OYU45" s="171"/>
      <c r="OYV45" s="171"/>
      <c r="OYW45" s="171"/>
      <c r="OYX45" s="171"/>
      <c r="OYY45" s="171"/>
      <c r="OYZ45" s="171"/>
      <c r="OZA45" s="171"/>
      <c r="OZB45" s="171"/>
      <c r="OZC45" s="171"/>
      <c r="OZD45" s="171"/>
      <c r="OZE45" s="171"/>
      <c r="OZF45" s="171"/>
      <c r="OZG45" s="171"/>
      <c r="OZH45" s="171"/>
      <c r="OZI45" s="171"/>
      <c r="OZJ45" s="171"/>
      <c r="OZK45" s="171"/>
      <c r="OZL45" s="171"/>
      <c r="OZM45" s="171"/>
      <c r="OZN45" s="171"/>
      <c r="OZO45" s="171"/>
      <c r="OZP45" s="171"/>
      <c r="OZQ45" s="171"/>
      <c r="OZR45" s="171"/>
      <c r="OZS45" s="171"/>
      <c r="OZT45" s="171"/>
      <c r="OZU45" s="171"/>
      <c r="OZV45" s="171"/>
      <c r="OZW45" s="171"/>
      <c r="OZX45" s="171"/>
      <c r="OZY45" s="171"/>
      <c r="OZZ45" s="171"/>
      <c r="PAA45" s="171"/>
      <c r="PAB45" s="171"/>
      <c r="PAC45" s="171"/>
      <c r="PAD45" s="171"/>
      <c r="PAE45" s="171"/>
      <c r="PAF45" s="171"/>
      <c r="PAG45" s="171"/>
      <c r="PAH45" s="171"/>
      <c r="PAI45" s="171"/>
      <c r="PAJ45" s="171"/>
      <c r="PAK45" s="171"/>
      <c r="PAL45" s="171"/>
      <c r="PAM45" s="171"/>
      <c r="PAN45" s="171"/>
      <c r="PAO45" s="171"/>
      <c r="PAP45" s="171"/>
      <c r="PAQ45" s="171"/>
      <c r="PAR45" s="171"/>
      <c r="PAS45" s="171"/>
      <c r="PAT45" s="171"/>
      <c r="PAU45" s="171"/>
      <c r="PAV45" s="171"/>
      <c r="PAW45" s="171"/>
      <c r="PAX45" s="171"/>
      <c r="PAY45" s="171"/>
      <c r="PAZ45" s="171"/>
      <c r="PBA45" s="171"/>
      <c r="PBB45" s="171"/>
      <c r="PBC45" s="171"/>
      <c r="PBD45" s="171"/>
      <c r="PBE45" s="171"/>
      <c r="PBF45" s="171"/>
      <c r="PBG45" s="171"/>
      <c r="PBH45" s="171"/>
      <c r="PBI45" s="171"/>
      <c r="PBJ45" s="171"/>
      <c r="PBK45" s="171"/>
      <c r="PBL45" s="171"/>
      <c r="PBM45" s="171"/>
      <c r="PBN45" s="171"/>
      <c r="PBO45" s="171"/>
      <c r="PBP45" s="171"/>
      <c r="PBQ45" s="171"/>
      <c r="PBR45" s="171"/>
      <c r="PBS45" s="171"/>
      <c r="PBT45" s="171"/>
      <c r="PBU45" s="171"/>
      <c r="PBV45" s="171"/>
      <c r="PBW45" s="171"/>
      <c r="PBX45" s="171"/>
      <c r="PBY45" s="171"/>
      <c r="PBZ45" s="171"/>
      <c r="PCA45" s="171"/>
      <c r="PCB45" s="171"/>
      <c r="PCC45" s="171"/>
      <c r="PCD45" s="171"/>
      <c r="PCE45" s="171"/>
      <c r="PCF45" s="171"/>
      <c r="PCG45" s="171"/>
      <c r="PCH45" s="171"/>
      <c r="PCI45" s="171"/>
      <c r="PCJ45" s="171"/>
      <c r="PCK45" s="171"/>
      <c r="PCL45" s="171"/>
      <c r="PCM45" s="171"/>
      <c r="PCN45" s="171"/>
      <c r="PCO45" s="171"/>
      <c r="PCP45" s="171"/>
      <c r="PCQ45" s="171"/>
      <c r="PCR45" s="171"/>
      <c r="PCS45" s="171"/>
      <c r="PCT45" s="171"/>
      <c r="PCU45" s="171"/>
      <c r="PCV45" s="171"/>
      <c r="PCW45" s="171"/>
      <c r="PCX45" s="171"/>
      <c r="PCY45" s="171"/>
      <c r="PCZ45" s="171"/>
      <c r="PDA45" s="171"/>
      <c r="PDB45" s="171"/>
      <c r="PDC45" s="171"/>
      <c r="PDD45" s="171"/>
      <c r="PDE45" s="171"/>
      <c r="PDF45" s="171"/>
      <c r="PDG45" s="171"/>
      <c r="PDH45" s="171"/>
      <c r="PDI45" s="171"/>
      <c r="PDJ45" s="171"/>
      <c r="PDK45" s="171"/>
      <c r="PDL45" s="171"/>
      <c r="PDM45" s="171"/>
      <c r="PDN45" s="171"/>
      <c r="PDO45" s="171"/>
      <c r="PDP45" s="171"/>
      <c r="PDQ45" s="171"/>
      <c r="PDR45" s="171"/>
      <c r="PDS45" s="171"/>
      <c r="PDT45" s="171"/>
      <c r="PDU45" s="171"/>
      <c r="PDV45" s="171"/>
      <c r="PDW45" s="171"/>
      <c r="PDX45" s="171"/>
      <c r="PDY45" s="171"/>
      <c r="PDZ45" s="171"/>
      <c r="PEA45" s="171"/>
      <c r="PEB45" s="171"/>
      <c r="PEC45" s="171"/>
      <c r="PED45" s="171"/>
      <c r="PEE45" s="171"/>
      <c r="PEF45" s="171"/>
      <c r="PEG45" s="171"/>
      <c r="PEH45" s="171"/>
      <c r="PEI45" s="171"/>
      <c r="PEJ45" s="171"/>
      <c r="PEK45" s="171"/>
      <c r="PEL45" s="171"/>
      <c r="PEM45" s="171"/>
      <c r="PEN45" s="171"/>
      <c r="PEO45" s="171"/>
      <c r="PEP45" s="171"/>
      <c r="PEQ45" s="171"/>
      <c r="PER45" s="171"/>
      <c r="PES45" s="171"/>
      <c r="PET45" s="171"/>
      <c r="PEU45" s="171"/>
      <c r="PEV45" s="171"/>
      <c r="PEW45" s="171"/>
      <c r="PEX45" s="171"/>
      <c r="PEY45" s="171"/>
      <c r="PEZ45" s="171"/>
      <c r="PFA45" s="171"/>
      <c r="PFB45" s="171"/>
      <c r="PFC45" s="171"/>
      <c r="PFD45" s="171"/>
      <c r="PFE45" s="171"/>
      <c r="PFF45" s="171"/>
      <c r="PFG45" s="171"/>
      <c r="PFH45" s="171"/>
      <c r="PFI45" s="171"/>
      <c r="PFJ45" s="171"/>
      <c r="PFK45" s="171"/>
      <c r="PFL45" s="171"/>
      <c r="PFM45" s="171"/>
      <c r="PFN45" s="171"/>
      <c r="PFO45" s="171"/>
      <c r="PFP45" s="171"/>
      <c r="PFQ45" s="171"/>
      <c r="PFR45" s="171"/>
      <c r="PFS45" s="171"/>
      <c r="PFT45" s="171"/>
      <c r="PFU45" s="171"/>
      <c r="PFV45" s="171"/>
      <c r="PFW45" s="171"/>
      <c r="PFX45" s="171"/>
      <c r="PFY45" s="171"/>
      <c r="PFZ45" s="171"/>
      <c r="PGA45" s="171"/>
      <c r="PGB45" s="171"/>
      <c r="PGC45" s="171"/>
      <c r="PGD45" s="171"/>
      <c r="PGE45" s="171"/>
      <c r="PGF45" s="171"/>
      <c r="PGG45" s="171"/>
      <c r="PGH45" s="171"/>
      <c r="PGI45" s="171"/>
      <c r="PGJ45" s="171"/>
      <c r="PGK45" s="171"/>
      <c r="PGL45" s="171"/>
      <c r="PGM45" s="171"/>
      <c r="PGN45" s="171"/>
      <c r="PGO45" s="171"/>
      <c r="PGP45" s="171"/>
      <c r="PGQ45" s="171"/>
      <c r="PGR45" s="171"/>
      <c r="PGS45" s="171"/>
      <c r="PGT45" s="171"/>
      <c r="PGU45" s="171"/>
      <c r="PGV45" s="171"/>
      <c r="PGW45" s="171"/>
      <c r="PGX45" s="171"/>
      <c r="PGY45" s="171"/>
      <c r="PGZ45" s="171"/>
      <c r="PHA45" s="171"/>
      <c r="PHB45" s="171"/>
      <c r="PHC45" s="171"/>
      <c r="PHD45" s="171"/>
      <c r="PHE45" s="171"/>
      <c r="PHF45" s="171"/>
      <c r="PHG45" s="171"/>
      <c r="PHH45" s="171"/>
      <c r="PHI45" s="171"/>
      <c r="PHJ45" s="171"/>
      <c r="PHK45" s="171"/>
      <c r="PHL45" s="171"/>
      <c r="PHM45" s="171"/>
      <c r="PHN45" s="171"/>
      <c r="PHO45" s="171"/>
      <c r="PHP45" s="171"/>
      <c r="PHQ45" s="171"/>
      <c r="PHR45" s="171"/>
      <c r="PHS45" s="171"/>
      <c r="PHT45" s="171"/>
      <c r="PHU45" s="171"/>
      <c r="PHV45" s="171"/>
      <c r="PHW45" s="171"/>
      <c r="PHX45" s="171"/>
      <c r="PHY45" s="171"/>
      <c r="PHZ45" s="171"/>
      <c r="PIA45" s="171"/>
      <c r="PIB45" s="171"/>
      <c r="PIC45" s="171"/>
      <c r="PID45" s="171"/>
      <c r="PIE45" s="171"/>
      <c r="PIF45" s="171"/>
      <c r="PIG45" s="171"/>
      <c r="PIH45" s="171"/>
      <c r="PII45" s="171"/>
      <c r="PIJ45" s="171"/>
      <c r="PIK45" s="171"/>
      <c r="PIL45" s="171"/>
      <c r="PIM45" s="171"/>
      <c r="PIN45" s="171"/>
      <c r="PIO45" s="171"/>
      <c r="PIP45" s="171"/>
      <c r="PIQ45" s="171"/>
      <c r="PIR45" s="171"/>
      <c r="PIS45" s="171"/>
      <c r="PIT45" s="171"/>
      <c r="PIU45" s="171"/>
      <c r="PIV45" s="171"/>
      <c r="PIW45" s="171"/>
      <c r="PIX45" s="171"/>
      <c r="PIY45" s="171"/>
      <c r="PIZ45" s="171"/>
      <c r="PJA45" s="171"/>
      <c r="PJB45" s="171"/>
      <c r="PJC45" s="171"/>
      <c r="PJD45" s="171"/>
      <c r="PJE45" s="171"/>
      <c r="PJF45" s="171"/>
      <c r="PJG45" s="171"/>
      <c r="PJH45" s="171"/>
      <c r="PJI45" s="171"/>
      <c r="PJJ45" s="171"/>
      <c r="PJK45" s="171"/>
      <c r="PJL45" s="171"/>
      <c r="PJM45" s="171"/>
      <c r="PJN45" s="171"/>
      <c r="PJO45" s="171"/>
      <c r="PJP45" s="171"/>
      <c r="PJQ45" s="171"/>
      <c r="PJR45" s="171"/>
      <c r="PJS45" s="171"/>
      <c r="PJT45" s="171"/>
      <c r="PJU45" s="171"/>
      <c r="PJV45" s="171"/>
      <c r="PJW45" s="171"/>
      <c r="PJX45" s="171"/>
      <c r="PJY45" s="171"/>
      <c r="PJZ45" s="171"/>
      <c r="PKA45" s="171"/>
      <c r="PKB45" s="171"/>
      <c r="PKC45" s="171"/>
      <c r="PKD45" s="171"/>
      <c r="PKE45" s="171"/>
      <c r="PKF45" s="171"/>
      <c r="PKG45" s="171"/>
      <c r="PKH45" s="171"/>
      <c r="PKI45" s="171"/>
      <c r="PKJ45" s="171"/>
      <c r="PKK45" s="171"/>
      <c r="PKL45" s="171"/>
      <c r="PKM45" s="171"/>
      <c r="PKN45" s="171"/>
      <c r="PKO45" s="171"/>
      <c r="PKP45" s="171"/>
      <c r="PKQ45" s="171"/>
      <c r="PKR45" s="171"/>
      <c r="PKS45" s="171"/>
      <c r="PKT45" s="171"/>
      <c r="PKU45" s="171"/>
      <c r="PKV45" s="171"/>
      <c r="PKW45" s="171"/>
      <c r="PKX45" s="171"/>
      <c r="PKY45" s="171"/>
      <c r="PKZ45" s="171"/>
      <c r="PLA45" s="171"/>
      <c r="PLB45" s="171"/>
      <c r="PLC45" s="171"/>
      <c r="PLD45" s="171"/>
      <c r="PLE45" s="171"/>
      <c r="PLF45" s="171"/>
      <c r="PLG45" s="171"/>
      <c r="PLH45" s="171"/>
      <c r="PLI45" s="171"/>
      <c r="PLJ45" s="171"/>
      <c r="PLK45" s="171"/>
      <c r="PLL45" s="171"/>
      <c r="PLM45" s="171"/>
      <c r="PLN45" s="171"/>
      <c r="PLO45" s="171"/>
      <c r="PLP45" s="171"/>
      <c r="PLQ45" s="171"/>
      <c r="PLR45" s="171"/>
      <c r="PLS45" s="171"/>
      <c r="PLT45" s="171"/>
      <c r="PLU45" s="171"/>
      <c r="PLV45" s="171"/>
      <c r="PLW45" s="171"/>
      <c r="PLX45" s="171"/>
      <c r="PLY45" s="171"/>
      <c r="PLZ45" s="171"/>
      <c r="PMA45" s="171"/>
      <c r="PMB45" s="171"/>
      <c r="PMC45" s="171"/>
      <c r="PMD45" s="171"/>
      <c r="PME45" s="171"/>
      <c r="PMF45" s="171"/>
      <c r="PMG45" s="171"/>
      <c r="PMH45" s="171"/>
      <c r="PMI45" s="171"/>
      <c r="PMJ45" s="171"/>
      <c r="PMK45" s="171"/>
      <c r="PML45" s="171"/>
      <c r="PMM45" s="171"/>
      <c r="PMN45" s="171"/>
      <c r="PMO45" s="171"/>
      <c r="PMP45" s="171"/>
      <c r="PMQ45" s="171"/>
      <c r="PMR45" s="171"/>
      <c r="PMS45" s="171"/>
      <c r="PMT45" s="171"/>
      <c r="PMU45" s="171"/>
      <c r="PMV45" s="171"/>
      <c r="PMW45" s="171"/>
      <c r="PMX45" s="171"/>
      <c r="PMY45" s="171"/>
      <c r="PMZ45" s="171"/>
      <c r="PNA45" s="171"/>
      <c r="PNB45" s="171"/>
      <c r="PNC45" s="171"/>
      <c r="PND45" s="171"/>
      <c r="PNE45" s="171"/>
      <c r="PNF45" s="171"/>
      <c r="PNG45" s="171"/>
      <c r="PNH45" s="171"/>
      <c r="PNI45" s="171"/>
      <c r="PNJ45" s="171"/>
      <c r="PNK45" s="171"/>
      <c r="PNL45" s="171"/>
      <c r="PNM45" s="171"/>
      <c r="PNN45" s="171"/>
      <c r="PNO45" s="171"/>
      <c r="PNP45" s="171"/>
      <c r="PNQ45" s="171"/>
      <c r="PNR45" s="171"/>
      <c r="PNS45" s="171"/>
      <c r="PNT45" s="171"/>
      <c r="PNU45" s="171"/>
      <c r="PNV45" s="171"/>
      <c r="PNW45" s="171"/>
      <c r="PNX45" s="171"/>
      <c r="PNY45" s="171"/>
      <c r="PNZ45" s="171"/>
      <c r="POA45" s="171"/>
      <c r="POB45" s="171"/>
      <c r="POC45" s="171"/>
      <c r="POD45" s="171"/>
      <c r="POE45" s="171"/>
      <c r="POF45" s="171"/>
      <c r="POG45" s="171"/>
      <c r="POH45" s="171"/>
      <c r="POI45" s="171"/>
      <c r="POJ45" s="171"/>
      <c r="POK45" s="171"/>
      <c r="POL45" s="171"/>
      <c r="POM45" s="171"/>
      <c r="PON45" s="171"/>
      <c r="POO45" s="171"/>
      <c r="POP45" s="171"/>
      <c r="POQ45" s="171"/>
      <c r="POR45" s="171"/>
      <c r="POS45" s="171"/>
      <c r="POT45" s="171"/>
      <c r="POU45" s="171"/>
      <c r="POV45" s="171"/>
      <c r="POW45" s="171"/>
      <c r="POX45" s="171"/>
      <c r="POY45" s="171"/>
      <c r="POZ45" s="171"/>
      <c r="PPA45" s="171"/>
      <c r="PPB45" s="171"/>
      <c r="PPC45" s="171"/>
      <c r="PPD45" s="171"/>
      <c r="PPE45" s="171"/>
      <c r="PPF45" s="171"/>
      <c r="PPG45" s="171"/>
      <c r="PPH45" s="171"/>
      <c r="PPI45" s="171"/>
      <c r="PPJ45" s="171"/>
      <c r="PPK45" s="171"/>
      <c r="PPL45" s="171"/>
      <c r="PPM45" s="171"/>
      <c r="PPN45" s="171"/>
      <c r="PPO45" s="171"/>
      <c r="PPP45" s="171"/>
      <c r="PPQ45" s="171"/>
      <c r="PPR45" s="171"/>
      <c r="PPS45" s="171"/>
      <c r="PPT45" s="171"/>
      <c r="PPU45" s="171"/>
      <c r="PPV45" s="171"/>
      <c r="PPW45" s="171"/>
      <c r="PPX45" s="171"/>
      <c r="PPY45" s="171"/>
      <c r="PPZ45" s="171"/>
      <c r="PQA45" s="171"/>
      <c r="PQB45" s="171"/>
      <c r="PQC45" s="171"/>
      <c r="PQD45" s="171"/>
      <c r="PQE45" s="171"/>
      <c r="PQF45" s="171"/>
      <c r="PQG45" s="171"/>
      <c r="PQH45" s="171"/>
      <c r="PQI45" s="171"/>
      <c r="PQJ45" s="171"/>
      <c r="PQK45" s="171"/>
      <c r="PQL45" s="171"/>
      <c r="PQM45" s="171"/>
      <c r="PQN45" s="171"/>
      <c r="PQO45" s="171"/>
      <c r="PQP45" s="171"/>
      <c r="PQQ45" s="171"/>
      <c r="PQR45" s="171"/>
      <c r="PQS45" s="171"/>
      <c r="PQT45" s="171"/>
      <c r="PQU45" s="171"/>
      <c r="PQV45" s="171"/>
      <c r="PQW45" s="171"/>
      <c r="PQX45" s="171"/>
      <c r="PQY45" s="171"/>
      <c r="PQZ45" s="171"/>
      <c r="PRA45" s="171"/>
      <c r="PRB45" s="171"/>
      <c r="PRC45" s="171"/>
      <c r="PRD45" s="171"/>
      <c r="PRE45" s="171"/>
      <c r="PRF45" s="171"/>
      <c r="PRG45" s="171"/>
      <c r="PRH45" s="171"/>
      <c r="PRI45" s="171"/>
      <c r="PRJ45" s="171"/>
      <c r="PRK45" s="171"/>
      <c r="PRL45" s="171"/>
      <c r="PRM45" s="171"/>
      <c r="PRN45" s="171"/>
      <c r="PRO45" s="171"/>
      <c r="PRP45" s="171"/>
      <c r="PRQ45" s="171"/>
      <c r="PRR45" s="171"/>
      <c r="PRS45" s="171"/>
      <c r="PRT45" s="171"/>
      <c r="PRU45" s="171"/>
      <c r="PRV45" s="171"/>
      <c r="PRW45" s="171"/>
      <c r="PRX45" s="171"/>
      <c r="PRY45" s="171"/>
      <c r="PRZ45" s="171"/>
      <c r="PSA45" s="171"/>
      <c r="PSB45" s="171"/>
      <c r="PSC45" s="171"/>
      <c r="PSD45" s="171"/>
      <c r="PSE45" s="171"/>
      <c r="PSF45" s="171"/>
      <c r="PSG45" s="171"/>
      <c r="PSH45" s="171"/>
      <c r="PSI45" s="171"/>
      <c r="PSJ45" s="171"/>
      <c r="PSK45" s="171"/>
      <c r="PSL45" s="171"/>
      <c r="PSM45" s="171"/>
      <c r="PSN45" s="171"/>
      <c r="PSO45" s="171"/>
      <c r="PSP45" s="171"/>
      <c r="PSQ45" s="171"/>
      <c r="PSR45" s="171"/>
      <c r="PSS45" s="171"/>
      <c r="PST45" s="171"/>
      <c r="PSU45" s="171"/>
      <c r="PSV45" s="171"/>
      <c r="PSW45" s="171"/>
      <c r="PSX45" s="171"/>
      <c r="PSY45" s="171"/>
      <c r="PSZ45" s="171"/>
      <c r="PTA45" s="171"/>
      <c r="PTB45" s="171"/>
      <c r="PTC45" s="171"/>
      <c r="PTD45" s="171"/>
      <c r="PTE45" s="171"/>
      <c r="PTF45" s="171"/>
      <c r="PTG45" s="171"/>
      <c r="PTH45" s="171"/>
      <c r="PTI45" s="171"/>
      <c r="PTJ45" s="171"/>
      <c r="PTK45" s="171"/>
      <c r="PTL45" s="171"/>
      <c r="PTM45" s="171"/>
      <c r="PTN45" s="171"/>
      <c r="PTO45" s="171"/>
      <c r="PTP45" s="171"/>
      <c r="PTQ45" s="171"/>
      <c r="PTR45" s="171"/>
      <c r="PTS45" s="171"/>
      <c r="PTT45" s="171"/>
      <c r="PTU45" s="171"/>
      <c r="PTV45" s="171"/>
      <c r="PTW45" s="171"/>
      <c r="PTX45" s="171"/>
      <c r="PTY45" s="171"/>
      <c r="PTZ45" s="171"/>
      <c r="PUA45" s="171"/>
      <c r="PUB45" s="171"/>
      <c r="PUC45" s="171"/>
      <c r="PUD45" s="171"/>
      <c r="PUE45" s="171"/>
      <c r="PUF45" s="171"/>
      <c r="PUG45" s="171"/>
      <c r="PUH45" s="171"/>
      <c r="PUI45" s="171"/>
      <c r="PUJ45" s="171"/>
      <c r="PUK45" s="171"/>
      <c r="PUL45" s="171"/>
      <c r="PUM45" s="171"/>
      <c r="PUN45" s="171"/>
      <c r="PUO45" s="171"/>
      <c r="PUP45" s="171"/>
      <c r="PUQ45" s="171"/>
      <c r="PUR45" s="171"/>
      <c r="PUS45" s="171"/>
      <c r="PUT45" s="171"/>
      <c r="PUU45" s="171"/>
      <c r="PUV45" s="171"/>
      <c r="PUW45" s="171"/>
      <c r="PUX45" s="171"/>
      <c r="PUY45" s="171"/>
      <c r="PUZ45" s="171"/>
      <c r="PVA45" s="171"/>
      <c r="PVB45" s="171"/>
      <c r="PVC45" s="171"/>
      <c r="PVD45" s="171"/>
      <c r="PVE45" s="171"/>
      <c r="PVF45" s="171"/>
      <c r="PVG45" s="171"/>
      <c r="PVH45" s="171"/>
      <c r="PVI45" s="171"/>
      <c r="PVJ45" s="171"/>
      <c r="PVK45" s="171"/>
      <c r="PVL45" s="171"/>
      <c r="PVM45" s="171"/>
      <c r="PVN45" s="171"/>
      <c r="PVO45" s="171"/>
      <c r="PVP45" s="171"/>
      <c r="PVQ45" s="171"/>
      <c r="PVR45" s="171"/>
      <c r="PVS45" s="171"/>
      <c r="PVT45" s="171"/>
      <c r="PVU45" s="171"/>
      <c r="PVV45" s="171"/>
      <c r="PVW45" s="171"/>
      <c r="PVX45" s="171"/>
      <c r="PVY45" s="171"/>
      <c r="PVZ45" s="171"/>
      <c r="PWA45" s="171"/>
      <c r="PWB45" s="171"/>
      <c r="PWC45" s="171"/>
      <c r="PWD45" s="171"/>
      <c r="PWE45" s="171"/>
      <c r="PWF45" s="171"/>
      <c r="PWG45" s="171"/>
      <c r="PWH45" s="171"/>
      <c r="PWI45" s="171"/>
      <c r="PWJ45" s="171"/>
      <c r="PWK45" s="171"/>
      <c r="PWL45" s="171"/>
      <c r="PWM45" s="171"/>
      <c r="PWN45" s="171"/>
      <c r="PWO45" s="171"/>
      <c r="PWP45" s="171"/>
      <c r="PWQ45" s="171"/>
      <c r="PWR45" s="171"/>
      <c r="PWS45" s="171"/>
      <c r="PWT45" s="171"/>
      <c r="PWU45" s="171"/>
      <c r="PWV45" s="171"/>
      <c r="PWW45" s="171"/>
      <c r="PWX45" s="171"/>
      <c r="PWY45" s="171"/>
      <c r="PWZ45" s="171"/>
      <c r="PXA45" s="171"/>
      <c r="PXB45" s="171"/>
      <c r="PXC45" s="171"/>
      <c r="PXD45" s="171"/>
      <c r="PXE45" s="171"/>
      <c r="PXF45" s="171"/>
      <c r="PXG45" s="171"/>
      <c r="PXH45" s="171"/>
      <c r="PXI45" s="171"/>
      <c r="PXJ45" s="171"/>
      <c r="PXK45" s="171"/>
      <c r="PXL45" s="171"/>
      <c r="PXM45" s="171"/>
      <c r="PXN45" s="171"/>
      <c r="PXO45" s="171"/>
      <c r="PXP45" s="171"/>
      <c r="PXQ45" s="171"/>
      <c r="PXR45" s="171"/>
      <c r="PXS45" s="171"/>
      <c r="PXT45" s="171"/>
      <c r="PXU45" s="171"/>
      <c r="PXV45" s="171"/>
      <c r="PXW45" s="171"/>
      <c r="PXX45" s="171"/>
      <c r="PXY45" s="171"/>
      <c r="PXZ45" s="171"/>
      <c r="PYA45" s="171"/>
      <c r="PYB45" s="171"/>
      <c r="PYC45" s="171"/>
      <c r="PYD45" s="171"/>
      <c r="PYE45" s="171"/>
      <c r="PYF45" s="171"/>
      <c r="PYG45" s="171"/>
      <c r="PYH45" s="171"/>
      <c r="PYI45" s="171"/>
      <c r="PYJ45" s="171"/>
      <c r="PYK45" s="171"/>
      <c r="PYL45" s="171"/>
      <c r="PYM45" s="171"/>
      <c r="PYN45" s="171"/>
      <c r="PYO45" s="171"/>
      <c r="PYP45" s="171"/>
      <c r="PYQ45" s="171"/>
      <c r="PYR45" s="171"/>
      <c r="PYS45" s="171"/>
      <c r="PYT45" s="171"/>
      <c r="PYU45" s="171"/>
      <c r="PYV45" s="171"/>
      <c r="PYW45" s="171"/>
      <c r="PYX45" s="171"/>
      <c r="PYY45" s="171"/>
      <c r="PYZ45" s="171"/>
      <c r="PZA45" s="171"/>
      <c r="PZB45" s="171"/>
      <c r="PZC45" s="171"/>
      <c r="PZD45" s="171"/>
      <c r="PZE45" s="171"/>
      <c r="PZF45" s="171"/>
      <c r="PZG45" s="171"/>
      <c r="PZH45" s="171"/>
      <c r="PZI45" s="171"/>
      <c r="PZJ45" s="171"/>
      <c r="PZK45" s="171"/>
      <c r="PZL45" s="171"/>
      <c r="PZM45" s="171"/>
      <c r="PZN45" s="171"/>
      <c r="PZO45" s="171"/>
      <c r="PZP45" s="171"/>
      <c r="PZQ45" s="171"/>
      <c r="PZR45" s="171"/>
      <c r="PZS45" s="171"/>
      <c r="PZT45" s="171"/>
      <c r="PZU45" s="171"/>
      <c r="PZV45" s="171"/>
      <c r="PZW45" s="171"/>
      <c r="PZX45" s="171"/>
      <c r="PZY45" s="171"/>
      <c r="PZZ45" s="171"/>
      <c r="QAA45" s="171"/>
      <c r="QAB45" s="171"/>
      <c r="QAC45" s="171"/>
      <c r="QAD45" s="171"/>
      <c r="QAE45" s="171"/>
      <c r="QAF45" s="171"/>
      <c r="QAG45" s="171"/>
      <c r="QAH45" s="171"/>
      <c r="QAI45" s="171"/>
      <c r="QAJ45" s="171"/>
      <c r="QAK45" s="171"/>
      <c r="QAL45" s="171"/>
      <c r="QAM45" s="171"/>
      <c r="QAN45" s="171"/>
      <c r="QAO45" s="171"/>
      <c r="QAP45" s="171"/>
      <c r="QAQ45" s="171"/>
      <c r="QAR45" s="171"/>
      <c r="QAS45" s="171"/>
      <c r="QAT45" s="171"/>
      <c r="QAU45" s="171"/>
      <c r="QAV45" s="171"/>
      <c r="QAW45" s="171"/>
      <c r="QAX45" s="171"/>
      <c r="QAY45" s="171"/>
      <c r="QAZ45" s="171"/>
      <c r="QBA45" s="171"/>
      <c r="QBB45" s="171"/>
      <c r="QBC45" s="171"/>
      <c r="QBD45" s="171"/>
      <c r="QBE45" s="171"/>
      <c r="QBF45" s="171"/>
      <c r="QBG45" s="171"/>
      <c r="QBH45" s="171"/>
      <c r="QBI45" s="171"/>
      <c r="QBJ45" s="171"/>
      <c r="QBK45" s="171"/>
      <c r="QBL45" s="171"/>
      <c r="QBM45" s="171"/>
      <c r="QBN45" s="171"/>
      <c r="QBO45" s="171"/>
      <c r="QBP45" s="171"/>
      <c r="QBQ45" s="171"/>
      <c r="QBR45" s="171"/>
      <c r="QBS45" s="171"/>
      <c r="QBT45" s="171"/>
      <c r="QBU45" s="171"/>
      <c r="QBV45" s="171"/>
      <c r="QBW45" s="171"/>
      <c r="QBX45" s="171"/>
      <c r="QBY45" s="171"/>
      <c r="QBZ45" s="171"/>
      <c r="QCA45" s="171"/>
      <c r="QCB45" s="171"/>
      <c r="QCC45" s="171"/>
      <c r="QCD45" s="171"/>
      <c r="QCE45" s="171"/>
      <c r="QCF45" s="171"/>
      <c r="QCG45" s="171"/>
      <c r="QCH45" s="171"/>
      <c r="QCI45" s="171"/>
      <c r="QCJ45" s="171"/>
      <c r="QCK45" s="171"/>
      <c r="QCL45" s="171"/>
      <c r="QCM45" s="171"/>
      <c r="QCN45" s="171"/>
      <c r="QCO45" s="171"/>
      <c r="QCP45" s="171"/>
      <c r="QCQ45" s="171"/>
      <c r="QCR45" s="171"/>
      <c r="QCS45" s="171"/>
      <c r="QCT45" s="171"/>
      <c r="QCU45" s="171"/>
      <c r="QCV45" s="171"/>
      <c r="QCW45" s="171"/>
      <c r="QCX45" s="171"/>
      <c r="QCY45" s="171"/>
      <c r="QCZ45" s="171"/>
      <c r="QDA45" s="171"/>
      <c r="QDB45" s="171"/>
      <c r="QDC45" s="171"/>
      <c r="QDD45" s="171"/>
      <c r="QDE45" s="171"/>
      <c r="QDF45" s="171"/>
      <c r="QDG45" s="171"/>
      <c r="QDH45" s="171"/>
      <c r="QDI45" s="171"/>
      <c r="QDJ45" s="171"/>
      <c r="QDK45" s="171"/>
      <c r="QDL45" s="171"/>
      <c r="QDM45" s="171"/>
      <c r="QDN45" s="171"/>
      <c r="QDO45" s="171"/>
      <c r="QDP45" s="171"/>
      <c r="QDQ45" s="171"/>
      <c r="QDR45" s="171"/>
      <c r="QDS45" s="171"/>
      <c r="QDT45" s="171"/>
      <c r="QDU45" s="171"/>
      <c r="QDV45" s="171"/>
      <c r="QDW45" s="171"/>
      <c r="QDX45" s="171"/>
      <c r="QDY45" s="171"/>
      <c r="QDZ45" s="171"/>
      <c r="QEA45" s="171"/>
      <c r="QEB45" s="171"/>
      <c r="QEC45" s="171"/>
      <c r="QED45" s="171"/>
      <c r="QEE45" s="171"/>
      <c r="QEF45" s="171"/>
      <c r="QEG45" s="171"/>
      <c r="QEH45" s="171"/>
      <c r="QEI45" s="171"/>
      <c r="QEJ45" s="171"/>
      <c r="QEK45" s="171"/>
      <c r="QEL45" s="171"/>
      <c r="QEM45" s="171"/>
      <c r="QEN45" s="171"/>
      <c r="QEO45" s="171"/>
      <c r="QEP45" s="171"/>
      <c r="QEQ45" s="171"/>
      <c r="QER45" s="171"/>
      <c r="QES45" s="171"/>
      <c r="QET45" s="171"/>
      <c r="QEU45" s="171"/>
      <c r="QEV45" s="171"/>
      <c r="QEW45" s="171"/>
      <c r="QEX45" s="171"/>
      <c r="QEY45" s="171"/>
      <c r="QEZ45" s="171"/>
      <c r="QFA45" s="171"/>
      <c r="QFB45" s="171"/>
      <c r="QFC45" s="171"/>
      <c r="QFD45" s="171"/>
      <c r="QFE45" s="171"/>
      <c r="QFF45" s="171"/>
      <c r="QFG45" s="171"/>
      <c r="QFH45" s="171"/>
      <c r="QFI45" s="171"/>
      <c r="QFJ45" s="171"/>
      <c r="QFK45" s="171"/>
      <c r="QFL45" s="171"/>
      <c r="QFM45" s="171"/>
      <c r="QFN45" s="171"/>
      <c r="QFO45" s="171"/>
      <c r="QFP45" s="171"/>
      <c r="QFQ45" s="171"/>
      <c r="QFR45" s="171"/>
      <c r="QFS45" s="171"/>
      <c r="QFT45" s="171"/>
      <c r="QFU45" s="171"/>
      <c r="QFV45" s="171"/>
      <c r="QFW45" s="171"/>
      <c r="QFX45" s="171"/>
      <c r="QFY45" s="171"/>
      <c r="QFZ45" s="171"/>
      <c r="QGA45" s="171"/>
      <c r="QGB45" s="171"/>
      <c r="QGC45" s="171"/>
      <c r="QGD45" s="171"/>
      <c r="QGE45" s="171"/>
      <c r="QGF45" s="171"/>
      <c r="QGG45" s="171"/>
      <c r="QGH45" s="171"/>
      <c r="QGI45" s="171"/>
      <c r="QGJ45" s="171"/>
      <c r="QGK45" s="171"/>
      <c r="QGL45" s="171"/>
      <c r="QGM45" s="171"/>
      <c r="QGN45" s="171"/>
      <c r="QGO45" s="171"/>
      <c r="QGP45" s="171"/>
      <c r="QGQ45" s="171"/>
      <c r="QGR45" s="171"/>
      <c r="QGS45" s="171"/>
      <c r="QGT45" s="171"/>
      <c r="QGU45" s="171"/>
      <c r="QGV45" s="171"/>
      <c r="QGW45" s="171"/>
      <c r="QGX45" s="171"/>
      <c r="QGY45" s="171"/>
      <c r="QGZ45" s="171"/>
      <c r="QHA45" s="171"/>
      <c r="QHB45" s="171"/>
      <c r="QHC45" s="171"/>
      <c r="QHD45" s="171"/>
      <c r="QHE45" s="171"/>
      <c r="QHF45" s="171"/>
      <c r="QHG45" s="171"/>
      <c r="QHH45" s="171"/>
      <c r="QHI45" s="171"/>
      <c r="QHJ45" s="171"/>
      <c r="QHK45" s="171"/>
      <c r="QHL45" s="171"/>
      <c r="QHM45" s="171"/>
      <c r="QHN45" s="171"/>
      <c r="QHO45" s="171"/>
      <c r="QHP45" s="171"/>
      <c r="QHQ45" s="171"/>
      <c r="QHR45" s="171"/>
      <c r="QHS45" s="171"/>
      <c r="QHT45" s="171"/>
      <c r="QHU45" s="171"/>
      <c r="QHV45" s="171"/>
      <c r="QHW45" s="171"/>
      <c r="QHX45" s="171"/>
      <c r="QHY45" s="171"/>
      <c r="QHZ45" s="171"/>
      <c r="QIA45" s="171"/>
      <c r="QIB45" s="171"/>
      <c r="QIC45" s="171"/>
      <c r="QID45" s="171"/>
      <c r="QIE45" s="171"/>
      <c r="QIF45" s="171"/>
      <c r="QIG45" s="171"/>
      <c r="QIH45" s="171"/>
      <c r="QII45" s="171"/>
      <c r="QIJ45" s="171"/>
      <c r="QIK45" s="171"/>
      <c r="QIL45" s="171"/>
      <c r="QIM45" s="171"/>
      <c r="QIN45" s="171"/>
      <c r="QIO45" s="171"/>
      <c r="QIP45" s="171"/>
      <c r="QIQ45" s="171"/>
      <c r="QIR45" s="171"/>
      <c r="QIS45" s="171"/>
      <c r="QIT45" s="171"/>
      <c r="QIU45" s="171"/>
      <c r="QIV45" s="171"/>
      <c r="QIW45" s="171"/>
      <c r="QIX45" s="171"/>
      <c r="QIY45" s="171"/>
      <c r="QIZ45" s="171"/>
      <c r="QJA45" s="171"/>
      <c r="QJB45" s="171"/>
      <c r="QJC45" s="171"/>
      <c r="QJD45" s="171"/>
      <c r="QJE45" s="171"/>
      <c r="QJF45" s="171"/>
      <c r="QJG45" s="171"/>
      <c r="QJH45" s="171"/>
      <c r="QJI45" s="171"/>
      <c r="QJJ45" s="171"/>
      <c r="QJK45" s="171"/>
      <c r="QJL45" s="171"/>
      <c r="QJM45" s="171"/>
      <c r="QJN45" s="171"/>
      <c r="QJO45" s="171"/>
      <c r="QJP45" s="171"/>
      <c r="QJQ45" s="171"/>
      <c r="QJR45" s="171"/>
      <c r="QJS45" s="171"/>
      <c r="QJT45" s="171"/>
      <c r="QJU45" s="171"/>
      <c r="QJV45" s="171"/>
      <c r="QJW45" s="171"/>
      <c r="QJX45" s="171"/>
      <c r="QJY45" s="171"/>
      <c r="QJZ45" s="171"/>
      <c r="QKA45" s="171"/>
      <c r="QKB45" s="171"/>
      <c r="QKC45" s="171"/>
      <c r="QKD45" s="171"/>
      <c r="QKE45" s="171"/>
      <c r="QKF45" s="171"/>
      <c r="QKG45" s="171"/>
      <c r="QKH45" s="171"/>
      <c r="QKI45" s="171"/>
      <c r="QKJ45" s="171"/>
      <c r="QKK45" s="171"/>
      <c r="QKL45" s="171"/>
      <c r="QKM45" s="171"/>
      <c r="QKN45" s="171"/>
      <c r="QKO45" s="171"/>
      <c r="QKP45" s="171"/>
      <c r="QKQ45" s="171"/>
      <c r="QKR45" s="171"/>
      <c r="QKS45" s="171"/>
      <c r="QKT45" s="171"/>
      <c r="QKU45" s="171"/>
      <c r="QKV45" s="171"/>
      <c r="QKW45" s="171"/>
      <c r="QKX45" s="171"/>
      <c r="QKY45" s="171"/>
      <c r="QKZ45" s="171"/>
      <c r="QLA45" s="171"/>
      <c r="QLB45" s="171"/>
      <c r="QLC45" s="171"/>
      <c r="QLD45" s="171"/>
      <c r="QLE45" s="171"/>
      <c r="QLF45" s="171"/>
      <c r="QLG45" s="171"/>
      <c r="QLH45" s="171"/>
      <c r="QLI45" s="171"/>
      <c r="QLJ45" s="171"/>
      <c r="QLK45" s="171"/>
      <c r="QLL45" s="171"/>
      <c r="QLM45" s="171"/>
      <c r="QLN45" s="171"/>
      <c r="QLO45" s="171"/>
      <c r="QLP45" s="171"/>
      <c r="QLQ45" s="171"/>
      <c r="QLR45" s="171"/>
      <c r="QLS45" s="171"/>
      <c r="QLT45" s="171"/>
      <c r="QLU45" s="171"/>
      <c r="QLV45" s="171"/>
      <c r="QLW45" s="171"/>
      <c r="QLX45" s="171"/>
      <c r="QLY45" s="171"/>
      <c r="QLZ45" s="171"/>
      <c r="QMA45" s="171"/>
      <c r="QMB45" s="171"/>
      <c r="QMC45" s="171"/>
      <c r="QMD45" s="171"/>
      <c r="QME45" s="171"/>
      <c r="QMF45" s="171"/>
      <c r="QMG45" s="171"/>
      <c r="QMH45" s="171"/>
      <c r="QMI45" s="171"/>
      <c r="QMJ45" s="171"/>
      <c r="QMK45" s="171"/>
      <c r="QML45" s="171"/>
      <c r="QMM45" s="171"/>
      <c r="QMN45" s="171"/>
      <c r="QMO45" s="171"/>
      <c r="QMP45" s="171"/>
      <c r="QMQ45" s="171"/>
      <c r="QMR45" s="171"/>
      <c r="QMS45" s="171"/>
      <c r="QMT45" s="171"/>
      <c r="QMU45" s="171"/>
      <c r="QMV45" s="171"/>
      <c r="QMW45" s="171"/>
      <c r="QMX45" s="171"/>
      <c r="QMY45" s="171"/>
      <c r="QMZ45" s="171"/>
      <c r="QNA45" s="171"/>
      <c r="QNB45" s="171"/>
      <c r="QNC45" s="171"/>
      <c r="QND45" s="171"/>
      <c r="QNE45" s="171"/>
      <c r="QNF45" s="171"/>
      <c r="QNG45" s="171"/>
      <c r="QNH45" s="171"/>
      <c r="QNI45" s="171"/>
      <c r="QNJ45" s="171"/>
      <c r="QNK45" s="171"/>
      <c r="QNL45" s="171"/>
      <c r="QNM45" s="171"/>
      <c r="QNN45" s="171"/>
      <c r="QNO45" s="171"/>
      <c r="QNP45" s="171"/>
      <c r="QNQ45" s="171"/>
      <c r="QNR45" s="171"/>
      <c r="QNS45" s="171"/>
      <c r="QNT45" s="171"/>
      <c r="QNU45" s="171"/>
      <c r="QNV45" s="171"/>
      <c r="QNW45" s="171"/>
      <c r="QNX45" s="171"/>
      <c r="QNY45" s="171"/>
      <c r="QNZ45" s="171"/>
      <c r="QOA45" s="171"/>
      <c r="QOB45" s="171"/>
      <c r="QOC45" s="171"/>
      <c r="QOD45" s="171"/>
      <c r="QOE45" s="171"/>
      <c r="QOF45" s="171"/>
      <c r="QOG45" s="171"/>
      <c r="QOH45" s="171"/>
      <c r="QOI45" s="171"/>
      <c r="QOJ45" s="171"/>
      <c r="QOK45" s="171"/>
      <c r="QOL45" s="171"/>
      <c r="QOM45" s="171"/>
      <c r="QON45" s="171"/>
      <c r="QOO45" s="171"/>
      <c r="QOP45" s="171"/>
      <c r="QOQ45" s="171"/>
      <c r="QOR45" s="171"/>
      <c r="QOS45" s="171"/>
      <c r="QOT45" s="171"/>
      <c r="QOU45" s="171"/>
      <c r="QOV45" s="171"/>
      <c r="QOW45" s="171"/>
      <c r="QOX45" s="171"/>
      <c r="QOY45" s="171"/>
      <c r="QOZ45" s="171"/>
      <c r="QPA45" s="171"/>
      <c r="QPB45" s="171"/>
      <c r="QPC45" s="171"/>
      <c r="QPD45" s="171"/>
      <c r="QPE45" s="171"/>
      <c r="QPF45" s="171"/>
      <c r="QPG45" s="171"/>
      <c r="QPH45" s="171"/>
      <c r="QPI45" s="171"/>
      <c r="QPJ45" s="171"/>
      <c r="QPK45" s="171"/>
      <c r="QPL45" s="171"/>
      <c r="QPM45" s="171"/>
      <c r="QPN45" s="171"/>
      <c r="QPO45" s="171"/>
      <c r="QPP45" s="171"/>
      <c r="QPQ45" s="171"/>
      <c r="QPR45" s="171"/>
      <c r="QPS45" s="171"/>
      <c r="QPT45" s="171"/>
      <c r="QPU45" s="171"/>
      <c r="QPV45" s="171"/>
      <c r="QPW45" s="171"/>
      <c r="QPX45" s="171"/>
      <c r="QPY45" s="171"/>
      <c r="QPZ45" s="171"/>
      <c r="QQA45" s="171"/>
      <c r="QQB45" s="171"/>
      <c r="QQC45" s="171"/>
      <c r="QQD45" s="171"/>
      <c r="QQE45" s="171"/>
      <c r="QQF45" s="171"/>
      <c r="QQG45" s="171"/>
      <c r="QQH45" s="171"/>
      <c r="QQI45" s="171"/>
      <c r="QQJ45" s="171"/>
      <c r="QQK45" s="171"/>
      <c r="QQL45" s="171"/>
      <c r="QQM45" s="171"/>
      <c r="QQN45" s="171"/>
      <c r="QQO45" s="171"/>
      <c r="QQP45" s="171"/>
      <c r="QQQ45" s="171"/>
      <c r="QQR45" s="171"/>
      <c r="QQS45" s="171"/>
      <c r="QQT45" s="171"/>
      <c r="QQU45" s="171"/>
      <c r="QQV45" s="171"/>
      <c r="QQW45" s="171"/>
      <c r="QQX45" s="171"/>
      <c r="QQY45" s="171"/>
      <c r="QQZ45" s="171"/>
      <c r="QRA45" s="171"/>
      <c r="QRB45" s="171"/>
      <c r="QRC45" s="171"/>
      <c r="QRD45" s="171"/>
      <c r="QRE45" s="171"/>
      <c r="QRF45" s="171"/>
      <c r="QRG45" s="171"/>
      <c r="QRH45" s="171"/>
      <c r="QRI45" s="171"/>
      <c r="QRJ45" s="171"/>
      <c r="QRK45" s="171"/>
      <c r="QRL45" s="171"/>
      <c r="QRM45" s="171"/>
      <c r="QRN45" s="171"/>
      <c r="QRO45" s="171"/>
      <c r="QRP45" s="171"/>
      <c r="QRQ45" s="171"/>
      <c r="QRR45" s="171"/>
      <c r="QRS45" s="171"/>
      <c r="QRT45" s="171"/>
      <c r="QRU45" s="171"/>
      <c r="QRV45" s="171"/>
      <c r="QRW45" s="171"/>
      <c r="QRX45" s="171"/>
      <c r="QRY45" s="171"/>
      <c r="QRZ45" s="171"/>
      <c r="QSA45" s="171"/>
      <c r="QSB45" s="171"/>
      <c r="QSC45" s="171"/>
      <c r="QSD45" s="171"/>
      <c r="QSE45" s="171"/>
      <c r="QSF45" s="171"/>
      <c r="QSG45" s="171"/>
      <c r="QSH45" s="171"/>
      <c r="QSI45" s="171"/>
      <c r="QSJ45" s="171"/>
      <c r="QSK45" s="171"/>
      <c r="QSL45" s="171"/>
      <c r="QSM45" s="171"/>
      <c r="QSN45" s="171"/>
      <c r="QSO45" s="171"/>
      <c r="QSP45" s="171"/>
      <c r="QSQ45" s="171"/>
      <c r="QSR45" s="171"/>
      <c r="QSS45" s="171"/>
      <c r="QST45" s="171"/>
      <c r="QSU45" s="171"/>
      <c r="QSV45" s="171"/>
      <c r="QSW45" s="171"/>
      <c r="QSX45" s="171"/>
      <c r="QSY45" s="171"/>
      <c r="QSZ45" s="171"/>
      <c r="QTA45" s="171"/>
      <c r="QTB45" s="171"/>
      <c r="QTC45" s="171"/>
      <c r="QTD45" s="171"/>
      <c r="QTE45" s="171"/>
      <c r="QTF45" s="171"/>
      <c r="QTG45" s="171"/>
      <c r="QTH45" s="171"/>
      <c r="QTI45" s="171"/>
      <c r="QTJ45" s="171"/>
      <c r="QTK45" s="171"/>
      <c r="QTL45" s="171"/>
      <c r="QTM45" s="171"/>
      <c r="QTN45" s="171"/>
      <c r="QTO45" s="171"/>
      <c r="QTP45" s="171"/>
      <c r="QTQ45" s="171"/>
      <c r="QTR45" s="171"/>
      <c r="QTS45" s="171"/>
      <c r="QTT45" s="171"/>
      <c r="QTU45" s="171"/>
      <c r="QTV45" s="171"/>
      <c r="QTW45" s="171"/>
      <c r="QTX45" s="171"/>
      <c r="QTY45" s="171"/>
      <c r="QTZ45" s="171"/>
      <c r="QUA45" s="171"/>
      <c r="QUB45" s="171"/>
      <c r="QUC45" s="171"/>
      <c r="QUD45" s="171"/>
      <c r="QUE45" s="171"/>
      <c r="QUF45" s="171"/>
      <c r="QUG45" s="171"/>
      <c r="QUH45" s="171"/>
      <c r="QUI45" s="171"/>
      <c r="QUJ45" s="171"/>
      <c r="QUK45" s="171"/>
      <c r="QUL45" s="171"/>
      <c r="QUM45" s="171"/>
      <c r="QUN45" s="171"/>
      <c r="QUO45" s="171"/>
      <c r="QUP45" s="171"/>
      <c r="QUQ45" s="171"/>
      <c r="QUR45" s="171"/>
      <c r="QUS45" s="171"/>
      <c r="QUT45" s="171"/>
      <c r="QUU45" s="171"/>
      <c r="QUV45" s="171"/>
      <c r="QUW45" s="171"/>
      <c r="QUX45" s="171"/>
      <c r="QUY45" s="171"/>
      <c r="QUZ45" s="171"/>
      <c r="QVA45" s="171"/>
      <c r="QVB45" s="171"/>
      <c r="QVC45" s="171"/>
      <c r="QVD45" s="171"/>
      <c r="QVE45" s="171"/>
      <c r="QVF45" s="171"/>
      <c r="QVG45" s="171"/>
      <c r="QVH45" s="171"/>
      <c r="QVI45" s="171"/>
      <c r="QVJ45" s="171"/>
      <c r="QVK45" s="171"/>
      <c r="QVL45" s="171"/>
      <c r="QVM45" s="171"/>
      <c r="QVN45" s="171"/>
      <c r="QVO45" s="171"/>
      <c r="QVP45" s="171"/>
      <c r="QVQ45" s="171"/>
      <c r="QVR45" s="171"/>
      <c r="QVS45" s="171"/>
      <c r="QVT45" s="171"/>
      <c r="QVU45" s="171"/>
      <c r="QVV45" s="171"/>
      <c r="QVW45" s="171"/>
      <c r="QVX45" s="171"/>
      <c r="QVY45" s="171"/>
      <c r="QVZ45" s="171"/>
      <c r="QWA45" s="171"/>
      <c r="QWB45" s="171"/>
      <c r="QWC45" s="171"/>
      <c r="QWD45" s="171"/>
      <c r="QWE45" s="171"/>
      <c r="QWF45" s="171"/>
      <c r="QWG45" s="171"/>
      <c r="QWH45" s="171"/>
      <c r="QWI45" s="171"/>
      <c r="QWJ45" s="171"/>
      <c r="QWK45" s="171"/>
      <c r="QWL45" s="171"/>
      <c r="QWM45" s="171"/>
      <c r="QWN45" s="171"/>
      <c r="QWO45" s="171"/>
      <c r="QWP45" s="171"/>
      <c r="QWQ45" s="171"/>
      <c r="QWR45" s="171"/>
      <c r="QWS45" s="171"/>
      <c r="QWT45" s="171"/>
      <c r="QWU45" s="171"/>
      <c r="QWV45" s="171"/>
      <c r="QWW45" s="171"/>
      <c r="QWX45" s="171"/>
      <c r="QWY45" s="171"/>
      <c r="QWZ45" s="171"/>
      <c r="QXA45" s="171"/>
      <c r="QXB45" s="171"/>
      <c r="QXC45" s="171"/>
      <c r="QXD45" s="171"/>
      <c r="QXE45" s="171"/>
      <c r="QXF45" s="171"/>
      <c r="QXG45" s="171"/>
      <c r="QXH45" s="171"/>
      <c r="QXI45" s="171"/>
      <c r="QXJ45" s="171"/>
      <c r="QXK45" s="171"/>
      <c r="QXL45" s="171"/>
      <c r="QXM45" s="171"/>
      <c r="QXN45" s="171"/>
      <c r="QXO45" s="171"/>
      <c r="QXP45" s="171"/>
      <c r="QXQ45" s="171"/>
      <c r="QXR45" s="171"/>
      <c r="QXS45" s="171"/>
      <c r="QXT45" s="171"/>
      <c r="QXU45" s="171"/>
      <c r="QXV45" s="171"/>
      <c r="QXW45" s="171"/>
      <c r="QXX45" s="171"/>
      <c r="QXY45" s="171"/>
      <c r="QXZ45" s="171"/>
      <c r="QYA45" s="171"/>
      <c r="QYB45" s="171"/>
      <c r="QYC45" s="171"/>
      <c r="QYD45" s="171"/>
      <c r="QYE45" s="171"/>
      <c r="QYF45" s="171"/>
      <c r="QYG45" s="171"/>
      <c r="QYH45" s="171"/>
      <c r="QYI45" s="171"/>
      <c r="QYJ45" s="171"/>
      <c r="QYK45" s="171"/>
      <c r="QYL45" s="171"/>
      <c r="QYM45" s="171"/>
      <c r="QYN45" s="171"/>
      <c r="QYO45" s="171"/>
      <c r="QYP45" s="171"/>
      <c r="QYQ45" s="171"/>
      <c r="QYR45" s="171"/>
      <c r="QYS45" s="171"/>
      <c r="QYT45" s="171"/>
      <c r="QYU45" s="171"/>
      <c r="QYV45" s="171"/>
      <c r="QYW45" s="171"/>
      <c r="QYX45" s="171"/>
      <c r="QYY45" s="171"/>
      <c r="QYZ45" s="171"/>
      <c r="QZA45" s="171"/>
      <c r="QZB45" s="171"/>
      <c r="QZC45" s="171"/>
      <c r="QZD45" s="171"/>
      <c r="QZE45" s="171"/>
      <c r="QZF45" s="171"/>
      <c r="QZG45" s="171"/>
      <c r="QZH45" s="171"/>
      <c r="QZI45" s="171"/>
      <c r="QZJ45" s="171"/>
      <c r="QZK45" s="171"/>
      <c r="QZL45" s="171"/>
      <c r="QZM45" s="171"/>
      <c r="QZN45" s="171"/>
      <c r="QZO45" s="171"/>
      <c r="QZP45" s="171"/>
      <c r="QZQ45" s="171"/>
      <c r="QZR45" s="171"/>
      <c r="QZS45" s="171"/>
      <c r="QZT45" s="171"/>
      <c r="QZU45" s="171"/>
      <c r="QZV45" s="171"/>
      <c r="QZW45" s="171"/>
      <c r="QZX45" s="171"/>
      <c r="QZY45" s="171"/>
      <c r="QZZ45" s="171"/>
      <c r="RAA45" s="171"/>
      <c r="RAB45" s="171"/>
      <c r="RAC45" s="171"/>
      <c r="RAD45" s="171"/>
      <c r="RAE45" s="171"/>
      <c r="RAF45" s="171"/>
      <c r="RAG45" s="171"/>
      <c r="RAH45" s="171"/>
      <c r="RAI45" s="171"/>
      <c r="RAJ45" s="171"/>
      <c r="RAK45" s="171"/>
      <c r="RAL45" s="171"/>
      <c r="RAM45" s="171"/>
      <c r="RAN45" s="171"/>
      <c r="RAO45" s="171"/>
      <c r="RAP45" s="171"/>
      <c r="RAQ45" s="171"/>
      <c r="RAR45" s="171"/>
      <c r="RAS45" s="171"/>
      <c r="RAT45" s="171"/>
      <c r="RAU45" s="171"/>
      <c r="RAV45" s="171"/>
      <c r="RAW45" s="171"/>
      <c r="RAX45" s="171"/>
      <c r="RAY45" s="171"/>
      <c r="RAZ45" s="171"/>
      <c r="RBA45" s="171"/>
      <c r="RBB45" s="171"/>
      <c r="RBC45" s="171"/>
      <c r="RBD45" s="171"/>
      <c r="RBE45" s="171"/>
      <c r="RBF45" s="171"/>
      <c r="RBG45" s="171"/>
      <c r="RBH45" s="171"/>
      <c r="RBI45" s="171"/>
      <c r="RBJ45" s="171"/>
      <c r="RBK45" s="171"/>
      <c r="RBL45" s="171"/>
      <c r="RBM45" s="171"/>
      <c r="RBN45" s="171"/>
      <c r="RBO45" s="171"/>
      <c r="RBP45" s="171"/>
      <c r="RBQ45" s="171"/>
      <c r="RBR45" s="171"/>
      <c r="RBS45" s="171"/>
      <c r="RBT45" s="171"/>
      <c r="RBU45" s="171"/>
      <c r="RBV45" s="171"/>
      <c r="RBW45" s="171"/>
      <c r="RBX45" s="171"/>
      <c r="RBY45" s="171"/>
      <c r="RBZ45" s="171"/>
      <c r="RCA45" s="171"/>
      <c r="RCB45" s="171"/>
      <c r="RCC45" s="171"/>
      <c r="RCD45" s="171"/>
      <c r="RCE45" s="171"/>
      <c r="RCF45" s="171"/>
      <c r="RCG45" s="171"/>
      <c r="RCH45" s="171"/>
      <c r="RCI45" s="171"/>
      <c r="RCJ45" s="171"/>
      <c r="RCK45" s="171"/>
      <c r="RCL45" s="171"/>
      <c r="RCM45" s="171"/>
      <c r="RCN45" s="171"/>
      <c r="RCO45" s="171"/>
      <c r="RCP45" s="171"/>
      <c r="RCQ45" s="171"/>
      <c r="RCR45" s="171"/>
      <c r="RCS45" s="171"/>
      <c r="RCT45" s="171"/>
      <c r="RCU45" s="171"/>
      <c r="RCV45" s="171"/>
      <c r="RCW45" s="171"/>
      <c r="RCX45" s="171"/>
      <c r="RCY45" s="171"/>
      <c r="RCZ45" s="171"/>
      <c r="RDA45" s="171"/>
      <c r="RDB45" s="171"/>
      <c r="RDC45" s="171"/>
      <c r="RDD45" s="171"/>
      <c r="RDE45" s="171"/>
      <c r="RDF45" s="171"/>
      <c r="RDG45" s="171"/>
      <c r="RDH45" s="171"/>
      <c r="RDI45" s="171"/>
      <c r="RDJ45" s="171"/>
      <c r="RDK45" s="171"/>
      <c r="RDL45" s="171"/>
      <c r="RDM45" s="171"/>
      <c r="RDN45" s="171"/>
      <c r="RDO45" s="171"/>
      <c r="RDP45" s="171"/>
      <c r="RDQ45" s="171"/>
      <c r="RDR45" s="171"/>
      <c r="RDS45" s="171"/>
      <c r="RDT45" s="171"/>
      <c r="RDU45" s="171"/>
      <c r="RDV45" s="171"/>
      <c r="RDW45" s="171"/>
      <c r="RDX45" s="171"/>
      <c r="RDY45" s="171"/>
      <c r="RDZ45" s="171"/>
      <c r="REA45" s="171"/>
      <c r="REB45" s="171"/>
      <c r="REC45" s="171"/>
      <c r="RED45" s="171"/>
      <c r="REE45" s="171"/>
      <c r="REF45" s="171"/>
      <c r="REG45" s="171"/>
      <c r="REH45" s="171"/>
      <c r="REI45" s="171"/>
      <c r="REJ45" s="171"/>
      <c r="REK45" s="171"/>
      <c r="REL45" s="171"/>
      <c r="REM45" s="171"/>
      <c r="REN45" s="171"/>
      <c r="REO45" s="171"/>
      <c r="REP45" s="171"/>
      <c r="REQ45" s="171"/>
      <c r="RER45" s="171"/>
      <c r="RES45" s="171"/>
      <c r="RET45" s="171"/>
      <c r="REU45" s="171"/>
      <c r="REV45" s="171"/>
      <c r="REW45" s="171"/>
      <c r="REX45" s="171"/>
      <c r="REY45" s="171"/>
      <c r="REZ45" s="171"/>
      <c r="RFA45" s="171"/>
      <c r="RFB45" s="171"/>
      <c r="RFC45" s="171"/>
      <c r="RFD45" s="171"/>
      <c r="RFE45" s="171"/>
      <c r="RFF45" s="171"/>
      <c r="RFG45" s="171"/>
      <c r="RFH45" s="171"/>
      <c r="RFI45" s="171"/>
      <c r="RFJ45" s="171"/>
      <c r="RFK45" s="171"/>
      <c r="RFL45" s="171"/>
      <c r="RFM45" s="171"/>
      <c r="RFN45" s="171"/>
      <c r="RFO45" s="171"/>
      <c r="RFP45" s="171"/>
      <c r="RFQ45" s="171"/>
      <c r="RFR45" s="171"/>
      <c r="RFS45" s="171"/>
      <c r="RFT45" s="171"/>
      <c r="RFU45" s="171"/>
      <c r="RFV45" s="171"/>
      <c r="RFW45" s="171"/>
      <c r="RFX45" s="171"/>
      <c r="RFY45" s="171"/>
      <c r="RFZ45" s="171"/>
      <c r="RGA45" s="171"/>
      <c r="RGB45" s="171"/>
      <c r="RGC45" s="171"/>
      <c r="RGD45" s="171"/>
      <c r="RGE45" s="171"/>
      <c r="RGF45" s="171"/>
      <c r="RGG45" s="171"/>
      <c r="RGH45" s="171"/>
      <c r="RGI45" s="171"/>
      <c r="RGJ45" s="171"/>
      <c r="RGK45" s="171"/>
      <c r="RGL45" s="171"/>
      <c r="RGM45" s="171"/>
      <c r="RGN45" s="171"/>
      <c r="RGO45" s="171"/>
      <c r="RGP45" s="171"/>
      <c r="RGQ45" s="171"/>
      <c r="RGR45" s="171"/>
      <c r="RGS45" s="171"/>
      <c r="RGT45" s="171"/>
      <c r="RGU45" s="171"/>
      <c r="RGV45" s="171"/>
      <c r="RGW45" s="171"/>
      <c r="RGX45" s="171"/>
      <c r="RGY45" s="171"/>
      <c r="RGZ45" s="171"/>
      <c r="RHA45" s="171"/>
      <c r="RHB45" s="171"/>
      <c r="RHC45" s="171"/>
      <c r="RHD45" s="171"/>
      <c r="RHE45" s="171"/>
      <c r="RHF45" s="171"/>
      <c r="RHG45" s="171"/>
      <c r="RHH45" s="171"/>
      <c r="RHI45" s="171"/>
      <c r="RHJ45" s="171"/>
      <c r="RHK45" s="171"/>
      <c r="RHL45" s="171"/>
      <c r="RHM45" s="171"/>
      <c r="RHN45" s="171"/>
      <c r="RHO45" s="171"/>
      <c r="RHP45" s="171"/>
      <c r="RHQ45" s="171"/>
      <c r="RHR45" s="171"/>
      <c r="RHS45" s="171"/>
      <c r="RHT45" s="171"/>
      <c r="RHU45" s="171"/>
      <c r="RHV45" s="171"/>
      <c r="RHW45" s="171"/>
      <c r="RHX45" s="171"/>
      <c r="RHY45" s="171"/>
      <c r="RHZ45" s="171"/>
      <c r="RIA45" s="171"/>
      <c r="RIB45" s="171"/>
      <c r="RIC45" s="171"/>
      <c r="RID45" s="171"/>
      <c r="RIE45" s="171"/>
      <c r="RIF45" s="171"/>
      <c r="RIG45" s="171"/>
      <c r="RIH45" s="171"/>
      <c r="RII45" s="171"/>
      <c r="RIJ45" s="171"/>
      <c r="RIK45" s="171"/>
      <c r="RIL45" s="171"/>
      <c r="RIM45" s="171"/>
      <c r="RIN45" s="171"/>
      <c r="RIO45" s="171"/>
      <c r="RIP45" s="171"/>
      <c r="RIQ45" s="171"/>
      <c r="RIR45" s="171"/>
      <c r="RIS45" s="171"/>
      <c r="RIT45" s="171"/>
      <c r="RIU45" s="171"/>
      <c r="RIV45" s="171"/>
      <c r="RIW45" s="171"/>
      <c r="RIX45" s="171"/>
      <c r="RIY45" s="171"/>
      <c r="RIZ45" s="171"/>
      <c r="RJA45" s="171"/>
      <c r="RJB45" s="171"/>
      <c r="RJC45" s="171"/>
      <c r="RJD45" s="171"/>
      <c r="RJE45" s="171"/>
      <c r="RJF45" s="171"/>
      <c r="RJG45" s="171"/>
      <c r="RJH45" s="171"/>
      <c r="RJI45" s="171"/>
      <c r="RJJ45" s="171"/>
      <c r="RJK45" s="171"/>
      <c r="RJL45" s="171"/>
      <c r="RJM45" s="171"/>
      <c r="RJN45" s="171"/>
      <c r="RJO45" s="171"/>
      <c r="RJP45" s="171"/>
      <c r="RJQ45" s="171"/>
      <c r="RJR45" s="171"/>
      <c r="RJS45" s="171"/>
      <c r="RJT45" s="171"/>
      <c r="RJU45" s="171"/>
      <c r="RJV45" s="171"/>
      <c r="RJW45" s="171"/>
      <c r="RJX45" s="171"/>
      <c r="RJY45" s="171"/>
      <c r="RJZ45" s="171"/>
      <c r="RKA45" s="171"/>
      <c r="RKB45" s="171"/>
      <c r="RKC45" s="171"/>
      <c r="RKD45" s="171"/>
      <c r="RKE45" s="171"/>
      <c r="RKF45" s="171"/>
      <c r="RKG45" s="171"/>
      <c r="RKH45" s="171"/>
      <c r="RKI45" s="171"/>
      <c r="RKJ45" s="171"/>
      <c r="RKK45" s="171"/>
      <c r="RKL45" s="171"/>
      <c r="RKM45" s="171"/>
      <c r="RKN45" s="171"/>
      <c r="RKO45" s="171"/>
      <c r="RKP45" s="171"/>
      <c r="RKQ45" s="171"/>
      <c r="RKR45" s="171"/>
      <c r="RKS45" s="171"/>
      <c r="RKT45" s="171"/>
      <c r="RKU45" s="171"/>
      <c r="RKV45" s="171"/>
      <c r="RKW45" s="171"/>
      <c r="RKX45" s="171"/>
      <c r="RKY45" s="171"/>
      <c r="RKZ45" s="171"/>
      <c r="RLA45" s="171"/>
      <c r="RLB45" s="171"/>
      <c r="RLC45" s="171"/>
      <c r="RLD45" s="171"/>
      <c r="RLE45" s="171"/>
      <c r="RLF45" s="171"/>
      <c r="RLG45" s="171"/>
      <c r="RLH45" s="171"/>
      <c r="RLI45" s="171"/>
      <c r="RLJ45" s="171"/>
      <c r="RLK45" s="171"/>
      <c r="RLL45" s="171"/>
      <c r="RLM45" s="171"/>
      <c r="RLN45" s="171"/>
      <c r="RLO45" s="171"/>
      <c r="RLP45" s="171"/>
      <c r="RLQ45" s="171"/>
      <c r="RLR45" s="171"/>
      <c r="RLS45" s="171"/>
      <c r="RLT45" s="171"/>
      <c r="RLU45" s="171"/>
      <c r="RLV45" s="171"/>
      <c r="RLW45" s="171"/>
      <c r="RLX45" s="171"/>
      <c r="RLY45" s="171"/>
      <c r="RLZ45" s="171"/>
      <c r="RMA45" s="171"/>
      <c r="RMB45" s="171"/>
      <c r="RMC45" s="171"/>
      <c r="RMD45" s="171"/>
      <c r="RME45" s="171"/>
      <c r="RMF45" s="171"/>
      <c r="RMG45" s="171"/>
      <c r="RMH45" s="171"/>
      <c r="RMI45" s="171"/>
      <c r="RMJ45" s="171"/>
      <c r="RMK45" s="171"/>
      <c r="RML45" s="171"/>
      <c r="RMM45" s="171"/>
      <c r="RMN45" s="171"/>
      <c r="RMO45" s="171"/>
      <c r="RMP45" s="171"/>
      <c r="RMQ45" s="171"/>
      <c r="RMR45" s="171"/>
      <c r="RMS45" s="171"/>
      <c r="RMT45" s="171"/>
      <c r="RMU45" s="171"/>
      <c r="RMV45" s="171"/>
      <c r="RMW45" s="171"/>
      <c r="RMX45" s="171"/>
      <c r="RMY45" s="171"/>
      <c r="RMZ45" s="171"/>
      <c r="RNA45" s="171"/>
      <c r="RNB45" s="171"/>
      <c r="RNC45" s="171"/>
      <c r="RND45" s="171"/>
      <c r="RNE45" s="171"/>
      <c r="RNF45" s="171"/>
      <c r="RNG45" s="171"/>
      <c r="RNH45" s="171"/>
      <c r="RNI45" s="171"/>
      <c r="RNJ45" s="171"/>
      <c r="RNK45" s="171"/>
      <c r="RNL45" s="171"/>
      <c r="RNM45" s="171"/>
      <c r="RNN45" s="171"/>
      <c r="RNO45" s="171"/>
      <c r="RNP45" s="171"/>
      <c r="RNQ45" s="171"/>
      <c r="RNR45" s="171"/>
      <c r="RNS45" s="171"/>
      <c r="RNT45" s="171"/>
      <c r="RNU45" s="171"/>
      <c r="RNV45" s="171"/>
      <c r="RNW45" s="171"/>
      <c r="RNX45" s="171"/>
      <c r="RNY45" s="171"/>
      <c r="RNZ45" s="171"/>
      <c r="ROA45" s="171"/>
      <c r="ROB45" s="171"/>
      <c r="ROC45" s="171"/>
      <c r="ROD45" s="171"/>
      <c r="ROE45" s="171"/>
      <c r="ROF45" s="171"/>
      <c r="ROG45" s="171"/>
      <c r="ROH45" s="171"/>
      <c r="ROI45" s="171"/>
      <c r="ROJ45" s="171"/>
      <c r="ROK45" s="171"/>
      <c r="ROL45" s="171"/>
      <c r="ROM45" s="171"/>
      <c r="RON45" s="171"/>
      <c r="ROO45" s="171"/>
      <c r="ROP45" s="171"/>
      <c r="ROQ45" s="171"/>
      <c r="ROR45" s="171"/>
      <c r="ROS45" s="171"/>
      <c r="ROT45" s="171"/>
      <c r="ROU45" s="171"/>
      <c r="ROV45" s="171"/>
      <c r="ROW45" s="171"/>
      <c r="ROX45" s="171"/>
      <c r="ROY45" s="171"/>
      <c r="ROZ45" s="171"/>
      <c r="RPA45" s="171"/>
      <c r="RPB45" s="171"/>
      <c r="RPC45" s="171"/>
      <c r="RPD45" s="171"/>
      <c r="RPE45" s="171"/>
      <c r="RPF45" s="171"/>
      <c r="RPG45" s="171"/>
      <c r="RPH45" s="171"/>
      <c r="RPI45" s="171"/>
      <c r="RPJ45" s="171"/>
      <c r="RPK45" s="171"/>
      <c r="RPL45" s="171"/>
      <c r="RPM45" s="171"/>
      <c r="RPN45" s="171"/>
      <c r="RPO45" s="171"/>
      <c r="RPP45" s="171"/>
      <c r="RPQ45" s="171"/>
      <c r="RPR45" s="171"/>
      <c r="RPS45" s="171"/>
      <c r="RPT45" s="171"/>
      <c r="RPU45" s="171"/>
      <c r="RPV45" s="171"/>
      <c r="RPW45" s="171"/>
      <c r="RPX45" s="171"/>
      <c r="RPY45" s="171"/>
      <c r="RPZ45" s="171"/>
      <c r="RQA45" s="171"/>
      <c r="RQB45" s="171"/>
      <c r="RQC45" s="171"/>
      <c r="RQD45" s="171"/>
      <c r="RQE45" s="171"/>
      <c r="RQF45" s="171"/>
      <c r="RQG45" s="171"/>
      <c r="RQH45" s="171"/>
      <c r="RQI45" s="171"/>
      <c r="RQJ45" s="171"/>
      <c r="RQK45" s="171"/>
      <c r="RQL45" s="171"/>
      <c r="RQM45" s="171"/>
      <c r="RQN45" s="171"/>
      <c r="RQO45" s="171"/>
      <c r="RQP45" s="171"/>
      <c r="RQQ45" s="171"/>
      <c r="RQR45" s="171"/>
      <c r="RQS45" s="171"/>
      <c r="RQT45" s="171"/>
      <c r="RQU45" s="171"/>
      <c r="RQV45" s="171"/>
      <c r="RQW45" s="171"/>
      <c r="RQX45" s="171"/>
      <c r="RQY45" s="171"/>
      <c r="RQZ45" s="171"/>
      <c r="RRA45" s="171"/>
      <c r="RRB45" s="171"/>
      <c r="RRC45" s="171"/>
      <c r="RRD45" s="171"/>
      <c r="RRE45" s="171"/>
      <c r="RRF45" s="171"/>
      <c r="RRG45" s="171"/>
      <c r="RRH45" s="171"/>
      <c r="RRI45" s="171"/>
      <c r="RRJ45" s="171"/>
      <c r="RRK45" s="171"/>
      <c r="RRL45" s="171"/>
      <c r="RRM45" s="171"/>
      <c r="RRN45" s="171"/>
      <c r="RRO45" s="171"/>
      <c r="RRP45" s="171"/>
      <c r="RRQ45" s="171"/>
      <c r="RRR45" s="171"/>
      <c r="RRS45" s="171"/>
      <c r="RRT45" s="171"/>
      <c r="RRU45" s="171"/>
      <c r="RRV45" s="171"/>
      <c r="RRW45" s="171"/>
      <c r="RRX45" s="171"/>
      <c r="RRY45" s="171"/>
      <c r="RRZ45" s="171"/>
      <c r="RSA45" s="171"/>
      <c r="RSB45" s="171"/>
      <c r="RSC45" s="171"/>
      <c r="RSD45" s="171"/>
      <c r="RSE45" s="171"/>
      <c r="RSF45" s="171"/>
      <c r="RSG45" s="171"/>
      <c r="RSH45" s="171"/>
      <c r="RSI45" s="171"/>
      <c r="RSJ45" s="171"/>
      <c r="RSK45" s="171"/>
      <c r="RSL45" s="171"/>
      <c r="RSM45" s="171"/>
      <c r="RSN45" s="171"/>
      <c r="RSO45" s="171"/>
      <c r="RSP45" s="171"/>
      <c r="RSQ45" s="171"/>
      <c r="RSR45" s="171"/>
      <c r="RSS45" s="171"/>
      <c r="RST45" s="171"/>
      <c r="RSU45" s="171"/>
      <c r="RSV45" s="171"/>
      <c r="RSW45" s="171"/>
      <c r="RSX45" s="171"/>
      <c r="RSY45" s="171"/>
      <c r="RSZ45" s="171"/>
      <c r="RTA45" s="171"/>
      <c r="RTB45" s="171"/>
      <c r="RTC45" s="171"/>
      <c r="RTD45" s="171"/>
      <c r="RTE45" s="171"/>
      <c r="RTF45" s="171"/>
      <c r="RTG45" s="171"/>
      <c r="RTH45" s="171"/>
      <c r="RTI45" s="171"/>
      <c r="RTJ45" s="171"/>
      <c r="RTK45" s="171"/>
      <c r="RTL45" s="171"/>
      <c r="RTM45" s="171"/>
      <c r="RTN45" s="171"/>
      <c r="RTO45" s="171"/>
      <c r="RTP45" s="171"/>
      <c r="RTQ45" s="171"/>
      <c r="RTR45" s="171"/>
      <c r="RTS45" s="171"/>
      <c r="RTT45" s="171"/>
      <c r="RTU45" s="171"/>
      <c r="RTV45" s="171"/>
      <c r="RTW45" s="171"/>
      <c r="RTX45" s="171"/>
      <c r="RTY45" s="171"/>
      <c r="RTZ45" s="171"/>
      <c r="RUA45" s="171"/>
      <c r="RUB45" s="171"/>
      <c r="RUC45" s="171"/>
      <c r="RUD45" s="171"/>
      <c r="RUE45" s="171"/>
      <c r="RUF45" s="171"/>
      <c r="RUG45" s="171"/>
      <c r="RUH45" s="171"/>
      <c r="RUI45" s="171"/>
      <c r="RUJ45" s="171"/>
      <c r="RUK45" s="171"/>
      <c r="RUL45" s="171"/>
      <c r="RUM45" s="171"/>
      <c r="RUN45" s="171"/>
      <c r="RUO45" s="171"/>
      <c r="RUP45" s="171"/>
      <c r="RUQ45" s="171"/>
      <c r="RUR45" s="171"/>
      <c r="RUS45" s="171"/>
      <c r="RUT45" s="171"/>
      <c r="RUU45" s="171"/>
      <c r="RUV45" s="171"/>
      <c r="RUW45" s="171"/>
      <c r="RUX45" s="171"/>
      <c r="RUY45" s="171"/>
      <c r="RUZ45" s="171"/>
      <c r="RVA45" s="171"/>
      <c r="RVB45" s="171"/>
      <c r="RVC45" s="171"/>
      <c r="RVD45" s="171"/>
      <c r="RVE45" s="171"/>
      <c r="RVF45" s="171"/>
      <c r="RVG45" s="171"/>
      <c r="RVH45" s="171"/>
      <c r="RVI45" s="171"/>
      <c r="RVJ45" s="171"/>
      <c r="RVK45" s="171"/>
      <c r="RVL45" s="171"/>
      <c r="RVM45" s="171"/>
      <c r="RVN45" s="171"/>
      <c r="RVO45" s="171"/>
      <c r="RVP45" s="171"/>
      <c r="RVQ45" s="171"/>
      <c r="RVR45" s="171"/>
      <c r="RVS45" s="171"/>
      <c r="RVT45" s="171"/>
      <c r="RVU45" s="171"/>
      <c r="RVV45" s="171"/>
      <c r="RVW45" s="171"/>
      <c r="RVX45" s="171"/>
      <c r="RVY45" s="171"/>
      <c r="RVZ45" s="171"/>
      <c r="RWA45" s="171"/>
      <c r="RWB45" s="171"/>
      <c r="RWC45" s="171"/>
      <c r="RWD45" s="171"/>
      <c r="RWE45" s="171"/>
      <c r="RWF45" s="171"/>
      <c r="RWG45" s="171"/>
      <c r="RWH45" s="171"/>
      <c r="RWI45" s="171"/>
      <c r="RWJ45" s="171"/>
      <c r="RWK45" s="171"/>
      <c r="RWL45" s="171"/>
      <c r="RWM45" s="171"/>
      <c r="RWN45" s="171"/>
      <c r="RWO45" s="171"/>
      <c r="RWP45" s="171"/>
      <c r="RWQ45" s="171"/>
      <c r="RWR45" s="171"/>
      <c r="RWS45" s="171"/>
      <c r="RWT45" s="171"/>
      <c r="RWU45" s="171"/>
      <c r="RWV45" s="171"/>
      <c r="RWW45" s="171"/>
      <c r="RWX45" s="171"/>
      <c r="RWY45" s="171"/>
      <c r="RWZ45" s="171"/>
      <c r="RXA45" s="171"/>
      <c r="RXB45" s="171"/>
      <c r="RXC45" s="171"/>
      <c r="RXD45" s="171"/>
      <c r="RXE45" s="171"/>
      <c r="RXF45" s="171"/>
      <c r="RXG45" s="171"/>
      <c r="RXH45" s="171"/>
      <c r="RXI45" s="171"/>
      <c r="RXJ45" s="171"/>
      <c r="RXK45" s="171"/>
      <c r="RXL45" s="171"/>
      <c r="RXM45" s="171"/>
      <c r="RXN45" s="171"/>
      <c r="RXO45" s="171"/>
      <c r="RXP45" s="171"/>
      <c r="RXQ45" s="171"/>
      <c r="RXR45" s="171"/>
      <c r="RXS45" s="171"/>
      <c r="RXT45" s="171"/>
      <c r="RXU45" s="171"/>
      <c r="RXV45" s="171"/>
      <c r="RXW45" s="171"/>
      <c r="RXX45" s="171"/>
      <c r="RXY45" s="171"/>
      <c r="RXZ45" s="171"/>
      <c r="RYA45" s="171"/>
      <c r="RYB45" s="171"/>
      <c r="RYC45" s="171"/>
      <c r="RYD45" s="171"/>
      <c r="RYE45" s="171"/>
      <c r="RYF45" s="171"/>
      <c r="RYG45" s="171"/>
      <c r="RYH45" s="171"/>
      <c r="RYI45" s="171"/>
      <c r="RYJ45" s="171"/>
      <c r="RYK45" s="171"/>
      <c r="RYL45" s="171"/>
      <c r="RYM45" s="171"/>
      <c r="RYN45" s="171"/>
      <c r="RYO45" s="171"/>
      <c r="RYP45" s="171"/>
      <c r="RYQ45" s="171"/>
      <c r="RYR45" s="171"/>
      <c r="RYS45" s="171"/>
      <c r="RYT45" s="171"/>
      <c r="RYU45" s="171"/>
      <c r="RYV45" s="171"/>
      <c r="RYW45" s="171"/>
      <c r="RYX45" s="171"/>
      <c r="RYY45" s="171"/>
      <c r="RYZ45" s="171"/>
      <c r="RZA45" s="171"/>
      <c r="RZB45" s="171"/>
      <c r="RZC45" s="171"/>
      <c r="RZD45" s="171"/>
      <c r="RZE45" s="171"/>
      <c r="RZF45" s="171"/>
      <c r="RZG45" s="171"/>
      <c r="RZH45" s="171"/>
      <c r="RZI45" s="171"/>
      <c r="RZJ45" s="171"/>
      <c r="RZK45" s="171"/>
      <c r="RZL45" s="171"/>
      <c r="RZM45" s="171"/>
      <c r="RZN45" s="171"/>
      <c r="RZO45" s="171"/>
      <c r="RZP45" s="171"/>
      <c r="RZQ45" s="171"/>
      <c r="RZR45" s="171"/>
      <c r="RZS45" s="171"/>
      <c r="RZT45" s="171"/>
      <c r="RZU45" s="171"/>
      <c r="RZV45" s="171"/>
      <c r="RZW45" s="171"/>
      <c r="RZX45" s="171"/>
      <c r="RZY45" s="171"/>
      <c r="RZZ45" s="171"/>
      <c r="SAA45" s="171"/>
      <c r="SAB45" s="171"/>
      <c r="SAC45" s="171"/>
      <c r="SAD45" s="171"/>
      <c r="SAE45" s="171"/>
      <c r="SAF45" s="171"/>
      <c r="SAG45" s="171"/>
      <c r="SAH45" s="171"/>
      <c r="SAI45" s="171"/>
      <c r="SAJ45" s="171"/>
      <c r="SAK45" s="171"/>
      <c r="SAL45" s="171"/>
      <c r="SAM45" s="171"/>
      <c r="SAN45" s="171"/>
      <c r="SAO45" s="171"/>
      <c r="SAP45" s="171"/>
      <c r="SAQ45" s="171"/>
      <c r="SAR45" s="171"/>
      <c r="SAS45" s="171"/>
      <c r="SAT45" s="171"/>
      <c r="SAU45" s="171"/>
      <c r="SAV45" s="171"/>
      <c r="SAW45" s="171"/>
      <c r="SAX45" s="171"/>
      <c r="SAY45" s="171"/>
      <c r="SAZ45" s="171"/>
      <c r="SBA45" s="171"/>
      <c r="SBB45" s="171"/>
      <c r="SBC45" s="171"/>
      <c r="SBD45" s="171"/>
      <c r="SBE45" s="171"/>
      <c r="SBF45" s="171"/>
      <c r="SBG45" s="171"/>
      <c r="SBH45" s="171"/>
      <c r="SBI45" s="171"/>
      <c r="SBJ45" s="171"/>
      <c r="SBK45" s="171"/>
      <c r="SBL45" s="171"/>
      <c r="SBM45" s="171"/>
      <c r="SBN45" s="171"/>
      <c r="SBO45" s="171"/>
      <c r="SBP45" s="171"/>
      <c r="SBQ45" s="171"/>
      <c r="SBR45" s="171"/>
      <c r="SBS45" s="171"/>
      <c r="SBT45" s="171"/>
      <c r="SBU45" s="171"/>
      <c r="SBV45" s="171"/>
      <c r="SBW45" s="171"/>
      <c r="SBX45" s="171"/>
      <c r="SBY45" s="171"/>
      <c r="SBZ45" s="171"/>
      <c r="SCA45" s="171"/>
      <c r="SCB45" s="171"/>
      <c r="SCC45" s="171"/>
      <c r="SCD45" s="171"/>
      <c r="SCE45" s="171"/>
      <c r="SCF45" s="171"/>
      <c r="SCG45" s="171"/>
      <c r="SCH45" s="171"/>
      <c r="SCI45" s="171"/>
      <c r="SCJ45" s="171"/>
      <c r="SCK45" s="171"/>
      <c r="SCL45" s="171"/>
      <c r="SCM45" s="171"/>
      <c r="SCN45" s="171"/>
      <c r="SCO45" s="171"/>
      <c r="SCP45" s="171"/>
      <c r="SCQ45" s="171"/>
      <c r="SCR45" s="171"/>
      <c r="SCS45" s="171"/>
      <c r="SCT45" s="171"/>
      <c r="SCU45" s="171"/>
      <c r="SCV45" s="171"/>
      <c r="SCW45" s="171"/>
      <c r="SCX45" s="171"/>
      <c r="SCY45" s="171"/>
      <c r="SCZ45" s="171"/>
      <c r="SDA45" s="171"/>
      <c r="SDB45" s="171"/>
      <c r="SDC45" s="171"/>
      <c r="SDD45" s="171"/>
      <c r="SDE45" s="171"/>
      <c r="SDF45" s="171"/>
      <c r="SDG45" s="171"/>
      <c r="SDH45" s="171"/>
      <c r="SDI45" s="171"/>
      <c r="SDJ45" s="171"/>
      <c r="SDK45" s="171"/>
      <c r="SDL45" s="171"/>
      <c r="SDM45" s="171"/>
      <c r="SDN45" s="171"/>
      <c r="SDO45" s="171"/>
      <c r="SDP45" s="171"/>
      <c r="SDQ45" s="171"/>
      <c r="SDR45" s="171"/>
      <c r="SDS45" s="171"/>
      <c r="SDT45" s="171"/>
      <c r="SDU45" s="171"/>
      <c r="SDV45" s="171"/>
      <c r="SDW45" s="171"/>
      <c r="SDX45" s="171"/>
      <c r="SDY45" s="171"/>
      <c r="SDZ45" s="171"/>
      <c r="SEA45" s="171"/>
      <c r="SEB45" s="171"/>
      <c r="SEC45" s="171"/>
      <c r="SED45" s="171"/>
      <c r="SEE45" s="171"/>
      <c r="SEF45" s="171"/>
      <c r="SEG45" s="171"/>
      <c r="SEH45" s="171"/>
      <c r="SEI45" s="171"/>
      <c r="SEJ45" s="171"/>
      <c r="SEK45" s="171"/>
      <c r="SEL45" s="171"/>
      <c r="SEM45" s="171"/>
      <c r="SEN45" s="171"/>
      <c r="SEO45" s="171"/>
      <c r="SEP45" s="171"/>
      <c r="SEQ45" s="171"/>
      <c r="SER45" s="171"/>
      <c r="SES45" s="171"/>
      <c r="SET45" s="171"/>
      <c r="SEU45" s="171"/>
      <c r="SEV45" s="171"/>
      <c r="SEW45" s="171"/>
      <c r="SEX45" s="171"/>
      <c r="SEY45" s="171"/>
      <c r="SEZ45" s="171"/>
      <c r="SFA45" s="171"/>
      <c r="SFB45" s="171"/>
      <c r="SFC45" s="171"/>
      <c r="SFD45" s="171"/>
      <c r="SFE45" s="171"/>
      <c r="SFF45" s="171"/>
      <c r="SFG45" s="171"/>
      <c r="SFH45" s="171"/>
      <c r="SFI45" s="171"/>
      <c r="SFJ45" s="171"/>
      <c r="SFK45" s="171"/>
      <c r="SFL45" s="171"/>
      <c r="SFM45" s="171"/>
      <c r="SFN45" s="171"/>
      <c r="SFO45" s="171"/>
      <c r="SFP45" s="171"/>
      <c r="SFQ45" s="171"/>
      <c r="SFR45" s="171"/>
      <c r="SFS45" s="171"/>
      <c r="SFT45" s="171"/>
      <c r="SFU45" s="171"/>
      <c r="SFV45" s="171"/>
      <c r="SFW45" s="171"/>
      <c r="SFX45" s="171"/>
      <c r="SFY45" s="171"/>
      <c r="SFZ45" s="171"/>
      <c r="SGA45" s="171"/>
      <c r="SGB45" s="171"/>
      <c r="SGC45" s="171"/>
      <c r="SGD45" s="171"/>
      <c r="SGE45" s="171"/>
      <c r="SGF45" s="171"/>
      <c r="SGG45" s="171"/>
      <c r="SGH45" s="171"/>
      <c r="SGI45" s="171"/>
      <c r="SGJ45" s="171"/>
      <c r="SGK45" s="171"/>
      <c r="SGL45" s="171"/>
      <c r="SGM45" s="171"/>
      <c r="SGN45" s="171"/>
      <c r="SGO45" s="171"/>
      <c r="SGP45" s="171"/>
      <c r="SGQ45" s="171"/>
      <c r="SGR45" s="171"/>
      <c r="SGS45" s="171"/>
      <c r="SGT45" s="171"/>
      <c r="SGU45" s="171"/>
      <c r="SGV45" s="171"/>
      <c r="SGW45" s="171"/>
      <c r="SGX45" s="171"/>
      <c r="SGY45" s="171"/>
      <c r="SGZ45" s="171"/>
      <c r="SHA45" s="171"/>
      <c r="SHB45" s="171"/>
      <c r="SHC45" s="171"/>
      <c r="SHD45" s="171"/>
      <c r="SHE45" s="171"/>
      <c r="SHF45" s="171"/>
      <c r="SHG45" s="171"/>
      <c r="SHH45" s="171"/>
      <c r="SHI45" s="171"/>
      <c r="SHJ45" s="171"/>
      <c r="SHK45" s="171"/>
      <c r="SHL45" s="171"/>
      <c r="SHM45" s="171"/>
      <c r="SHN45" s="171"/>
      <c r="SHO45" s="171"/>
      <c r="SHP45" s="171"/>
      <c r="SHQ45" s="171"/>
      <c r="SHR45" s="171"/>
      <c r="SHS45" s="171"/>
      <c r="SHT45" s="171"/>
      <c r="SHU45" s="171"/>
      <c r="SHV45" s="171"/>
      <c r="SHW45" s="171"/>
      <c r="SHX45" s="171"/>
      <c r="SHY45" s="171"/>
      <c r="SHZ45" s="171"/>
      <c r="SIA45" s="171"/>
      <c r="SIB45" s="171"/>
      <c r="SIC45" s="171"/>
      <c r="SID45" s="171"/>
      <c r="SIE45" s="171"/>
      <c r="SIF45" s="171"/>
      <c r="SIG45" s="171"/>
      <c r="SIH45" s="171"/>
      <c r="SII45" s="171"/>
      <c r="SIJ45" s="171"/>
      <c r="SIK45" s="171"/>
      <c r="SIL45" s="171"/>
      <c r="SIM45" s="171"/>
      <c r="SIN45" s="171"/>
      <c r="SIO45" s="171"/>
      <c r="SIP45" s="171"/>
      <c r="SIQ45" s="171"/>
      <c r="SIR45" s="171"/>
      <c r="SIS45" s="171"/>
      <c r="SIT45" s="171"/>
      <c r="SIU45" s="171"/>
      <c r="SIV45" s="171"/>
      <c r="SIW45" s="171"/>
      <c r="SIX45" s="171"/>
      <c r="SIY45" s="171"/>
      <c r="SIZ45" s="171"/>
      <c r="SJA45" s="171"/>
      <c r="SJB45" s="171"/>
      <c r="SJC45" s="171"/>
      <c r="SJD45" s="171"/>
      <c r="SJE45" s="171"/>
      <c r="SJF45" s="171"/>
      <c r="SJG45" s="171"/>
      <c r="SJH45" s="171"/>
      <c r="SJI45" s="171"/>
      <c r="SJJ45" s="171"/>
      <c r="SJK45" s="171"/>
      <c r="SJL45" s="171"/>
      <c r="SJM45" s="171"/>
      <c r="SJN45" s="171"/>
      <c r="SJO45" s="171"/>
      <c r="SJP45" s="171"/>
      <c r="SJQ45" s="171"/>
      <c r="SJR45" s="171"/>
      <c r="SJS45" s="171"/>
      <c r="SJT45" s="171"/>
      <c r="SJU45" s="171"/>
      <c r="SJV45" s="171"/>
      <c r="SJW45" s="171"/>
      <c r="SJX45" s="171"/>
      <c r="SJY45" s="171"/>
      <c r="SJZ45" s="171"/>
      <c r="SKA45" s="171"/>
      <c r="SKB45" s="171"/>
      <c r="SKC45" s="171"/>
      <c r="SKD45" s="171"/>
      <c r="SKE45" s="171"/>
      <c r="SKF45" s="171"/>
      <c r="SKG45" s="171"/>
      <c r="SKH45" s="171"/>
      <c r="SKI45" s="171"/>
      <c r="SKJ45" s="171"/>
      <c r="SKK45" s="171"/>
      <c r="SKL45" s="171"/>
      <c r="SKM45" s="171"/>
      <c r="SKN45" s="171"/>
      <c r="SKO45" s="171"/>
      <c r="SKP45" s="171"/>
      <c r="SKQ45" s="171"/>
      <c r="SKR45" s="171"/>
      <c r="SKS45" s="171"/>
      <c r="SKT45" s="171"/>
      <c r="SKU45" s="171"/>
      <c r="SKV45" s="171"/>
      <c r="SKW45" s="171"/>
      <c r="SKX45" s="171"/>
      <c r="SKY45" s="171"/>
      <c r="SKZ45" s="171"/>
      <c r="SLA45" s="171"/>
      <c r="SLB45" s="171"/>
      <c r="SLC45" s="171"/>
      <c r="SLD45" s="171"/>
      <c r="SLE45" s="171"/>
      <c r="SLF45" s="171"/>
      <c r="SLG45" s="171"/>
      <c r="SLH45" s="171"/>
      <c r="SLI45" s="171"/>
      <c r="SLJ45" s="171"/>
      <c r="SLK45" s="171"/>
      <c r="SLL45" s="171"/>
      <c r="SLM45" s="171"/>
      <c r="SLN45" s="171"/>
      <c r="SLO45" s="171"/>
      <c r="SLP45" s="171"/>
      <c r="SLQ45" s="171"/>
      <c r="SLR45" s="171"/>
      <c r="SLS45" s="171"/>
      <c r="SLT45" s="171"/>
      <c r="SLU45" s="171"/>
      <c r="SLV45" s="171"/>
      <c r="SLW45" s="171"/>
      <c r="SLX45" s="171"/>
      <c r="SLY45" s="171"/>
      <c r="SLZ45" s="171"/>
      <c r="SMA45" s="171"/>
      <c r="SMB45" s="171"/>
      <c r="SMC45" s="171"/>
      <c r="SMD45" s="171"/>
      <c r="SME45" s="171"/>
      <c r="SMF45" s="171"/>
      <c r="SMG45" s="171"/>
      <c r="SMH45" s="171"/>
      <c r="SMI45" s="171"/>
      <c r="SMJ45" s="171"/>
      <c r="SMK45" s="171"/>
      <c r="SML45" s="171"/>
      <c r="SMM45" s="171"/>
      <c r="SMN45" s="171"/>
      <c r="SMO45" s="171"/>
      <c r="SMP45" s="171"/>
      <c r="SMQ45" s="171"/>
      <c r="SMR45" s="171"/>
      <c r="SMS45" s="171"/>
      <c r="SMT45" s="171"/>
      <c r="SMU45" s="171"/>
      <c r="SMV45" s="171"/>
      <c r="SMW45" s="171"/>
      <c r="SMX45" s="171"/>
      <c r="SMY45" s="171"/>
      <c r="SMZ45" s="171"/>
      <c r="SNA45" s="171"/>
      <c r="SNB45" s="171"/>
      <c r="SNC45" s="171"/>
      <c r="SND45" s="171"/>
      <c r="SNE45" s="171"/>
      <c r="SNF45" s="171"/>
      <c r="SNG45" s="171"/>
      <c r="SNH45" s="171"/>
      <c r="SNI45" s="171"/>
      <c r="SNJ45" s="171"/>
      <c r="SNK45" s="171"/>
      <c r="SNL45" s="171"/>
      <c r="SNM45" s="171"/>
      <c r="SNN45" s="171"/>
      <c r="SNO45" s="171"/>
      <c r="SNP45" s="171"/>
      <c r="SNQ45" s="171"/>
      <c r="SNR45" s="171"/>
      <c r="SNS45" s="171"/>
      <c r="SNT45" s="171"/>
      <c r="SNU45" s="171"/>
      <c r="SNV45" s="171"/>
      <c r="SNW45" s="171"/>
      <c r="SNX45" s="171"/>
      <c r="SNY45" s="171"/>
      <c r="SNZ45" s="171"/>
      <c r="SOA45" s="171"/>
      <c r="SOB45" s="171"/>
      <c r="SOC45" s="171"/>
      <c r="SOD45" s="171"/>
      <c r="SOE45" s="171"/>
      <c r="SOF45" s="171"/>
      <c r="SOG45" s="171"/>
      <c r="SOH45" s="171"/>
      <c r="SOI45" s="171"/>
      <c r="SOJ45" s="171"/>
      <c r="SOK45" s="171"/>
      <c r="SOL45" s="171"/>
      <c r="SOM45" s="171"/>
      <c r="SON45" s="171"/>
      <c r="SOO45" s="171"/>
      <c r="SOP45" s="171"/>
      <c r="SOQ45" s="171"/>
      <c r="SOR45" s="171"/>
      <c r="SOS45" s="171"/>
      <c r="SOT45" s="171"/>
      <c r="SOU45" s="171"/>
      <c r="SOV45" s="171"/>
      <c r="SOW45" s="171"/>
      <c r="SOX45" s="171"/>
      <c r="SOY45" s="171"/>
      <c r="SOZ45" s="171"/>
      <c r="SPA45" s="171"/>
      <c r="SPB45" s="171"/>
      <c r="SPC45" s="171"/>
      <c r="SPD45" s="171"/>
      <c r="SPE45" s="171"/>
      <c r="SPF45" s="171"/>
      <c r="SPG45" s="171"/>
      <c r="SPH45" s="171"/>
      <c r="SPI45" s="171"/>
      <c r="SPJ45" s="171"/>
      <c r="SPK45" s="171"/>
      <c r="SPL45" s="171"/>
      <c r="SPM45" s="171"/>
      <c r="SPN45" s="171"/>
      <c r="SPO45" s="171"/>
      <c r="SPP45" s="171"/>
      <c r="SPQ45" s="171"/>
      <c r="SPR45" s="171"/>
      <c r="SPS45" s="171"/>
      <c r="SPT45" s="171"/>
      <c r="SPU45" s="171"/>
      <c r="SPV45" s="171"/>
      <c r="SPW45" s="171"/>
      <c r="SPX45" s="171"/>
      <c r="SPY45" s="171"/>
      <c r="SPZ45" s="171"/>
      <c r="SQA45" s="171"/>
      <c r="SQB45" s="171"/>
      <c r="SQC45" s="171"/>
      <c r="SQD45" s="171"/>
      <c r="SQE45" s="171"/>
      <c r="SQF45" s="171"/>
      <c r="SQG45" s="171"/>
      <c r="SQH45" s="171"/>
      <c r="SQI45" s="171"/>
      <c r="SQJ45" s="171"/>
      <c r="SQK45" s="171"/>
      <c r="SQL45" s="171"/>
      <c r="SQM45" s="171"/>
      <c r="SQN45" s="171"/>
      <c r="SQO45" s="171"/>
      <c r="SQP45" s="171"/>
      <c r="SQQ45" s="171"/>
      <c r="SQR45" s="171"/>
      <c r="SQS45" s="171"/>
      <c r="SQT45" s="171"/>
      <c r="SQU45" s="171"/>
      <c r="SQV45" s="171"/>
      <c r="SQW45" s="171"/>
      <c r="SQX45" s="171"/>
      <c r="SQY45" s="171"/>
      <c r="SQZ45" s="171"/>
      <c r="SRA45" s="171"/>
      <c r="SRB45" s="171"/>
      <c r="SRC45" s="171"/>
      <c r="SRD45" s="171"/>
      <c r="SRE45" s="171"/>
      <c r="SRF45" s="171"/>
      <c r="SRG45" s="171"/>
      <c r="SRH45" s="171"/>
      <c r="SRI45" s="171"/>
      <c r="SRJ45" s="171"/>
      <c r="SRK45" s="171"/>
      <c r="SRL45" s="171"/>
      <c r="SRM45" s="171"/>
      <c r="SRN45" s="171"/>
      <c r="SRO45" s="171"/>
      <c r="SRP45" s="171"/>
      <c r="SRQ45" s="171"/>
      <c r="SRR45" s="171"/>
      <c r="SRS45" s="171"/>
      <c r="SRT45" s="171"/>
      <c r="SRU45" s="171"/>
      <c r="SRV45" s="171"/>
      <c r="SRW45" s="171"/>
      <c r="SRX45" s="171"/>
      <c r="SRY45" s="171"/>
      <c r="SRZ45" s="171"/>
      <c r="SSA45" s="171"/>
      <c r="SSB45" s="171"/>
      <c r="SSC45" s="171"/>
      <c r="SSD45" s="171"/>
      <c r="SSE45" s="171"/>
      <c r="SSF45" s="171"/>
      <c r="SSG45" s="171"/>
      <c r="SSH45" s="171"/>
      <c r="SSI45" s="171"/>
      <c r="SSJ45" s="171"/>
      <c r="SSK45" s="171"/>
      <c r="SSL45" s="171"/>
      <c r="SSM45" s="171"/>
      <c r="SSN45" s="171"/>
      <c r="SSO45" s="171"/>
      <c r="SSP45" s="171"/>
      <c r="SSQ45" s="171"/>
      <c r="SSR45" s="171"/>
      <c r="SSS45" s="171"/>
      <c r="SST45" s="171"/>
      <c r="SSU45" s="171"/>
      <c r="SSV45" s="171"/>
      <c r="SSW45" s="171"/>
      <c r="SSX45" s="171"/>
      <c r="SSY45" s="171"/>
      <c r="SSZ45" s="171"/>
      <c r="STA45" s="171"/>
      <c r="STB45" s="171"/>
      <c r="STC45" s="171"/>
      <c r="STD45" s="171"/>
      <c r="STE45" s="171"/>
      <c r="STF45" s="171"/>
      <c r="STG45" s="171"/>
      <c r="STH45" s="171"/>
      <c r="STI45" s="171"/>
      <c r="STJ45" s="171"/>
      <c r="STK45" s="171"/>
      <c r="STL45" s="171"/>
      <c r="STM45" s="171"/>
      <c r="STN45" s="171"/>
      <c r="STO45" s="171"/>
      <c r="STP45" s="171"/>
      <c r="STQ45" s="171"/>
      <c r="STR45" s="171"/>
      <c r="STS45" s="171"/>
      <c r="STT45" s="171"/>
      <c r="STU45" s="171"/>
      <c r="STV45" s="171"/>
      <c r="STW45" s="171"/>
      <c r="STX45" s="171"/>
      <c r="STY45" s="171"/>
      <c r="STZ45" s="171"/>
      <c r="SUA45" s="171"/>
      <c r="SUB45" s="171"/>
      <c r="SUC45" s="171"/>
      <c r="SUD45" s="171"/>
      <c r="SUE45" s="171"/>
      <c r="SUF45" s="171"/>
      <c r="SUG45" s="171"/>
      <c r="SUH45" s="171"/>
      <c r="SUI45" s="171"/>
      <c r="SUJ45" s="171"/>
      <c r="SUK45" s="171"/>
      <c r="SUL45" s="171"/>
      <c r="SUM45" s="171"/>
      <c r="SUN45" s="171"/>
      <c r="SUO45" s="171"/>
      <c r="SUP45" s="171"/>
      <c r="SUQ45" s="171"/>
      <c r="SUR45" s="171"/>
      <c r="SUS45" s="171"/>
      <c r="SUT45" s="171"/>
      <c r="SUU45" s="171"/>
      <c r="SUV45" s="171"/>
      <c r="SUW45" s="171"/>
      <c r="SUX45" s="171"/>
      <c r="SUY45" s="171"/>
      <c r="SUZ45" s="171"/>
      <c r="SVA45" s="171"/>
      <c r="SVB45" s="171"/>
      <c r="SVC45" s="171"/>
      <c r="SVD45" s="171"/>
      <c r="SVE45" s="171"/>
      <c r="SVF45" s="171"/>
      <c r="SVG45" s="171"/>
      <c r="SVH45" s="171"/>
      <c r="SVI45" s="171"/>
      <c r="SVJ45" s="171"/>
      <c r="SVK45" s="171"/>
      <c r="SVL45" s="171"/>
      <c r="SVM45" s="171"/>
      <c r="SVN45" s="171"/>
      <c r="SVO45" s="171"/>
      <c r="SVP45" s="171"/>
      <c r="SVQ45" s="171"/>
      <c r="SVR45" s="171"/>
      <c r="SVS45" s="171"/>
      <c r="SVT45" s="171"/>
      <c r="SVU45" s="171"/>
      <c r="SVV45" s="171"/>
      <c r="SVW45" s="171"/>
      <c r="SVX45" s="171"/>
      <c r="SVY45" s="171"/>
      <c r="SVZ45" s="171"/>
      <c r="SWA45" s="171"/>
      <c r="SWB45" s="171"/>
      <c r="SWC45" s="171"/>
      <c r="SWD45" s="171"/>
      <c r="SWE45" s="171"/>
      <c r="SWF45" s="171"/>
      <c r="SWG45" s="171"/>
      <c r="SWH45" s="171"/>
      <c r="SWI45" s="171"/>
      <c r="SWJ45" s="171"/>
      <c r="SWK45" s="171"/>
      <c r="SWL45" s="171"/>
      <c r="SWM45" s="171"/>
      <c r="SWN45" s="171"/>
      <c r="SWO45" s="171"/>
      <c r="SWP45" s="171"/>
      <c r="SWQ45" s="171"/>
      <c r="SWR45" s="171"/>
      <c r="SWS45" s="171"/>
      <c r="SWT45" s="171"/>
      <c r="SWU45" s="171"/>
      <c r="SWV45" s="171"/>
      <c r="SWW45" s="171"/>
      <c r="SWX45" s="171"/>
      <c r="SWY45" s="171"/>
      <c r="SWZ45" s="171"/>
      <c r="SXA45" s="171"/>
      <c r="SXB45" s="171"/>
      <c r="SXC45" s="171"/>
      <c r="SXD45" s="171"/>
      <c r="SXE45" s="171"/>
      <c r="SXF45" s="171"/>
      <c r="SXG45" s="171"/>
      <c r="SXH45" s="171"/>
      <c r="SXI45" s="171"/>
      <c r="SXJ45" s="171"/>
      <c r="SXK45" s="171"/>
      <c r="SXL45" s="171"/>
      <c r="SXM45" s="171"/>
      <c r="SXN45" s="171"/>
      <c r="SXO45" s="171"/>
      <c r="SXP45" s="171"/>
      <c r="SXQ45" s="171"/>
      <c r="SXR45" s="171"/>
      <c r="SXS45" s="171"/>
      <c r="SXT45" s="171"/>
      <c r="SXU45" s="171"/>
      <c r="SXV45" s="171"/>
      <c r="SXW45" s="171"/>
      <c r="SXX45" s="171"/>
      <c r="SXY45" s="171"/>
      <c r="SXZ45" s="171"/>
      <c r="SYA45" s="171"/>
      <c r="SYB45" s="171"/>
      <c r="SYC45" s="171"/>
      <c r="SYD45" s="171"/>
      <c r="SYE45" s="171"/>
      <c r="SYF45" s="171"/>
      <c r="SYG45" s="171"/>
      <c r="SYH45" s="171"/>
      <c r="SYI45" s="171"/>
      <c r="SYJ45" s="171"/>
      <c r="SYK45" s="171"/>
      <c r="SYL45" s="171"/>
      <c r="SYM45" s="171"/>
      <c r="SYN45" s="171"/>
      <c r="SYO45" s="171"/>
      <c r="SYP45" s="171"/>
      <c r="SYQ45" s="171"/>
      <c r="SYR45" s="171"/>
      <c r="SYS45" s="171"/>
      <c r="SYT45" s="171"/>
      <c r="SYU45" s="171"/>
      <c r="SYV45" s="171"/>
      <c r="SYW45" s="171"/>
      <c r="SYX45" s="171"/>
      <c r="SYY45" s="171"/>
      <c r="SYZ45" s="171"/>
      <c r="SZA45" s="171"/>
      <c r="SZB45" s="171"/>
      <c r="SZC45" s="171"/>
      <c r="SZD45" s="171"/>
      <c r="SZE45" s="171"/>
      <c r="SZF45" s="171"/>
      <c r="SZG45" s="171"/>
      <c r="SZH45" s="171"/>
      <c r="SZI45" s="171"/>
      <c r="SZJ45" s="171"/>
      <c r="SZK45" s="171"/>
      <c r="SZL45" s="171"/>
      <c r="SZM45" s="171"/>
      <c r="SZN45" s="171"/>
      <c r="SZO45" s="171"/>
      <c r="SZP45" s="171"/>
      <c r="SZQ45" s="171"/>
      <c r="SZR45" s="171"/>
      <c r="SZS45" s="171"/>
      <c r="SZT45" s="171"/>
      <c r="SZU45" s="171"/>
      <c r="SZV45" s="171"/>
      <c r="SZW45" s="171"/>
      <c r="SZX45" s="171"/>
      <c r="SZY45" s="171"/>
      <c r="SZZ45" s="171"/>
      <c r="TAA45" s="171"/>
      <c r="TAB45" s="171"/>
      <c r="TAC45" s="171"/>
      <c r="TAD45" s="171"/>
      <c r="TAE45" s="171"/>
      <c r="TAF45" s="171"/>
      <c r="TAG45" s="171"/>
      <c r="TAH45" s="171"/>
      <c r="TAI45" s="171"/>
      <c r="TAJ45" s="171"/>
      <c r="TAK45" s="171"/>
      <c r="TAL45" s="171"/>
      <c r="TAM45" s="171"/>
      <c r="TAN45" s="171"/>
      <c r="TAO45" s="171"/>
      <c r="TAP45" s="171"/>
      <c r="TAQ45" s="171"/>
      <c r="TAR45" s="171"/>
      <c r="TAS45" s="171"/>
      <c r="TAT45" s="171"/>
      <c r="TAU45" s="171"/>
      <c r="TAV45" s="171"/>
      <c r="TAW45" s="171"/>
      <c r="TAX45" s="171"/>
      <c r="TAY45" s="171"/>
      <c r="TAZ45" s="171"/>
      <c r="TBA45" s="171"/>
      <c r="TBB45" s="171"/>
      <c r="TBC45" s="171"/>
      <c r="TBD45" s="171"/>
      <c r="TBE45" s="171"/>
      <c r="TBF45" s="171"/>
      <c r="TBG45" s="171"/>
      <c r="TBH45" s="171"/>
      <c r="TBI45" s="171"/>
      <c r="TBJ45" s="171"/>
      <c r="TBK45" s="171"/>
      <c r="TBL45" s="171"/>
      <c r="TBM45" s="171"/>
      <c r="TBN45" s="171"/>
      <c r="TBO45" s="171"/>
      <c r="TBP45" s="171"/>
      <c r="TBQ45" s="171"/>
      <c r="TBR45" s="171"/>
      <c r="TBS45" s="171"/>
      <c r="TBT45" s="171"/>
      <c r="TBU45" s="171"/>
      <c r="TBV45" s="171"/>
      <c r="TBW45" s="171"/>
      <c r="TBX45" s="171"/>
      <c r="TBY45" s="171"/>
      <c r="TBZ45" s="171"/>
      <c r="TCA45" s="171"/>
      <c r="TCB45" s="171"/>
      <c r="TCC45" s="171"/>
      <c r="TCD45" s="171"/>
      <c r="TCE45" s="171"/>
      <c r="TCF45" s="171"/>
      <c r="TCG45" s="171"/>
      <c r="TCH45" s="171"/>
      <c r="TCI45" s="171"/>
      <c r="TCJ45" s="171"/>
      <c r="TCK45" s="171"/>
      <c r="TCL45" s="171"/>
      <c r="TCM45" s="171"/>
      <c r="TCN45" s="171"/>
      <c r="TCO45" s="171"/>
      <c r="TCP45" s="171"/>
      <c r="TCQ45" s="171"/>
      <c r="TCR45" s="171"/>
      <c r="TCS45" s="171"/>
      <c r="TCT45" s="171"/>
      <c r="TCU45" s="171"/>
      <c r="TCV45" s="171"/>
      <c r="TCW45" s="171"/>
      <c r="TCX45" s="171"/>
      <c r="TCY45" s="171"/>
      <c r="TCZ45" s="171"/>
      <c r="TDA45" s="171"/>
      <c r="TDB45" s="171"/>
      <c r="TDC45" s="171"/>
      <c r="TDD45" s="171"/>
      <c r="TDE45" s="171"/>
      <c r="TDF45" s="171"/>
      <c r="TDG45" s="171"/>
      <c r="TDH45" s="171"/>
      <c r="TDI45" s="171"/>
      <c r="TDJ45" s="171"/>
      <c r="TDK45" s="171"/>
      <c r="TDL45" s="171"/>
      <c r="TDM45" s="171"/>
      <c r="TDN45" s="171"/>
      <c r="TDO45" s="171"/>
      <c r="TDP45" s="171"/>
      <c r="TDQ45" s="171"/>
      <c r="TDR45" s="171"/>
      <c r="TDS45" s="171"/>
      <c r="TDT45" s="171"/>
      <c r="TDU45" s="171"/>
      <c r="TDV45" s="171"/>
      <c r="TDW45" s="171"/>
      <c r="TDX45" s="171"/>
      <c r="TDY45" s="171"/>
      <c r="TDZ45" s="171"/>
      <c r="TEA45" s="171"/>
      <c r="TEB45" s="171"/>
      <c r="TEC45" s="171"/>
      <c r="TED45" s="171"/>
      <c r="TEE45" s="171"/>
      <c r="TEF45" s="171"/>
      <c r="TEG45" s="171"/>
      <c r="TEH45" s="171"/>
      <c r="TEI45" s="171"/>
      <c r="TEJ45" s="171"/>
      <c r="TEK45" s="171"/>
      <c r="TEL45" s="171"/>
      <c r="TEM45" s="171"/>
      <c r="TEN45" s="171"/>
      <c r="TEO45" s="171"/>
      <c r="TEP45" s="171"/>
      <c r="TEQ45" s="171"/>
      <c r="TER45" s="171"/>
      <c r="TES45" s="171"/>
      <c r="TET45" s="171"/>
      <c r="TEU45" s="171"/>
      <c r="TEV45" s="171"/>
      <c r="TEW45" s="171"/>
      <c r="TEX45" s="171"/>
      <c r="TEY45" s="171"/>
      <c r="TEZ45" s="171"/>
      <c r="TFA45" s="171"/>
      <c r="TFB45" s="171"/>
      <c r="TFC45" s="171"/>
      <c r="TFD45" s="171"/>
      <c r="TFE45" s="171"/>
      <c r="TFF45" s="171"/>
      <c r="TFG45" s="171"/>
      <c r="TFH45" s="171"/>
      <c r="TFI45" s="171"/>
      <c r="TFJ45" s="171"/>
      <c r="TFK45" s="171"/>
      <c r="TFL45" s="171"/>
      <c r="TFM45" s="171"/>
      <c r="TFN45" s="171"/>
      <c r="TFO45" s="171"/>
      <c r="TFP45" s="171"/>
      <c r="TFQ45" s="171"/>
      <c r="TFR45" s="171"/>
      <c r="TFS45" s="171"/>
      <c r="TFT45" s="171"/>
      <c r="TFU45" s="171"/>
      <c r="TFV45" s="171"/>
      <c r="TFW45" s="171"/>
      <c r="TFX45" s="171"/>
      <c r="TFY45" s="171"/>
      <c r="TFZ45" s="171"/>
      <c r="TGA45" s="171"/>
      <c r="TGB45" s="171"/>
      <c r="TGC45" s="171"/>
      <c r="TGD45" s="171"/>
      <c r="TGE45" s="171"/>
      <c r="TGF45" s="171"/>
      <c r="TGG45" s="171"/>
      <c r="TGH45" s="171"/>
      <c r="TGI45" s="171"/>
      <c r="TGJ45" s="171"/>
      <c r="TGK45" s="171"/>
      <c r="TGL45" s="171"/>
      <c r="TGM45" s="171"/>
      <c r="TGN45" s="171"/>
      <c r="TGO45" s="171"/>
      <c r="TGP45" s="171"/>
      <c r="TGQ45" s="171"/>
      <c r="TGR45" s="171"/>
      <c r="TGS45" s="171"/>
      <c r="TGT45" s="171"/>
      <c r="TGU45" s="171"/>
      <c r="TGV45" s="171"/>
      <c r="TGW45" s="171"/>
      <c r="TGX45" s="171"/>
      <c r="TGY45" s="171"/>
      <c r="TGZ45" s="171"/>
      <c r="THA45" s="171"/>
      <c r="THB45" s="171"/>
      <c r="THC45" s="171"/>
      <c r="THD45" s="171"/>
      <c r="THE45" s="171"/>
      <c r="THF45" s="171"/>
      <c r="THG45" s="171"/>
      <c r="THH45" s="171"/>
      <c r="THI45" s="171"/>
      <c r="THJ45" s="171"/>
      <c r="THK45" s="171"/>
      <c r="THL45" s="171"/>
      <c r="THM45" s="171"/>
      <c r="THN45" s="171"/>
      <c r="THO45" s="171"/>
      <c r="THP45" s="171"/>
      <c r="THQ45" s="171"/>
      <c r="THR45" s="171"/>
      <c r="THS45" s="171"/>
      <c r="THT45" s="171"/>
      <c r="THU45" s="171"/>
      <c r="THV45" s="171"/>
      <c r="THW45" s="171"/>
      <c r="THX45" s="171"/>
      <c r="THY45" s="171"/>
      <c r="THZ45" s="171"/>
      <c r="TIA45" s="171"/>
      <c r="TIB45" s="171"/>
      <c r="TIC45" s="171"/>
      <c r="TID45" s="171"/>
      <c r="TIE45" s="171"/>
      <c r="TIF45" s="171"/>
      <c r="TIG45" s="171"/>
      <c r="TIH45" s="171"/>
      <c r="TII45" s="171"/>
      <c r="TIJ45" s="171"/>
      <c r="TIK45" s="171"/>
      <c r="TIL45" s="171"/>
      <c r="TIM45" s="171"/>
      <c r="TIN45" s="171"/>
      <c r="TIO45" s="171"/>
      <c r="TIP45" s="171"/>
      <c r="TIQ45" s="171"/>
      <c r="TIR45" s="171"/>
      <c r="TIS45" s="171"/>
      <c r="TIT45" s="171"/>
      <c r="TIU45" s="171"/>
      <c r="TIV45" s="171"/>
      <c r="TIW45" s="171"/>
      <c r="TIX45" s="171"/>
      <c r="TIY45" s="171"/>
      <c r="TIZ45" s="171"/>
      <c r="TJA45" s="171"/>
      <c r="TJB45" s="171"/>
      <c r="TJC45" s="171"/>
      <c r="TJD45" s="171"/>
      <c r="TJE45" s="171"/>
      <c r="TJF45" s="171"/>
      <c r="TJG45" s="171"/>
      <c r="TJH45" s="171"/>
      <c r="TJI45" s="171"/>
      <c r="TJJ45" s="171"/>
      <c r="TJK45" s="171"/>
      <c r="TJL45" s="171"/>
      <c r="TJM45" s="171"/>
      <c r="TJN45" s="171"/>
      <c r="TJO45" s="171"/>
      <c r="TJP45" s="171"/>
      <c r="TJQ45" s="171"/>
      <c r="TJR45" s="171"/>
      <c r="TJS45" s="171"/>
      <c r="TJT45" s="171"/>
      <c r="TJU45" s="171"/>
      <c r="TJV45" s="171"/>
      <c r="TJW45" s="171"/>
      <c r="TJX45" s="171"/>
      <c r="TJY45" s="171"/>
      <c r="TJZ45" s="171"/>
      <c r="TKA45" s="171"/>
      <c r="TKB45" s="171"/>
      <c r="TKC45" s="171"/>
      <c r="TKD45" s="171"/>
      <c r="TKE45" s="171"/>
      <c r="TKF45" s="171"/>
      <c r="TKG45" s="171"/>
      <c r="TKH45" s="171"/>
      <c r="TKI45" s="171"/>
      <c r="TKJ45" s="171"/>
      <c r="TKK45" s="171"/>
      <c r="TKL45" s="171"/>
      <c r="TKM45" s="171"/>
      <c r="TKN45" s="171"/>
      <c r="TKO45" s="171"/>
      <c r="TKP45" s="171"/>
      <c r="TKQ45" s="171"/>
      <c r="TKR45" s="171"/>
      <c r="TKS45" s="171"/>
      <c r="TKT45" s="171"/>
      <c r="TKU45" s="171"/>
      <c r="TKV45" s="171"/>
      <c r="TKW45" s="171"/>
      <c r="TKX45" s="171"/>
      <c r="TKY45" s="171"/>
      <c r="TKZ45" s="171"/>
      <c r="TLA45" s="171"/>
      <c r="TLB45" s="171"/>
      <c r="TLC45" s="171"/>
      <c r="TLD45" s="171"/>
      <c r="TLE45" s="171"/>
      <c r="TLF45" s="171"/>
      <c r="TLG45" s="171"/>
      <c r="TLH45" s="171"/>
      <c r="TLI45" s="171"/>
      <c r="TLJ45" s="171"/>
      <c r="TLK45" s="171"/>
      <c r="TLL45" s="171"/>
      <c r="TLM45" s="171"/>
      <c r="TLN45" s="171"/>
      <c r="TLO45" s="171"/>
      <c r="TLP45" s="171"/>
      <c r="TLQ45" s="171"/>
      <c r="TLR45" s="171"/>
      <c r="TLS45" s="171"/>
      <c r="TLT45" s="171"/>
      <c r="TLU45" s="171"/>
      <c r="TLV45" s="171"/>
      <c r="TLW45" s="171"/>
      <c r="TLX45" s="171"/>
      <c r="TLY45" s="171"/>
      <c r="TLZ45" s="171"/>
      <c r="TMA45" s="171"/>
      <c r="TMB45" s="171"/>
      <c r="TMC45" s="171"/>
      <c r="TMD45" s="171"/>
      <c r="TME45" s="171"/>
      <c r="TMF45" s="171"/>
      <c r="TMG45" s="171"/>
      <c r="TMH45" s="171"/>
      <c r="TMI45" s="171"/>
      <c r="TMJ45" s="171"/>
      <c r="TMK45" s="171"/>
      <c r="TML45" s="171"/>
      <c r="TMM45" s="171"/>
      <c r="TMN45" s="171"/>
      <c r="TMO45" s="171"/>
      <c r="TMP45" s="171"/>
      <c r="TMQ45" s="171"/>
      <c r="TMR45" s="171"/>
      <c r="TMS45" s="171"/>
      <c r="TMT45" s="171"/>
      <c r="TMU45" s="171"/>
      <c r="TMV45" s="171"/>
      <c r="TMW45" s="171"/>
      <c r="TMX45" s="171"/>
      <c r="TMY45" s="171"/>
      <c r="TMZ45" s="171"/>
      <c r="TNA45" s="171"/>
      <c r="TNB45" s="171"/>
      <c r="TNC45" s="171"/>
      <c r="TND45" s="171"/>
      <c r="TNE45" s="171"/>
      <c r="TNF45" s="171"/>
      <c r="TNG45" s="171"/>
      <c r="TNH45" s="171"/>
      <c r="TNI45" s="171"/>
      <c r="TNJ45" s="171"/>
      <c r="TNK45" s="171"/>
      <c r="TNL45" s="171"/>
      <c r="TNM45" s="171"/>
      <c r="TNN45" s="171"/>
      <c r="TNO45" s="171"/>
      <c r="TNP45" s="171"/>
      <c r="TNQ45" s="171"/>
      <c r="TNR45" s="171"/>
      <c r="TNS45" s="171"/>
      <c r="TNT45" s="171"/>
      <c r="TNU45" s="171"/>
      <c r="TNV45" s="171"/>
      <c r="TNW45" s="171"/>
      <c r="TNX45" s="171"/>
      <c r="TNY45" s="171"/>
      <c r="TNZ45" s="171"/>
      <c r="TOA45" s="171"/>
      <c r="TOB45" s="171"/>
      <c r="TOC45" s="171"/>
      <c r="TOD45" s="171"/>
      <c r="TOE45" s="171"/>
      <c r="TOF45" s="171"/>
      <c r="TOG45" s="171"/>
      <c r="TOH45" s="171"/>
      <c r="TOI45" s="171"/>
      <c r="TOJ45" s="171"/>
      <c r="TOK45" s="171"/>
      <c r="TOL45" s="171"/>
      <c r="TOM45" s="171"/>
      <c r="TON45" s="171"/>
      <c r="TOO45" s="171"/>
      <c r="TOP45" s="171"/>
      <c r="TOQ45" s="171"/>
      <c r="TOR45" s="171"/>
      <c r="TOS45" s="171"/>
      <c r="TOT45" s="171"/>
      <c r="TOU45" s="171"/>
      <c r="TOV45" s="171"/>
      <c r="TOW45" s="171"/>
      <c r="TOX45" s="171"/>
      <c r="TOY45" s="171"/>
      <c r="TOZ45" s="171"/>
      <c r="TPA45" s="171"/>
      <c r="TPB45" s="171"/>
      <c r="TPC45" s="171"/>
      <c r="TPD45" s="171"/>
      <c r="TPE45" s="171"/>
      <c r="TPF45" s="171"/>
      <c r="TPG45" s="171"/>
      <c r="TPH45" s="171"/>
      <c r="TPI45" s="171"/>
      <c r="TPJ45" s="171"/>
      <c r="TPK45" s="171"/>
      <c r="TPL45" s="171"/>
      <c r="TPM45" s="171"/>
      <c r="TPN45" s="171"/>
      <c r="TPO45" s="171"/>
      <c r="TPP45" s="171"/>
      <c r="TPQ45" s="171"/>
      <c r="TPR45" s="171"/>
      <c r="TPS45" s="171"/>
      <c r="TPT45" s="171"/>
      <c r="TPU45" s="171"/>
      <c r="TPV45" s="171"/>
      <c r="TPW45" s="171"/>
      <c r="TPX45" s="171"/>
      <c r="TPY45" s="171"/>
      <c r="TPZ45" s="171"/>
      <c r="TQA45" s="171"/>
      <c r="TQB45" s="171"/>
      <c r="TQC45" s="171"/>
      <c r="TQD45" s="171"/>
      <c r="TQE45" s="171"/>
      <c r="TQF45" s="171"/>
      <c r="TQG45" s="171"/>
      <c r="TQH45" s="171"/>
      <c r="TQI45" s="171"/>
      <c r="TQJ45" s="171"/>
      <c r="TQK45" s="171"/>
      <c r="TQL45" s="171"/>
      <c r="TQM45" s="171"/>
      <c r="TQN45" s="171"/>
      <c r="TQO45" s="171"/>
      <c r="TQP45" s="171"/>
      <c r="TQQ45" s="171"/>
      <c r="TQR45" s="171"/>
      <c r="TQS45" s="171"/>
      <c r="TQT45" s="171"/>
      <c r="TQU45" s="171"/>
      <c r="TQV45" s="171"/>
      <c r="TQW45" s="171"/>
      <c r="TQX45" s="171"/>
      <c r="TQY45" s="171"/>
      <c r="TQZ45" s="171"/>
      <c r="TRA45" s="171"/>
      <c r="TRB45" s="171"/>
      <c r="TRC45" s="171"/>
      <c r="TRD45" s="171"/>
      <c r="TRE45" s="171"/>
      <c r="TRF45" s="171"/>
      <c r="TRG45" s="171"/>
      <c r="TRH45" s="171"/>
      <c r="TRI45" s="171"/>
      <c r="TRJ45" s="171"/>
      <c r="TRK45" s="171"/>
      <c r="TRL45" s="171"/>
      <c r="TRM45" s="171"/>
      <c r="TRN45" s="171"/>
      <c r="TRO45" s="171"/>
      <c r="TRP45" s="171"/>
      <c r="TRQ45" s="171"/>
      <c r="TRR45" s="171"/>
      <c r="TRS45" s="171"/>
      <c r="TRT45" s="171"/>
      <c r="TRU45" s="171"/>
      <c r="TRV45" s="171"/>
      <c r="TRW45" s="171"/>
      <c r="TRX45" s="171"/>
      <c r="TRY45" s="171"/>
      <c r="TRZ45" s="171"/>
      <c r="TSA45" s="171"/>
      <c r="TSB45" s="171"/>
      <c r="TSC45" s="171"/>
      <c r="TSD45" s="171"/>
      <c r="TSE45" s="171"/>
      <c r="TSF45" s="171"/>
      <c r="TSG45" s="171"/>
      <c r="TSH45" s="171"/>
      <c r="TSI45" s="171"/>
      <c r="TSJ45" s="171"/>
      <c r="TSK45" s="171"/>
      <c r="TSL45" s="171"/>
      <c r="TSM45" s="171"/>
      <c r="TSN45" s="171"/>
      <c r="TSO45" s="171"/>
      <c r="TSP45" s="171"/>
      <c r="TSQ45" s="171"/>
      <c r="TSR45" s="171"/>
      <c r="TSS45" s="171"/>
      <c r="TST45" s="171"/>
      <c r="TSU45" s="171"/>
      <c r="TSV45" s="171"/>
      <c r="TSW45" s="171"/>
      <c r="TSX45" s="171"/>
      <c r="TSY45" s="171"/>
      <c r="TSZ45" s="171"/>
      <c r="TTA45" s="171"/>
      <c r="TTB45" s="171"/>
      <c r="TTC45" s="171"/>
      <c r="TTD45" s="171"/>
      <c r="TTE45" s="171"/>
      <c r="TTF45" s="171"/>
      <c r="TTG45" s="171"/>
      <c r="TTH45" s="171"/>
      <c r="TTI45" s="171"/>
      <c r="TTJ45" s="171"/>
      <c r="TTK45" s="171"/>
      <c r="TTL45" s="171"/>
      <c r="TTM45" s="171"/>
      <c r="TTN45" s="171"/>
      <c r="TTO45" s="171"/>
      <c r="TTP45" s="171"/>
      <c r="TTQ45" s="171"/>
      <c r="TTR45" s="171"/>
      <c r="TTS45" s="171"/>
      <c r="TTT45" s="171"/>
      <c r="TTU45" s="171"/>
      <c r="TTV45" s="171"/>
      <c r="TTW45" s="171"/>
      <c r="TTX45" s="171"/>
      <c r="TTY45" s="171"/>
      <c r="TTZ45" s="171"/>
      <c r="TUA45" s="171"/>
      <c r="TUB45" s="171"/>
      <c r="TUC45" s="171"/>
      <c r="TUD45" s="171"/>
      <c r="TUE45" s="171"/>
      <c r="TUF45" s="171"/>
      <c r="TUG45" s="171"/>
      <c r="TUH45" s="171"/>
      <c r="TUI45" s="171"/>
      <c r="TUJ45" s="171"/>
      <c r="TUK45" s="171"/>
      <c r="TUL45" s="171"/>
      <c r="TUM45" s="171"/>
      <c r="TUN45" s="171"/>
      <c r="TUO45" s="171"/>
      <c r="TUP45" s="171"/>
      <c r="TUQ45" s="171"/>
      <c r="TUR45" s="171"/>
      <c r="TUS45" s="171"/>
      <c r="TUT45" s="171"/>
      <c r="TUU45" s="171"/>
      <c r="TUV45" s="171"/>
      <c r="TUW45" s="171"/>
      <c r="TUX45" s="171"/>
      <c r="TUY45" s="171"/>
      <c r="TUZ45" s="171"/>
      <c r="TVA45" s="171"/>
      <c r="TVB45" s="171"/>
      <c r="TVC45" s="171"/>
      <c r="TVD45" s="171"/>
      <c r="TVE45" s="171"/>
      <c r="TVF45" s="171"/>
      <c r="TVG45" s="171"/>
      <c r="TVH45" s="171"/>
      <c r="TVI45" s="171"/>
      <c r="TVJ45" s="171"/>
      <c r="TVK45" s="171"/>
      <c r="TVL45" s="171"/>
      <c r="TVM45" s="171"/>
      <c r="TVN45" s="171"/>
      <c r="TVO45" s="171"/>
      <c r="TVP45" s="171"/>
      <c r="TVQ45" s="171"/>
      <c r="TVR45" s="171"/>
      <c r="TVS45" s="171"/>
      <c r="TVT45" s="171"/>
      <c r="TVU45" s="171"/>
      <c r="TVV45" s="171"/>
      <c r="TVW45" s="171"/>
      <c r="TVX45" s="171"/>
      <c r="TVY45" s="171"/>
      <c r="TVZ45" s="171"/>
      <c r="TWA45" s="171"/>
      <c r="TWB45" s="171"/>
      <c r="TWC45" s="171"/>
      <c r="TWD45" s="171"/>
      <c r="TWE45" s="171"/>
      <c r="TWF45" s="171"/>
      <c r="TWG45" s="171"/>
      <c r="TWH45" s="171"/>
      <c r="TWI45" s="171"/>
      <c r="TWJ45" s="171"/>
      <c r="TWK45" s="171"/>
      <c r="TWL45" s="171"/>
      <c r="TWM45" s="171"/>
      <c r="TWN45" s="171"/>
      <c r="TWO45" s="171"/>
      <c r="TWP45" s="171"/>
      <c r="TWQ45" s="171"/>
      <c r="TWR45" s="171"/>
      <c r="TWS45" s="171"/>
      <c r="TWT45" s="171"/>
      <c r="TWU45" s="171"/>
      <c r="TWV45" s="171"/>
      <c r="TWW45" s="171"/>
      <c r="TWX45" s="171"/>
      <c r="TWY45" s="171"/>
      <c r="TWZ45" s="171"/>
      <c r="TXA45" s="171"/>
      <c r="TXB45" s="171"/>
      <c r="TXC45" s="171"/>
      <c r="TXD45" s="171"/>
      <c r="TXE45" s="171"/>
      <c r="TXF45" s="171"/>
      <c r="TXG45" s="171"/>
      <c r="TXH45" s="171"/>
      <c r="TXI45" s="171"/>
      <c r="TXJ45" s="171"/>
      <c r="TXK45" s="171"/>
      <c r="TXL45" s="171"/>
      <c r="TXM45" s="171"/>
      <c r="TXN45" s="171"/>
      <c r="TXO45" s="171"/>
      <c r="TXP45" s="171"/>
      <c r="TXQ45" s="171"/>
      <c r="TXR45" s="171"/>
      <c r="TXS45" s="171"/>
      <c r="TXT45" s="171"/>
      <c r="TXU45" s="171"/>
      <c r="TXV45" s="171"/>
      <c r="TXW45" s="171"/>
      <c r="TXX45" s="171"/>
      <c r="TXY45" s="171"/>
      <c r="TXZ45" s="171"/>
      <c r="TYA45" s="171"/>
      <c r="TYB45" s="171"/>
      <c r="TYC45" s="171"/>
      <c r="TYD45" s="171"/>
      <c r="TYE45" s="171"/>
      <c r="TYF45" s="171"/>
      <c r="TYG45" s="171"/>
      <c r="TYH45" s="171"/>
      <c r="TYI45" s="171"/>
      <c r="TYJ45" s="171"/>
      <c r="TYK45" s="171"/>
      <c r="TYL45" s="171"/>
      <c r="TYM45" s="171"/>
      <c r="TYN45" s="171"/>
      <c r="TYO45" s="171"/>
      <c r="TYP45" s="171"/>
      <c r="TYQ45" s="171"/>
      <c r="TYR45" s="171"/>
      <c r="TYS45" s="171"/>
      <c r="TYT45" s="171"/>
      <c r="TYU45" s="171"/>
      <c r="TYV45" s="171"/>
      <c r="TYW45" s="171"/>
      <c r="TYX45" s="171"/>
      <c r="TYY45" s="171"/>
      <c r="TYZ45" s="171"/>
      <c r="TZA45" s="171"/>
      <c r="TZB45" s="171"/>
      <c r="TZC45" s="171"/>
      <c r="TZD45" s="171"/>
      <c r="TZE45" s="171"/>
      <c r="TZF45" s="171"/>
      <c r="TZG45" s="171"/>
      <c r="TZH45" s="171"/>
      <c r="TZI45" s="171"/>
      <c r="TZJ45" s="171"/>
      <c r="TZK45" s="171"/>
      <c r="TZL45" s="171"/>
      <c r="TZM45" s="171"/>
      <c r="TZN45" s="171"/>
      <c r="TZO45" s="171"/>
      <c r="TZP45" s="171"/>
      <c r="TZQ45" s="171"/>
      <c r="TZR45" s="171"/>
      <c r="TZS45" s="171"/>
      <c r="TZT45" s="171"/>
      <c r="TZU45" s="171"/>
      <c r="TZV45" s="171"/>
      <c r="TZW45" s="171"/>
      <c r="TZX45" s="171"/>
      <c r="TZY45" s="171"/>
      <c r="TZZ45" s="171"/>
      <c r="UAA45" s="171"/>
      <c r="UAB45" s="171"/>
      <c r="UAC45" s="171"/>
      <c r="UAD45" s="171"/>
      <c r="UAE45" s="171"/>
      <c r="UAF45" s="171"/>
      <c r="UAG45" s="171"/>
      <c r="UAH45" s="171"/>
      <c r="UAI45" s="171"/>
      <c r="UAJ45" s="171"/>
      <c r="UAK45" s="171"/>
      <c r="UAL45" s="171"/>
      <c r="UAM45" s="171"/>
      <c r="UAN45" s="171"/>
      <c r="UAO45" s="171"/>
      <c r="UAP45" s="171"/>
      <c r="UAQ45" s="171"/>
      <c r="UAR45" s="171"/>
      <c r="UAS45" s="171"/>
      <c r="UAT45" s="171"/>
      <c r="UAU45" s="171"/>
      <c r="UAV45" s="171"/>
      <c r="UAW45" s="171"/>
      <c r="UAX45" s="171"/>
      <c r="UAY45" s="171"/>
      <c r="UAZ45" s="171"/>
      <c r="UBA45" s="171"/>
      <c r="UBB45" s="171"/>
      <c r="UBC45" s="171"/>
      <c r="UBD45" s="171"/>
      <c r="UBE45" s="171"/>
      <c r="UBF45" s="171"/>
      <c r="UBG45" s="171"/>
      <c r="UBH45" s="171"/>
      <c r="UBI45" s="171"/>
      <c r="UBJ45" s="171"/>
      <c r="UBK45" s="171"/>
      <c r="UBL45" s="171"/>
      <c r="UBM45" s="171"/>
      <c r="UBN45" s="171"/>
      <c r="UBO45" s="171"/>
      <c r="UBP45" s="171"/>
      <c r="UBQ45" s="171"/>
      <c r="UBR45" s="171"/>
      <c r="UBS45" s="171"/>
      <c r="UBT45" s="171"/>
      <c r="UBU45" s="171"/>
      <c r="UBV45" s="171"/>
      <c r="UBW45" s="171"/>
      <c r="UBX45" s="171"/>
      <c r="UBY45" s="171"/>
      <c r="UBZ45" s="171"/>
      <c r="UCA45" s="171"/>
      <c r="UCB45" s="171"/>
      <c r="UCC45" s="171"/>
      <c r="UCD45" s="171"/>
      <c r="UCE45" s="171"/>
      <c r="UCF45" s="171"/>
      <c r="UCG45" s="171"/>
      <c r="UCH45" s="171"/>
      <c r="UCI45" s="171"/>
      <c r="UCJ45" s="171"/>
      <c r="UCK45" s="171"/>
      <c r="UCL45" s="171"/>
      <c r="UCM45" s="171"/>
      <c r="UCN45" s="171"/>
      <c r="UCO45" s="171"/>
      <c r="UCP45" s="171"/>
      <c r="UCQ45" s="171"/>
      <c r="UCR45" s="171"/>
      <c r="UCS45" s="171"/>
      <c r="UCT45" s="171"/>
      <c r="UCU45" s="171"/>
      <c r="UCV45" s="171"/>
      <c r="UCW45" s="171"/>
      <c r="UCX45" s="171"/>
      <c r="UCY45" s="171"/>
      <c r="UCZ45" s="171"/>
      <c r="UDA45" s="171"/>
      <c r="UDB45" s="171"/>
      <c r="UDC45" s="171"/>
      <c r="UDD45" s="171"/>
      <c r="UDE45" s="171"/>
      <c r="UDF45" s="171"/>
      <c r="UDG45" s="171"/>
      <c r="UDH45" s="171"/>
      <c r="UDI45" s="171"/>
      <c r="UDJ45" s="171"/>
      <c r="UDK45" s="171"/>
      <c r="UDL45" s="171"/>
      <c r="UDM45" s="171"/>
      <c r="UDN45" s="171"/>
      <c r="UDO45" s="171"/>
      <c r="UDP45" s="171"/>
      <c r="UDQ45" s="171"/>
      <c r="UDR45" s="171"/>
      <c r="UDS45" s="171"/>
      <c r="UDT45" s="171"/>
      <c r="UDU45" s="171"/>
      <c r="UDV45" s="171"/>
      <c r="UDW45" s="171"/>
      <c r="UDX45" s="171"/>
      <c r="UDY45" s="171"/>
      <c r="UDZ45" s="171"/>
      <c r="UEA45" s="171"/>
      <c r="UEB45" s="171"/>
      <c r="UEC45" s="171"/>
      <c r="UED45" s="171"/>
      <c r="UEE45" s="171"/>
      <c r="UEF45" s="171"/>
      <c r="UEG45" s="171"/>
      <c r="UEH45" s="171"/>
      <c r="UEI45" s="171"/>
      <c r="UEJ45" s="171"/>
      <c r="UEK45" s="171"/>
      <c r="UEL45" s="171"/>
      <c r="UEM45" s="171"/>
      <c r="UEN45" s="171"/>
      <c r="UEO45" s="171"/>
      <c r="UEP45" s="171"/>
      <c r="UEQ45" s="171"/>
      <c r="UER45" s="171"/>
      <c r="UES45" s="171"/>
      <c r="UET45" s="171"/>
      <c r="UEU45" s="171"/>
      <c r="UEV45" s="171"/>
      <c r="UEW45" s="171"/>
      <c r="UEX45" s="171"/>
      <c r="UEY45" s="171"/>
      <c r="UEZ45" s="171"/>
      <c r="UFA45" s="171"/>
      <c r="UFB45" s="171"/>
      <c r="UFC45" s="171"/>
      <c r="UFD45" s="171"/>
      <c r="UFE45" s="171"/>
      <c r="UFF45" s="171"/>
      <c r="UFG45" s="171"/>
      <c r="UFH45" s="171"/>
      <c r="UFI45" s="171"/>
      <c r="UFJ45" s="171"/>
      <c r="UFK45" s="171"/>
      <c r="UFL45" s="171"/>
      <c r="UFM45" s="171"/>
      <c r="UFN45" s="171"/>
      <c r="UFO45" s="171"/>
      <c r="UFP45" s="171"/>
      <c r="UFQ45" s="171"/>
      <c r="UFR45" s="171"/>
      <c r="UFS45" s="171"/>
      <c r="UFT45" s="171"/>
      <c r="UFU45" s="171"/>
      <c r="UFV45" s="171"/>
      <c r="UFW45" s="171"/>
      <c r="UFX45" s="171"/>
      <c r="UFY45" s="171"/>
      <c r="UFZ45" s="171"/>
      <c r="UGA45" s="171"/>
      <c r="UGB45" s="171"/>
      <c r="UGC45" s="171"/>
      <c r="UGD45" s="171"/>
      <c r="UGE45" s="171"/>
      <c r="UGF45" s="171"/>
      <c r="UGG45" s="171"/>
      <c r="UGH45" s="171"/>
      <c r="UGI45" s="171"/>
      <c r="UGJ45" s="171"/>
      <c r="UGK45" s="171"/>
      <c r="UGL45" s="171"/>
      <c r="UGM45" s="171"/>
      <c r="UGN45" s="171"/>
      <c r="UGO45" s="171"/>
      <c r="UGP45" s="171"/>
      <c r="UGQ45" s="171"/>
      <c r="UGR45" s="171"/>
      <c r="UGS45" s="171"/>
      <c r="UGT45" s="171"/>
      <c r="UGU45" s="171"/>
      <c r="UGV45" s="171"/>
      <c r="UGW45" s="171"/>
      <c r="UGX45" s="171"/>
      <c r="UGY45" s="171"/>
      <c r="UGZ45" s="171"/>
      <c r="UHA45" s="171"/>
      <c r="UHB45" s="171"/>
      <c r="UHC45" s="171"/>
      <c r="UHD45" s="171"/>
      <c r="UHE45" s="171"/>
      <c r="UHF45" s="171"/>
      <c r="UHG45" s="171"/>
      <c r="UHH45" s="171"/>
      <c r="UHI45" s="171"/>
      <c r="UHJ45" s="171"/>
      <c r="UHK45" s="171"/>
      <c r="UHL45" s="171"/>
      <c r="UHM45" s="171"/>
      <c r="UHN45" s="171"/>
      <c r="UHO45" s="171"/>
      <c r="UHP45" s="171"/>
      <c r="UHQ45" s="171"/>
      <c r="UHR45" s="171"/>
      <c r="UHS45" s="171"/>
      <c r="UHT45" s="171"/>
      <c r="UHU45" s="171"/>
      <c r="UHV45" s="171"/>
      <c r="UHW45" s="171"/>
      <c r="UHX45" s="171"/>
      <c r="UHY45" s="171"/>
      <c r="UHZ45" s="171"/>
      <c r="UIA45" s="171"/>
      <c r="UIB45" s="171"/>
      <c r="UIC45" s="171"/>
      <c r="UID45" s="171"/>
      <c r="UIE45" s="171"/>
      <c r="UIF45" s="171"/>
      <c r="UIG45" s="171"/>
      <c r="UIH45" s="171"/>
      <c r="UII45" s="171"/>
      <c r="UIJ45" s="171"/>
      <c r="UIK45" s="171"/>
      <c r="UIL45" s="171"/>
      <c r="UIM45" s="171"/>
      <c r="UIN45" s="171"/>
      <c r="UIO45" s="171"/>
      <c r="UIP45" s="171"/>
      <c r="UIQ45" s="171"/>
      <c r="UIR45" s="171"/>
      <c r="UIS45" s="171"/>
      <c r="UIT45" s="171"/>
      <c r="UIU45" s="171"/>
      <c r="UIV45" s="171"/>
      <c r="UIW45" s="171"/>
      <c r="UIX45" s="171"/>
      <c r="UIY45" s="171"/>
      <c r="UIZ45" s="171"/>
      <c r="UJA45" s="171"/>
      <c r="UJB45" s="171"/>
      <c r="UJC45" s="171"/>
      <c r="UJD45" s="171"/>
      <c r="UJE45" s="171"/>
      <c r="UJF45" s="171"/>
      <c r="UJG45" s="171"/>
      <c r="UJH45" s="171"/>
      <c r="UJI45" s="171"/>
      <c r="UJJ45" s="171"/>
      <c r="UJK45" s="171"/>
      <c r="UJL45" s="171"/>
      <c r="UJM45" s="171"/>
      <c r="UJN45" s="171"/>
      <c r="UJO45" s="171"/>
      <c r="UJP45" s="171"/>
      <c r="UJQ45" s="171"/>
      <c r="UJR45" s="171"/>
      <c r="UJS45" s="171"/>
      <c r="UJT45" s="171"/>
      <c r="UJU45" s="171"/>
      <c r="UJV45" s="171"/>
      <c r="UJW45" s="171"/>
      <c r="UJX45" s="171"/>
      <c r="UJY45" s="171"/>
      <c r="UJZ45" s="171"/>
      <c r="UKA45" s="171"/>
      <c r="UKB45" s="171"/>
      <c r="UKC45" s="171"/>
      <c r="UKD45" s="171"/>
      <c r="UKE45" s="171"/>
      <c r="UKF45" s="171"/>
      <c r="UKG45" s="171"/>
      <c r="UKH45" s="171"/>
      <c r="UKI45" s="171"/>
      <c r="UKJ45" s="171"/>
      <c r="UKK45" s="171"/>
      <c r="UKL45" s="171"/>
      <c r="UKM45" s="171"/>
      <c r="UKN45" s="171"/>
      <c r="UKO45" s="171"/>
      <c r="UKP45" s="171"/>
      <c r="UKQ45" s="171"/>
      <c r="UKR45" s="171"/>
      <c r="UKS45" s="171"/>
      <c r="UKT45" s="171"/>
      <c r="UKU45" s="171"/>
      <c r="UKV45" s="171"/>
      <c r="UKW45" s="171"/>
      <c r="UKX45" s="171"/>
      <c r="UKY45" s="171"/>
      <c r="UKZ45" s="171"/>
      <c r="ULA45" s="171"/>
      <c r="ULB45" s="171"/>
      <c r="ULC45" s="171"/>
      <c r="ULD45" s="171"/>
      <c r="ULE45" s="171"/>
      <c r="ULF45" s="171"/>
      <c r="ULG45" s="171"/>
      <c r="ULH45" s="171"/>
      <c r="ULI45" s="171"/>
      <c r="ULJ45" s="171"/>
      <c r="ULK45" s="171"/>
      <c r="ULL45" s="171"/>
      <c r="ULM45" s="171"/>
      <c r="ULN45" s="171"/>
      <c r="ULO45" s="171"/>
      <c r="ULP45" s="171"/>
      <c r="ULQ45" s="171"/>
      <c r="ULR45" s="171"/>
      <c r="ULS45" s="171"/>
      <c r="ULT45" s="171"/>
      <c r="ULU45" s="171"/>
      <c r="ULV45" s="171"/>
      <c r="ULW45" s="171"/>
      <c r="ULX45" s="171"/>
      <c r="ULY45" s="171"/>
      <c r="ULZ45" s="171"/>
      <c r="UMA45" s="171"/>
      <c r="UMB45" s="171"/>
      <c r="UMC45" s="171"/>
      <c r="UMD45" s="171"/>
      <c r="UME45" s="171"/>
      <c r="UMF45" s="171"/>
      <c r="UMG45" s="171"/>
      <c r="UMH45" s="171"/>
      <c r="UMI45" s="171"/>
      <c r="UMJ45" s="171"/>
      <c r="UMK45" s="171"/>
      <c r="UML45" s="171"/>
      <c r="UMM45" s="171"/>
      <c r="UMN45" s="171"/>
      <c r="UMO45" s="171"/>
      <c r="UMP45" s="171"/>
      <c r="UMQ45" s="171"/>
      <c r="UMR45" s="171"/>
      <c r="UMS45" s="171"/>
      <c r="UMT45" s="171"/>
      <c r="UMU45" s="171"/>
      <c r="UMV45" s="171"/>
      <c r="UMW45" s="171"/>
      <c r="UMX45" s="171"/>
      <c r="UMY45" s="171"/>
      <c r="UMZ45" s="171"/>
      <c r="UNA45" s="171"/>
      <c r="UNB45" s="171"/>
      <c r="UNC45" s="171"/>
      <c r="UND45" s="171"/>
      <c r="UNE45" s="171"/>
      <c r="UNF45" s="171"/>
      <c r="UNG45" s="171"/>
      <c r="UNH45" s="171"/>
      <c r="UNI45" s="171"/>
      <c r="UNJ45" s="171"/>
      <c r="UNK45" s="171"/>
      <c r="UNL45" s="171"/>
      <c r="UNM45" s="171"/>
      <c r="UNN45" s="171"/>
      <c r="UNO45" s="171"/>
      <c r="UNP45" s="171"/>
      <c r="UNQ45" s="171"/>
      <c r="UNR45" s="171"/>
      <c r="UNS45" s="171"/>
      <c r="UNT45" s="171"/>
      <c r="UNU45" s="171"/>
      <c r="UNV45" s="171"/>
      <c r="UNW45" s="171"/>
      <c r="UNX45" s="171"/>
      <c r="UNY45" s="171"/>
      <c r="UNZ45" s="171"/>
      <c r="UOA45" s="171"/>
      <c r="UOB45" s="171"/>
      <c r="UOC45" s="171"/>
      <c r="UOD45" s="171"/>
      <c r="UOE45" s="171"/>
      <c r="UOF45" s="171"/>
      <c r="UOG45" s="171"/>
      <c r="UOH45" s="171"/>
      <c r="UOI45" s="171"/>
      <c r="UOJ45" s="171"/>
      <c r="UOK45" s="171"/>
      <c r="UOL45" s="171"/>
      <c r="UOM45" s="171"/>
      <c r="UON45" s="171"/>
      <c r="UOO45" s="171"/>
      <c r="UOP45" s="171"/>
      <c r="UOQ45" s="171"/>
      <c r="UOR45" s="171"/>
      <c r="UOS45" s="171"/>
      <c r="UOT45" s="171"/>
      <c r="UOU45" s="171"/>
      <c r="UOV45" s="171"/>
      <c r="UOW45" s="171"/>
      <c r="UOX45" s="171"/>
      <c r="UOY45" s="171"/>
      <c r="UOZ45" s="171"/>
      <c r="UPA45" s="171"/>
      <c r="UPB45" s="171"/>
      <c r="UPC45" s="171"/>
      <c r="UPD45" s="171"/>
      <c r="UPE45" s="171"/>
      <c r="UPF45" s="171"/>
      <c r="UPG45" s="171"/>
      <c r="UPH45" s="171"/>
      <c r="UPI45" s="171"/>
      <c r="UPJ45" s="171"/>
      <c r="UPK45" s="171"/>
      <c r="UPL45" s="171"/>
      <c r="UPM45" s="171"/>
      <c r="UPN45" s="171"/>
      <c r="UPO45" s="171"/>
      <c r="UPP45" s="171"/>
      <c r="UPQ45" s="171"/>
      <c r="UPR45" s="171"/>
      <c r="UPS45" s="171"/>
      <c r="UPT45" s="171"/>
      <c r="UPU45" s="171"/>
      <c r="UPV45" s="171"/>
      <c r="UPW45" s="171"/>
      <c r="UPX45" s="171"/>
      <c r="UPY45" s="171"/>
      <c r="UPZ45" s="171"/>
      <c r="UQA45" s="171"/>
      <c r="UQB45" s="171"/>
      <c r="UQC45" s="171"/>
      <c r="UQD45" s="171"/>
      <c r="UQE45" s="171"/>
      <c r="UQF45" s="171"/>
      <c r="UQG45" s="171"/>
      <c r="UQH45" s="171"/>
      <c r="UQI45" s="171"/>
      <c r="UQJ45" s="171"/>
      <c r="UQK45" s="171"/>
      <c r="UQL45" s="171"/>
      <c r="UQM45" s="171"/>
      <c r="UQN45" s="171"/>
      <c r="UQO45" s="171"/>
      <c r="UQP45" s="171"/>
      <c r="UQQ45" s="171"/>
      <c r="UQR45" s="171"/>
      <c r="UQS45" s="171"/>
      <c r="UQT45" s="171"/>
      <c r="UQU45" s="171"/>
      <c r="UQV45" s="171"/>
      <c r="UQW45" s="171"/>
      <c r="UQX45" s="171"/>
      <c r="UQY45" s="171"/>
      <c r="UQZ45" s="171"/>
      <c r="URA45" s="171"/>
      <c r="URB45" s="171"/>
      <c r="URC45" s="171"/>
      <c r="URD45" s="171"/>
      <c r="URE45" s="171"/>
      <c r="URF45" s="171"/>
      <c r="URG45" s="171"/>
      <c r="URH45" s="171"/>
      <c r="URI45" s="171"/>
      <c r="URJ45" s="171"/>
      <c r="URK45" s="171"/>
      <c r="URL45" s="171"/>
      <c r="URM45" s="171"/>
      <c r="URN45" s="171"/>
      <c r="URO45" s="171"/>
      <c r="URP45" s="171"/>
      <c r="URQ45" s="171"/>
      <c r="URR45" s="171"/>
      <c r="URS45" s="171"/>
      <c r="URT45" s="171"/>
      <c r="URU45" s="171"/>
      <c r="URV45" s="171"/>
      <c r="URW45" s="171"/>
      <c r="URX45" s="171"/>
      <c r="URY45" s="171"/>
      <c r="URZ45" s="171"/>
      <c r="USA45" s="171"/>
      <c r="USB45" s="171"/>
      <c r="USC45" s="171"/>
      <c r="USD45" s="171"/>
      <c r="USE45" s="171"/>
      <c r="USF45" s="171"/>
      <c r="USG45" s="171"/>
      <c r="USH45" s="171"/>
      <c r="USI45" s="171"/>
      <c r="USJ45" s="171"/>
      <c r="USK45" s="171"/>
      <c r="USL45" s="171"/>
      <c r="USM45" s="171"/>
      <c r="USN45" s="171"/>
      <c r="USO45" s="171"/>
      <c r="USP45" s="171"/>
      <c r="USQ45" s="171"/>
      <c r="USR45" s="171"/>
      <c r="USS45" s="171"/>
      <c r="UST45" s="171"/>
      <c r="USU45" s="171"/>
      <c r="USV45" s="171"/>
      <c r="USW45" s="171"/>
      <c r="USX45" s="171"/>
      <c r="USY45" s="171"/>
      <c r="USZ45" s="171"/>
      <c r="UTA45" s="171"/>
      <c r="UTB45" s="171"/>
      <c r="UTC45" s="171"/>
      <c r="UTD45" s="171"/>
      <c r="UTE45" s="171"/>
      <c r="UTF45" s="171"/>
      <c r="UTG45" s="171"/>
      <c r="UTH45" s="171"/>
      <c r="UTI45" s="171"/>
      <c r="UTJ45" s="171"/>
      <c r="UTK45" s="171"/>
      <c r="UTL45" s="171"/>
      <c r="UTM45" s="171"/>
      <c r="UTN45" s="171"/>
      <c r="UTO45" s="171"/>
      <c r="UTP45" s="171"/>
      <c r="UTQ45" s="171"/>
      <c r="UTR45" s="171"/>
      <c r="UTS45" s="171"/>
      <c r="UTT45" s="171"/>
      <c r="UTU45" s="171"/>
      <c r="UTV45" s="171"/>
      <c r="UTW45" s="171"/>
      <c r="UTX45" s="171"/>
      <c r="UTY45" s="171"/>
      <c r="UTZ45" s="171"/>
      <c r="UUA45" s="171"/>
      <c r="UUB45" s="171"/>
      <c r="UUC45" s="171"/>
      <c r="UUD45" s="171"/>
      <c r="UUE45" s="171"/>
      <c r="UUF45" s="171"/>
      <c r="UUG45" s="171"/>
      <c r="UUH45" s="171"/>
      <c r="UUI45" s="171"/>
      <c r="UUJ45" s="171"/>
      <c r="UUK45" s="171"/>
      <c r="UUL45" s="171"/>
      <c r="UUM45" s="171"/>
      <c r="UUN45" s="171"/>
      <c r="UUO45" s="171"/>
      <c r="UUP45" s="171"/>
      <c r="UUQ45" s="171"/>
      <c r="UUR45" s="171"/>
      <c r="UUS45" s="171"/>
      <c r="UUT45" s="171"/>
      <c r="UUU45" s="171"/>
      <c r="UUV45" s="171"/>
      <c r="UUW45" s="171"/>
      <c r="UUX45" s="171"/>
      <c r="UUY45" s="171"/>
      <c r="UUZ45" s="171"/>
      <c r="UVA45" s="171"/>
      <c r="UVB45" s="171"/>
      <c r="UVC45" s="171"/>
      <c r="UVD45" s="171"/>
      <c r="UVE45" s="171"/>
      <c r="UVF45" s="171"/>
      <c r="UVG45" s="171"/>
      <c r="UVH45" s="171"/>
      <c r="UVI45" s="171"/>
      <c r="UVJ45" s="171"/>
      <c r="UVK45" s="171"/>
      <c r="UVL45" s="171"/>
      <c r="UVM45" s="171"/>
      <c r="UVN45" s="171"/>
      <c r="UVO45" s="171"/>
      <c r="UVP45" s="171"/>
      <c r="UVQ45" s="171"/>
      <c r="UVR45" s="171"/>
      <c r="UVS45" s="171"/>
      <c r="UVT45" s="171"/>
      <c r="UVU45" s="171"/>
      <c r="UVV45" s="171"/>
      <c r="UVW45" s="171"/>
      <c r="UVX45" s="171"/>
      <c r="UVY45" s="171"/>
      <c r="UVZ45" s="171"/>
      <c r="UWA45" s="171"/>
      <c r="UWB45" s="171"/>
      <c r="UWC45" s="171"/>
      <c r="UWD45" s="171"/>
      <c r="UWE45" s="171"/>
      <c r="UWF45" s="171"/>
      <c r="UWG45" s="171"/>
      <c r="UWH45" s="171"/>
      <c r="UWI45" s="171"/>
      <c r="UWJ45" s="171"/>
      <c r="UWK45" s="171"/>
      <c r="UWL45" s="171"/>
      <c r="UWM45" s="171"/>
      <c r="UWN45" s="171"/>
      <c r="UWO45" s="171"/>
      <c r="UWP45" s="171"/>
      <c r="UWQ45" s="171"/>
      <c r="UWR45" s="171"/>
      <c r="UWS45" s="171"/>
      <c r="UWT45" s="171"/>
      <c r="UWU45" s="171"/>
      <c r="UWV45" s="171"/>
      <c r="UWW45" s="171"/>
      <c r="UWX45" s="171"/>
      <c r="UWY45" s="171"/>
      <c r="UWZ45" s="171"/>
      <c r="UXA45" s="171"/>
      <c r="UXB45" s="171"/>
      <c r="UXC45" s="171"/>
      <c r="UXD45" s="171"/>
      <c r="UXE45" s="171"/>
      <c r="UXF45" s="171"/>
      <c r="UXG45" s="171"/>
      <c r="UXH45" s="171"/>
      <c r="UXI45" s="171"/>
      <c r="UXJ45" s="171"/>
      <c r="UXK45" s="171"/>
      <c r="UXL45" s="171"/>
      <c r="UXM45" s="171"/>
      <c r="UXN45" s="171"/>
      <c r="UXO45" s="171"/>
      <c r="UXP45" s="171"/>
      <c r="UXQ45" s="171"/>
      <c r="UXR45" s="171"/>
      <c r="UXS45" s="171"/>
      <c r="UXT45" s="171"/>
      <c r="UXU45" s="171"/>
      <c r="UXV45" s="171"/>
      <c r="UXW45" s="171"/>
      <c r="UXX45" s="171"/>
      <c r="UXY45" s="171"/>
      <c r="UXZ45" s="171"/>
      <c r="UYA45" s="171"/>
      <c r="UYB45" s="171"/>
      <c r="UYC45" s="171"/>
      <c r="UYD45" s="171"/>
      <c r="UYE45" s="171"/>
      <c r="UYF45" s="171"/>
      <c r="UYG45" s="171"/>
      <c r="UYH45" s="171"/>
      <c r="UYI45" s="171"/>
      <c r="UYJ45" s="171"/>
      <c r="UYK45" s="171"/>
      <c r="UYL45" s="171"/>
      <c r="UYM45" s="171"/>
      <c r="UYN45" s="171"/>
      <c r="UYO45" s="171"/>
      <c r="UYP45" s="171"/>
      <c r="UYQ45" s="171"/>
      <c r="UYR45" s="171"/>
      <c r="UYS45" s="171"/>
      <c r="UYT45" s="171"/>
      <c r="UYU45" s="171"/>
      <c r="UYV45" s="171"/>
      <c r="UYW45" s="171"/>
      <c r="UYX45" s="171"/>
      <c r="UYY45" s="171"/>
      <c r="UYZ45" s="171"/>
      <c r="UZA45" s="171"/>
      <c r="UZB45" s="171"/>
      <c r="UZC45" s="171"/>
      <c r="UZD45" s="171"/>
      <c r="UZE45" s="171"/>
      <c r="UZF45" s="171"/>
      <c r="UZG45" s="171"/>
      <c r="UZH45" s="171"/>
      <c r="UZI45" s="171"/>
      <c r="UZJ45" s="171"/>
      <c r="UZK45" s="171"/>
      <c r="UZL45" s="171"/>
      <c r="UZM45" s="171"/>
      <c r="UZN45" s="171"/>
      <c r="UZO45" s="171"/>
      <c r="UZP45" s="171"/>
      <c r="UZQ45" s="171"/>
      <c r="UZR45" s="171"/>
      <c r="UZS45" s="171"/>
      <c r="UZT45" s="171"/>
      <c r="UZU45" s="171"/>
      <c r="UZV45" s="171"/>
      <c r="UZW45" s="171"/>
      <c r="UZX45" s="171"/>
      <c r="UZY45" s="171"/>
      <c r="UZZ45" s="171"/>
      <c r="VAA45" s="171"/>
      <c r="VAB45" s="171"/>
      <c r="VAC45" s="171"/>
      <c r="VAD45" s="171"/>
      <c r="VAE45" s="171"/>
      <c r="VAF45" s="171"/>
      <c r="VAG45" s="171"/>
      <c r="VAH45" s="171"/>
      <c r="VAI45" s="171"/>
      <c r="VAJ45" s="171"/>
      <c r="VAK45" s="171"/>
      <c r="VAL45" s="171"/>
      <c r="VAM45" s="171"/>
      <c r="VAN45" s="171"/>
      <c r="VAO45" s="171"/>
      <c r="VAP45" s="171"/>
      <c r="VAQ45" s="171"/>
      <c r="VAR45" s="171"/>
      <c r="VAS45" s="171"/>
      <c r="VAT45" s="171"/>
      <c r="VAU45" s="171"/>
      <c r="VAV45" s="171"/>
      <c r="VAW45" s="171"/>
      <c r="VAX45" s="171"/>
      <c r="VAY45" s="171"/>
      <c r="VAZ45" s="171"/>
      <c r="VBA45" s="171"/>
      <c r="VBB45" s="171"/>
      <c r="VBC45" s="171"/>
      <c r="VBD45" s="171"/>
      <c r="VBE45" s="171"/>
      <c r="VBF45" s="171"/>
      <c r="VBG45" s="171"/>
      <c r="VBH45" s="171"/>
      <c r="VBI45" s="171"/>
      <c r="VBJ45" s="171"/>
      <c r="VBK45" s="171"/>
      <c r="VBL45" s="171"/>
      <c r="VBM45" s="171"/>
      <c r="VBN45" s="171"/>
      <c r="VBO45" s="171"/>
      <c r="VBP45" s="171"/>
      <c r="VBQ45" s="171"/>
      <c r="VBR45" s="171"/>
      <c r="VBS45" s="171"/>
      <c r="VBT45" s="171"/>
      <c r="VBU45" s="171"/>
      <c r="VBV45" s="171"/>
      <c r="VBW45" s="171"/>
      <c r="VBX45" s="171"/>
      <c r="VBY45" s="171"/>
      <c r="VBZ45" s="171"/>
      <c r="VCA45" s="171"/>
      <c r="VCB45" s="171"/>
      <c r="VCC45" s="171"/>
      <c r="VCD45" s="171"/>
      <c r="VCE45" s="171"/>
      <c r="VCF45" s="171"/>
      <c r="VCG45" s="171"/>
      <c r="VCH45" s="171"/>
      <c r="VCI45" s="171"/>
      <c r="VCJ45" s="171"/>
      <c r="VCK45" s="171"/>
      <c r="VCL45" s="171"/>
      <c r="VCM45" s="171"/>
      <c r="VCN45" s="171"/>
      <c r="VCO45" s="171"/>
      <c r="VCP45" s="171"/>
      <c r="VCQ45" s="171"/>
      <c r="VCR45" s="171"/>
      <c r="VCS45" s="171"/>
      <c r="VCT45" s="171"/>
      <c r="VCU45" s="171"/>
      <c r="VCV45" s="171"/>
      <c r="VCW45" s="171"/>
      <c r="VCX45" s="171"/>
      <c r="VCY45" s="171"/>
      <c r="VCZ45" s="171"/>
      <c r="VDA45" s="171"/>
      <c r="VDB45" s="171"/>
      <c r="VDC45" s="171"/>
      <c r="VDD45" s="171"/>
      <c r="VDE45" s="171"/>
      <c r="VDF45" s="171"/>
      <c r="VDG45" s="171"/>
      <c r="VDH45" s="171"/>
      <c r="VDI45" s="171"/>
      <c r="VDJ45" s="171"/>
      <c r="VDK45" s="171"/>
      <c r="VDL45" s="171"/>
      <c r="VDM45" s="171"/>
      <c r="VDN45" s="171"/>
      <c r="VDO45" s="171"/>
      <c r="VDP45" s="171"/>
      <c r="VDQ45" s="171"/>
      <c r="VDR45" s="171"/>
      <c r="VDS45" s="171"/>
      <c r="VDT45" s="171"/>
      <c r="VDU45" s="171"/>
      <c r="VDV45" s="171"/>
      <c r="VDW45" s="171"/>
      <c r="VDX45" s="171"/>
      <c r="VDY45" s="171"/>
      <c r="VDZ45" s="171"/>
      <c r="VEA45" s="171"/>
      <c r="VEB45" s="171"/>
      <c r="VEC45" s="171"/>
      <c r="VED45" s="171"/>
      <c r="VEE45" s="171"/>
      <c r="VEF45" s="171"/>
      <c r="VEG45" s="171"/>
      <c r="VEH45" s="171"/>
      <c r="VEI45" s="171"/>
      <c r="VEJ45" s="171"/>
      <c r="VEK45" s="171"/>
      <c r="VEL45" s="171"/>
      <c r="VEM45" s="171"/>
      <c r="VEN45" s="171"/>
      <c r="VEO45" s="171"/>
      <c r="VEP45" s="171"/>
      <c r="VEQ45" s="171"/>
      <c r="VER45" s="171"/>
      <c r="VES45" s="171"/>
      <c r="VET45" s="171"/>
      <c r="VEU45" s="171"/>
      <c r="VEV45" s="171"/>
      <c r="VEW45" s="171"/>
      <c r="VEX45" s="171"/>
      <c r="VEY45" s="171"/>
      <c r="VEZ45" s="171"/>
      <c r="VFA45" s="171"/>
      <c r="VFB45" s="171"/>
      <c r="VFC45" s="171"/>
      <c r="VFD45" s="171"/>
      <c r="VFE45" s="171"/>
      <c r="VFF45" s="171"/>
      <c r="VFG45" s="171"/>
      <c r="VFH45" s="171"/>
      <c r="VFI45" s="171"/>
      <c r="VFJ45" s="171"/>
      <c r="VFK45" s="171"/>
      <c r="VFL45" s="171"/>
      <c r="VFM45" s="171"/>
      <c r="VFN45" s="171"/>
      <c r="VFO45" s="171"/>
      <c r="VFP45" s="171"/>
      <c r="VFQ45" s="171"/>
      <c r="VFR45" s="171"/>
      <c r="VFS45" s="171"/>
      <c r="VFT45" s="171"/>
      <c r="VFU45" s="171"/>
      <c r="VFV45" s="171"/>
      <c r="VFW45" s="171"/>
      <c r="VFX45" s="171"/>
      <c r="VFY45" s="171"/>
      <c r="VFZ45" s="171"/>
      <c r="VGA45" s="171"/>
      <c r="VGB45" s="171"/>
      <c r="VGC45" s="171"/>
      <c r="VGD45" s="171"/>
      <c r="VGE45" s="171"/>
      <c r="VGF45" s="171"/>
      <c r="VGG45" s="171"/>
      <c r="VGH45" s="171"/>
      <c r="VGI45" s="171"/>
      <c r="VGJ45" s="171"/>
      <c r="VGK45" s="171"/>
      <c r="VGL45" s="171"/>
      <c r="VGM45" s="171"/>
      <c r="VGN45" s="171"/>
      <c r="VGO45" s="171"/>
      <c r="VGP45" s="171"/>
      <c r="VGQ45" s="171"/>
      <c r="VGR45" s="171"/>
      <c r="VGS45" s="171"/>
      <c r="VGT45" s="171"/>
      <c r="VGU45" s="171"/>
      <c r="VGV45" s="171"/>
      <c r="VGW45" s="171"/>
      <c r="VGX45" s="171"/>
      <c r="VGY45" s="171"/>
      <c r="VGZ45" s="171"/>
      <c r="VHA45" s="171"/>
      <c r="VHB45" s="171"/>
      <c r="VHC45" s="171"/>
      <c r="VHD45" s="171"/>
      <c r="VHE45" s="171"/>
      <c r="VHF45" s="171"/>
      <c r="VHG45" s="171"/>
      <c r="VHH45" s="171"/>
      <c r="VHI45" s="171"/>
      <c r="VHJ45" s="171"/>
      <c r="VHK45" s="171"/>
      <c r="VHL45" s="171"/>
      <c r="VHM45" s="171"/>
      <c r="VHN45" s="171"/>
      <c r="VHO45" s="171"/>
      <c r="VHP45" s="171"/>
      <c r="VHQ45" s="171"/>
      <c r="VHR45" s="171"/>
      <c r="VHS45" s="171"/>
      <c r="VHT45" s="171"/>
      <c r="VHU45" s="171"/>
      <c r="VHV45" s="171"/>
      <c r="VHW45" s="171"/>
      <c r="VHX45" s="171"/>
      <c r="VHY45" s="171"/>
      <c r="VHZ45" s="171"/>
      <c r="VIA45" s="171"/>
      <c r="VIB45" s="171"/>
      <c r="VIC45" s="171"/>
      <c r="VID45" s="171"/>
      <c r="VIE45" s="171"/>
      <c r="VIF45" s="171"/>
      <c r="VIG45" s="171"/>
      <c r="VIH45" s="171"/>
      <c r="VII45" s="171"/>
      <c r="VIJ45" s="171"/>
      <c r="VIK45" s="171"/>
      <c r="VIL45" s="171"/>
      <c r="VIM45" s="171"/>
      <c r="VIN45" s="171"/>
      <c r="VIO45" s="171"/>
      <c r="VIP45" s="171"/>
      <c r="VIQ45" s="171"/>
      <c r="VIR45" s="171"/>
      <c r="VIS45" s="171"/>
      <c r="VIT45" s="171"/>
      <c r="VIU45" s="171"/>
      <c r="VIV45" s="171"/>
      <c r="VIW45" s="171"/>
      <c r="VIX45" s="171"/>
      <c r="VIY45" s="171"/>
      <c r="VIZ45" s="171"/>
      <c r="VJA45" s="171"/>
      <c r="VJB45" s="171"/>
      <c r="VJC45" s="171"/>
      <c r="VJD45" s="171"/>
      <c r="VJE45" s="171"/>
      <c r="VJF45" s="171"/>
      <c r="VJG45" s="171"/>
      <c r="VJH45" s="171"/>
      <c r="VJI45" s="171"/>
      <c r="VJJ45" s="171"/>
      <c r="VJK45" s="171"/>
      <c r="VJL45" s="171"/>
      <c r="VJM45" s="171"/>
      <c r="VJN45" s="171"/>
      <c r="VJO45" s="171"/>
      <c r="VJP45" s="171"/>
      <c r="VJQ45" s="171"/>
      <c r="VJR45" s="171"/>
      <c r="VJS45" s="171"/>
      <c r="VJT45" s="171"/>
      <c r="VJU45" s="171"/>
      <c r="VJV45" s="171"/>
      <c r="VJW45" s="171"/>
      <c r="VJX45" s="171"/>
      <c r="VJY45" s="171"/>
      <c r="VJZ45" s="171"/>
      <c r="VKA45" s="171"/>
      <c r="VKB45" s="171"/>
      <c r="VKC45" s="171"/>
      <c r="VKD45" s="171"/>
      <c r="VKE45" s="171"/>
      <c r="VKF45" s="171"/>
      <c r="VKG45" s="171"/>
      <c r="VKH45" s="171"/>
      <c r="VKI45" s="171"/>
      <c r="VKJ45" s="171"/>
      <c r="VKK45" s="171"/>
      <c r="VKL45" s="171"/>
      <c r="VKM45" s="171"/>
      <c r="VKN45" s="171"/>
      <c r="VKO45" s="171"/>
      <c r="VKP45" s="171"/>
      <c r="VKQ45" s="171"/>
      <c r="VKR45" s="171"/>
      <c r="VKS45" s="171"/>
      <c r="VKT45" s="171"/>
      <c r="VKU45" s="171"/>
      <c r="VKV45" s="171"/>
      <c r="VKW45" s="171"/>
      <c r="VKX45" s="171"/>
      <c r="VKY45" s="171"/>
      <c r="VKZ45" s="171"/>
      <c r="VLA45" s="171"/>
      <c r="VLB45" s="171"/>
      <c r="VLC45" s="171"/>
      <c r="VLD45" s="171"/>
      <c r="VLE45" s="171"/>
      <c r="VLF45" s="171"/>
      <c r="VLG45" s="171"/>
      <c r="VLH45" s="171"/>
      <c r="VLI45" s="171"/>
      <c r="VLJ45" s="171"/>
      <c r="VLK45" s="171"/>
      <c r="VLL45" s="171"/>
      <c r="VLM45" s="171"/>
      <c r="VLN45" s="171"/>
      <c r="VLO45" s="171"/>
      <c r="VLP45" s="171"/>
      <c r="VLQ45" s="171"/>
      <c r="VLR45" s="171"/>
      <c r="VLS45" s="171"/>
      <c r="VLT45" s="171"/>
      <c r="VLU45" s="171"/>
      <c r="VLV45" s="171"/>
      <c r="VLW45" s="171"/>
      <c r="VLX45" s="171"/>
      <c r="VLY45" s="171"/>
      <c r="VLZ45" s="171"/>
      <c r="VMA45" s="171"/>
      <c r="VMB45" s="171"/>
      <c r="VMC45" s="171"/>
      <c r="VMD45" s="171"/>
      <c r="VME45" s="171"/>
      <c r="VMF45" s="171"/>
      <c r="VMG45" s="171"/>
      <c r="VMH45" s="171"/>
      <c r="VMI45" s="171"/>
      <c r="VMJ45" s="171"/>
      <c r="VMK45" s="171"/>
      <c r="VML45" s="171"/>
      <c r="VMM45" s="171"/>
      <c r="VMN45" s="171"/>
      <c r="VMO45" s="171"/>
      <c r="VMP45" s="171"/>
      <c r="VMQ45" s="171"/>
      <c r="VMR45" s="171"/>
      <c r="VMS45" s="171"/>
      <c r="VMT45" s="171"/>
      <c r="VMU45" s="171"/>
      <c r="VMV45" s="171"/>
      <c r="VMW45" s="171"/>
      <c r="VMX45" s="171"/>
      <c r="VMY45" s="171"/>
      <c r="VMZ45" s="171"/>
      <c r="VNA45" s="171"/>
      <c r="VNB45" s="171"/>
      <c r="VNC45" s="171"/>
      <c r="VND45" s="171"/>
      <c r="VNE45" s="171"/>
      <c r="VNF45" s="171"/>
      <c r="VNG45" s="171"/>
      <c r="VNH45" s="171"/>
      <c r="VNI45" s="171"/>
      <c r="VNJ45" s="171"/>
      <c r="VNK45" s="171"/>
      <c r="VNL45" s="171"/>
      <c r="VNM45" s="171"/>
      <c r="VNN45" s="171"/>
      <c r="VNO45" s="171"/>
      <c r="VNP45" s="171"/>
      <c r="VNQ45" s="171"/>
      <c r="VNR45" s="171"/>
      <c r="VNS45" s="171"/>
      <c r="VNT45" s="171"/>
      <c r="VNU45" s="171"/>
      <c r="VNV45" s="171"/>
      <c r="VNW45" s="171"/>
      <c r="VNX45" s="171"/>
      <c r="VNY45" s="171"/>
      <c r="VNZ45" s="171"/>
      <c r="VOA45" s="171"/>
      <c r="VOB45" s="171"/>
      <c r="VOC45" s="171"/>
      <c r="VOD45" s="171"/>
      <c r="VOE45" s="171"/>
      <c r="VOF45" s="171"/>
      <c r="VOG45" s="171"/>
      <c r="VOH45" s="171"/>
      <c r="VOI45" s="171"/>
      <c r="VOJ45" s="171"/>
      <c r="VOK45" s="171"/>
      <c r="VOL45" s="171"/>
      <c r="VOM45" s="171"/>
      <c r="VON45" s="171"/>
      <c r="VOO45" s="171"/>
      <c r="VOP45" s="171"/>
      <c r="VOQ45" s="171"/>
      <c r="VOR45" s="171"/>
      <c r="VOS45" s="171"/>
      <c r="VOT45" s="171"/>
      <c r="VOU45" s="171"/>
      <c r="VOV45" s="171"/>
      <c r="VOW45" s="171"/>
      <c r="VOX45" s="171"/>
      <c r="VOY45" s="171"/>
      <c r="VOZ45" s="171"/>
      <c r="VPA45" s="171"/>
      <c r="VPB45" s="171"/>
      <c r="VPC45" s="171"/>
      <c r="VPD45" s="171"/>
      <c r="VPE45" s="171"/>
      <c r="VPF45" s="171"/>
      <c r="VPG45" s="171"/>
      <c r="VPH45" s="171"/>
      <c r="VPI45" s="171"/>
      <c r="VPJ45" s="171"/>
      <c r="VPK45" s="171"/>
      <c r="VPL45" s="171"/>
      <c r="VPM45" s="171"/>
      <c r="VPN45" s="171"/>
      <c r="VPO45" s="171"/>
      <c r="VPP45" s="171"/>
      <c r="VPQ45" s="171"/>
      <c r="VPR45" s="171"/>
      <c r="VPS45" s="171"/>
      <c r="VPT45" s="171"/>
      <c r="VPU45" s="171"/>
      <c r="VPV45" s="171"/>
      <c r="VPW45" s="171"/>
      <c r="VPX45" s="171"/>
      <c r="VPY45" s="171"/>
      <c r="VPZ45" s="171"/>
      <c r="VQA45" s="171"/>
      <c r="VQB45" s="171"/>
      <c r="VQC45" s="171"/>
      <c r="VQD45" s="171"/>
      <c r="VQE45" s="171"/>
      <c r="VQF45" s="171"/>
      <c r="VQG45" s="171"/>
      <c r="VQH45" s="171"/>
      <c r="VQI45" s="171"/>
      <c r="VQJ45" s="171"/>
      <c r="VQK45" s="171"/>
      <c r="VQL45" s="171"/>
      <c r="VQM45" s="171"/>
      <c r="VQN45" s="171"/>
      <c r="VQO45" s="171"/>
      <c r="VQP45" s="171"/>
      <c r="VQQ45" s="171"/>
      <c r="VQR45" s="171"/>
      <c r="VQS45" s="171"/>
      <c r="VQT45" s="171"/>
      <c r="VQU45" s="171"/>
      <c r="VQV45" s="171"/>
      <c r="VQW45" s="171"/>
      <c r="VQX45" s="171"/>
      <c r="VQY45" s="171"/>
      <c r="VQZ45" s="171"/>
      <c r="VRA45" s="171"/>
      <c r="VRB45" s="171"/>
      <c r="VRC45" s="171"/>
      <c r="VRD45" s="171"/>
      <c r="VRE45" s="171"/>
      <c r="VRF45" s="171"/>
      <c r="VRG45" s="171"/>
      <c r="VRH45" s="171"/>
      <c r="VRI45" s="171"/>
      <c r="VRJ45" s="171"/>
      <c r="VRK45" s="171"/>
      <c r="VRL45" s="171"/>
      <c r="VRM45" s="171"/>
      <c r="VRN45" s="171"/>
      <c r="VRO45" s="171"/>
      <c r="VRP45" s="171"/>
      <c r="VRQ45" s="171"/>
      <c r="VRR45" s="171"/>
      <c r="VRS45" s="171"/>
      <c r="VRT45" s="171"/>
      <c r="VRU45" s="171"/>
      <c r="VRV45" s="171"/>
      <c r="VRW45" s="171"/>
      <c r="VRX45" s="171"/>
      <c r="VRY45" s="171"/>
      <c r="VRZ45" s="171"/>
      <c r="VSA45" s="171"/>
      <c r="VSB45" s="171"/>
      <c r="VSC45" s="171"/>
      <c r="VSD45" s="171"/>
      <c r="VSE45" s="171"/>
      <c r="VSF45" s="171"/>
      <c r="VSG45" s="171"/>
      <c r="VSH45" s="171"/>
      <c r="VSI45" s="171"/>
      <c r="VSJ45" s="171"/>
      <c r="VSK45" s="171"/>
      <c r="VSL45" s="171"/>
      <c r="VSM45" s="171"/>
      <c r="VSN45" s="171"/>
      <c r="VSO45" s="171"/>
      <c r="VSP45" s="171"/>
      <c r="VSQ45" s="171"/>
      <c r="VSR45" s="171"/>
      <c r="VSS45" s="171"/>
      <c r="VST45" s="171"/>
      <c r="VSU45" s="171"/>
      <c r="VSV45" s="171"/>
      <c r="VSW45" s="171"/>
      <c r="VSX45" s="171"/>
      <c r="VSY45" s="171"/>
      <c r="VSZ45" s="171"/>
      <c r="VTA45" s="171"/>
      <c r="VTB45" s="171"/>
      <c r="VTC45" s="171"/>
      <c r="VTD45" s="171"/>
      <c r="VTE45" s="171"/>
      <c r="VTF45" s="171"/>
      <c r="VTG45" s="171"/>
      <c r="VTH45" s="171"/>
      <c r="VTI45" s="171"/>
      <c r="VTJ45" s="171"/>
      <c r="VTK45" s="171"/>
      <c r="VTL45" s="171"/>
      <c r="VTM45" s="171"/>
      <c r="VTN45" s="171"/>
      <c r="VTO45" s="171"/>
      <c r="VTP45" s="171"/>
      <c r="VTQ45" s="171"/>
      <c r="VTR45" s="171"/>
      <c r="VTS45" s="171"/>
      <c r="VTT45" s="171"/>
      <c r="VTU45" s="171"/>
      <c r="VTV45" s="171"/>
      <c r="VTW45" s="171"/>
      <c r="VTX45" s="171"/>
      <c r="VTY45" s="171"/>
      <c r="VTZ45" s="171"/>
      <c r="VUA45" s="171"/>
      <c r="VUB45" s="171"/>
      <c r="VUC45" s="171"/>
      <c r="VUD45" s="171"/>
      <c r="VUE45" s="171"/>
      <c r="VUF45" s="171"/>
      <c r="VUG45" s="171"/>
      <c r="VUH45" s="171"/>
      <c r="VUI45" s="171"/>
      <c r="VUJ45" s="171"/>
      <c r="VUK45" s="171"/>
      <c r="VUL45" s="171"/>
      <c r="VUM45" s="171"/>
      <c r="VUN45" s="171"/>
      <c r="VUO45" s="171"/>
      <c r="VUP45" s="171"/>
      <c r="VUQ45" s="171"/>
      <c r="VUR45" s="171"/>
      <c r="VUS45" s="171"/>
      <c r="VUT45" s="171"/>
      <c r="VUU45" s="171"/>
      <c r="VUV45" s="171"/>
      <c r="VUW45" s="171"/>
      <c r="VUX45" s="171"/>
      <c r="VUY45" s="171"/>
      <c r="VUZ45" s="171"/>
      <c r="VVA45" s="171"/>
      <c r="VVB45" s="171"/>
      <c r="VVC45" s="171"/>
      <c r="VVD45" s="171"/>
      <c r="VVE45" s="171"/>
      <c r="VVF45" s="171"/>
      <c r="VVG45" s="171"/>
      <c r="VVH45" s="171"/>
      <c r="VVI45" s="171"/>
      <c r="VVJ45" s="171"/>
      <c r="VVK45" s="171"/>
      <c r="VVL45" s="171"/>
      <c r="VVM45" s="171"/>
      <c r="VVN45" s="171"/>
      <c r="VVO45" s="171"/>
      <c r="VVP45" s="171"/>
      <c r="VVQ45" s="171"/>
      <c r="VVR45" s="171"/>
      <c r="VVS45" s="171"/>
      <c r="VVT45" s="171"/>
      <c r="VVU45" s="171"/>
      <c r="VVV45" s="171"/>
      <c r="VVW45" s="171"/>
      <c r="VVX45" s="171"/>
      <c r="VVY45" s="171"/>
      <c r="VVZ45" s="171"/>
      <c r="VWA45" s="171"/>
      <c r="VWB45" s="171"/>
      <c r="VWC45" s="171"/>
      <c r="VWD45" s="171"/>
      <c r="VWE45" s="171"/>
      <c r="VWF45" s="171"/>
      <c r="VWG45" s="171"/>
      <c r="VWH45" s="171"/>
      <c r="VWI45" s="171"/>
      <c r="VWJ45" s="171"/>
      <c r="VWK45" s="171"/>
      <c r="VWL45" s="171"/>
      <c r="VWM45" s="171"/>
      <c r="VWN45" s="171"/>
      <c r="VWO45" s="171"/>
      <c r="VWP45" s="171"/>
      <c r="VWQ45" s="171"/>
      <c r="VWR45" s="171"/>
      <c r="VWS45" s="171"/>
      <c r="VWT45" s="171"/>
      <c r="VWU45" s="171"/>
      <c r="VWV45" s="171"/>
      <c r="VWW45" s="171"/>
      <c r="VWX45" s="171"/>
      <c r="VWY45" s="171"/>
      <c r="VWZ45" s="171"/>
      <c r="VXA45" s="171"/>
      <c r="VXB45" s="171"/>
      <c r="VXC45" s="171"/>
      <c r="VXD45" s="171"/>
      <c r="VXE45" s="171"/>
      <c r="VXF45" s="171"/>
      <c r="VXG45" s="171"/>
      <c r="VXH45" s="171"/>
      <c r="VXI45" s="171"/>
      <c r="VXJ45" s="171"/>
      <c r="VXK45" s="171"/>
      <c r="VXL45" s="171"/>
      <c r="VXM45" s="171"/>
      <c r="VXN45" s="171"/>
      <c r="VXO45" s="171"/>
      <c r="VXP45" s="171"/>
      <c r="VXQ45" s="171"/>
      <c r="VXR45" s="171"/>
      <c r="VXS45" s="171"/>
      <c r="VXT45" s="171"/>
      <c r="VXU45" s="171"/>
      <c r="VXV45" s="171"/>
      <c r="VXW45" s="171"/>
      <c r="VXX45" s="171"/>
      <c r="VXY45" s="171"/>
      <c r="VXZ45" s="171"/>
      <c r="VYA45" s="171"/>
      <c r="VYB45" s="171"/>
      <c r="VYC45" s="171"/>
      <c r="VYD45" s="171"/>
      <c r="VYE45" s="171"/>
      <c r="VYF45" s="171"/>
      <c r="VYG45" s="171"/>
      <c r="VYH45" s="171"/>
      <c r="VYI45" s="171"/>
      <c r="VYJ45" s="171"/>
      <c r="VYK45" s="171"/>
      <c r="VYL45" s="171"/>
      <c r="VYM45" s="171"/>
      <c r="VYN45" s="171"/>
      <c r="VYO45" s="171"/>
      <c r="VYP45" s="171"/>
      <c r="VYQ45" s="171"/>
      <c r="VYR45" s="171"/>
      <c r="VYS45" s="171"/>
      <c r="VYT45" s="171"/>
      <c r="VYU45" s="171"/>
      <c r="VYV45" s="171"/>
      <c r="VYW45" s="171"/>
      <c r="VYX45" s="171"/>
      <c r="VYY45" s="171"/>
      <c r="VYZ45" s="171"/>
      <c r="VZA45" s="171"/>
      <c r="VZB45" s="171"/>
      <c r="VZC45" s="171"/>
      <c r="VZD45" s="171"/>
      <c r="VZE45" s="171"/>
      <c r="VZF45" s="171"/>
      <c r="VZG45" s="171"/>
      <c r="VZH45" s="171"/>
      <c r="VZI45" s="171"/>
      <c r="VZJ45" s="171"/>
      <c r="VZK45" s="171"/>
      <c r="VZL45" s="171"/>
      <c r="VZM45" s="171"/>
      <c r="VZN45" s="171"/>
      <c r="VZO45" s="171"/>
      <c r="VZP45" s="171"/>
      <c r="VZQ45" s="171"/>
      <c r="VZR45" s="171"/>
      <c r="VZS45" s="171"/>
      <c r="VZT45" s="171"/>
      <c r="VZU45" s="171"/>
      <c r="VZV45" s="171"/>
      <c r="VZW45" s="171"/>
      <c r="VZX45" s="171"/>
      <c r="VZY45" s="171"/>
      <c r="VZZ45" s="171"/>
      <c r="WAA45" s="171"/>
      <c r="WAB45" s="171"/>
      <c r="WAC45" s="171"/>
      <c r="WAD45" s="171"/>
      <c r="WAE45" s="171"/>
      <c r="WAF45" s="171"/>
      <c r="WAG45" s="171"/>
      <c r="WAH45" s="171"/>
      <c r="WAI45" s="171"/>
      <c r="WAJ45" s="171"/>
      <c r="WAK45" s="171"/>
      <c r="WAL45" s="171"/>
      <c r="WAM45" s="171"/>
      <c r="WAN45" s="171"/>
      <c r="WAO45" s="171"/>
      <c r="WAP45" s="171"/>
      <c r="WAQ45" s="171"/>
      <c r="WAR45" s="171"/>
      <c r="WAS45" s="171"/>
      <c r="WAT45" s="171"/>
      <c r="WAU45" s="171"/>
      <c r="WAV45" s="171"/>
      <c r="WAW45" s="171"/>
      <c r="WAX45" s="171"/>
      <c r="WAY45" s="171"/>
      <c r="WAZ45" s="171"/>
      <c r="WBA45" s="171"/>
      <c r="WBB45" s="171"/>
      <c r="WBC45" s="171"/>
      <c r="WBD45" s="171"/>
      <c r="WBE45" s="171"/>
      <c r="WBF45" s="171"/>
      <c r="WBG45" s="171"/>
      <c r="WBH45" s="171"/>
      <c r="WBI45" s="171"/>
      <c r="WBJ45" s="171"/>
      <c r="WBK45" s="171"/>
      <c r="WBL45" s="171"/>
      <c r="WBM45" s="171"/>
      <c r="WBN45" s="171"/>
      <c r="WBO45" s="171"/>
      <c r="WBP45" s="171"/>
      <c r="WBQ45" s="171"/>
      <c r="WBR45" s="171"/>
      <c r="WBS45" s="171"/>
      <c r="WBT45" s="171"/>
      <c r="WBU45" s="171"/>
      <c r="WBV45" s="171"/>
      <c r="WBW45" s="171"/>
      <c r="WBX45" s="171"/>
      <c r="WBY45" s="171"/>
      <c r="WBZ45" s="171"/>
      <c r="WCA45" s="171"/>
      <c r="WCB45" s="171"/>
      <c r="WCC45" s="171"/>
      <c r="WCD45" s="171"/>
      <c r="WCE45" s="171"/>
      <c r="WCF45" s="171"/>
      <c r="WCG45" s="171"/>
      <c r="WCH45" s="171"/>
      <c r="WCI45" s="171"/>
      <c r="WCJ45" s="171"/>
      <c r="WCK45" s="171"/>
      <c r="WCL45" s="171"/>
      <c r="WCM45" s="171"/>
      <c r="WCN45" s="171"/>
      <c r="WCO45" s="171"/>
      <c r="WCP45" s="171"/>
      <c r="WCQ45" s="171"/>
      <c r="WCR45" s="171"/>
      <c r="WCS45" s="171"/>
      <c r="WCT45" s="171"/>
      <c r="WCU45" s="171"/>
      <c r="WCV45" s="171"/>
      <c r="WCW45" s="171"/>
      <c r="WCX45" s="171"/>
      <c r="WCY45" s="171"/>
      <c r="WCZ45" s="171"/>
      <c r="WDA45" s="171"/>
      <c r="WDB45" s="171"/>
      <c r="WDC45" s="171"/>
      <c r="WDD45" s="171"/>
      <c r="WDE45" s="171"/>
      <c r="WDF45" s="171"/>
      <c r="WDG45" s="171"/>
      <c r="WDH45" s="171"/>
      <c r="WDI45" s="171"/>
      <c r="WDJ45" s="171"/>
      <c r="WDK45" s="171"/>
      <c r="WDL45" s="171"/>
      <c r="WDM45" s="171"/>
      <c r="WDN45" s="171"/>
      <c r="WDO45" s="171"/>
      <c r="WDP45" s="171"/>
      <c r="WDQ45" s="171"/>
      <c r="WDR45" s="171"/>
      <c r="WDS45" s="171"/>
      <c r="WDT45" s="171"/>
      <c r="WDU45" s="171"/>
      <c r="WDV45" s="171"/>
      <c r="WDW45" s="171"/>
      <c r="WDX45" s="171"/>
      <c r="WDY45" s="171"/>
      <c r="WDZ45" s="171"/>
      <c r="WEA45" s="171"/>
      <c r="WEB45" s="171"/>
      <c r="WEC45" s="171"/>
      <c r="WED45" s="171"/>
      <c r="WEE45" s="171"/>
      <c r="WEF45" s="171"/>
      <c r="WEG45" s="171"/>
      <c r="WEH45" s="171"/>
      <c r="WEI45" s="171"/>
      <c r="WEJ45" s="171"/>
      <c r="WEK45" s="171"/>
      <c r="WEL45" s="171"/>
      <c r="WEM45" s="171"/>
      <c r="WEN45" s="171"/>
      <c r="WEO45" s="171"/>
      <c r="WEP45" s="171"/>
      <c r="WEQ45" s="171"/>
      <c r="WER45" s="171"/>
      <c r="WES45" s="171"/>
      <c r="WET45" s="171"/>
      <c r="WEU45" s="171"/>
      <c r="WEV45" s="171"/>
      <c r="WEW45" s="171"/>
      <c r="WEX45" s="171"/>
      <c r="WEY45" s="171"/>
      <c r="WEZ45" s="171"/>
      <c r="WFA45" s="171"/>
      <c r="WFB45" s="171"/>
      <c r="WFC45" s="171"/>
      <c r="WFD45" s="171"/>
      <c r="WFE45" s="171"/>
      <c r="WFF45" s="171"/>
      <c r="WFG45" s="171"/>
      <c r="WFH45" s="171"/>
      <c r="WFI45" s="171"/>
      <c r="WFJ45" s="171"/>
      <c r="WFK45" s="171"/>
      <c r="WFL45" s="171"/>
      <c r="WFM45" s="171"/>
      <c r="WFN45" s="171"/>
      <c r="WFO45" s="171"/>
      <c r="WFP45" s="171"/>
      <c r="WFQ45" s="171"/>
      <c r="WFR45" s="171"/>
      <c r="WFS45" s="171"/>
      <c r="WFT45" s="171"/>
      <c r="WFU45" s="171"/>
      <c r="WFV45" s="171"/>
      <c r="WFW45" s="171"/>
      <c r="WFX45" s="171"/>
      <c r="WFY45" s="171"/>
      <c r="WFZ45" s="171"/>
      <c r="WGA45" s="171"/>
      <c r="WGB45" s="171"/>
      <c r="WGC45" s="171"/>
      <c r="WGD45" s="171"/>
      <c r="WGE45" s="171"/>
      <c r="WGF45" s="171"/>
      <c r="WGG45" s="171"/>
      <c r="WGH45" s="171"/>
      <c r="WGI45" s="171"/>
      <c r="WGJ45" s="171"/>
      <c r="WGK45" s="171"/>
      <c r="WGL45" s="171"/>
      <c r="WGM45" s="171"/>
      <c r="WGN45" s="171"/>
      <c r="WGO45" s="171"/>
      <c r="WGP45" s="171"/>
      <c r="WGQ45" s="171"/>
      <c r="WGR45" s="171"/>
      <c r="WGS45" s="171"/>
      <c r="WGT45" s="171"/>
      <c r="WGU45" s="171"/>
      <c r="WGV45" s="171"/>
      <c r="WGW45" s="171"/>
      <c r="WGX45" s="171"/>
      <c r="WGY45" s="171"/>
      <c r="WGZ45" s="171"/>
      <c r="WHA45" s="171"/>
      <c r="WHB45" s="171"/>
      <c r="WHC45" s="171"/>
      <c r="WHD45" s="171"/>
      <c r="WHE45" s="171"/>
      <c r="WHF45" s="171"/>
      <c r="WHG45" s="171"/>
      <c r="WHH45" s="171"/>
      <c r="WHI45" s="171"/>
      <c r="WHJ45" s="171"/>
      <c r="WHK45" s="171"/>
      <c r="WHL45" s="171"/>
      <c r="WHM45" s="171"/>
      <c r="WHN45" s="171"/>
      <c r="WHO45" s="171"/>
      <c r="WHP45" s="171"/>
      <c r="WHQ45" s="171"/>
      <c r="WHR45" s="171"/>
      <c r="WHS45" s="171"/>
      <c r="WHT45" s="171"/>
      <c r="WHU45" s="171"/>
      <c r="WHV45" s="171"/>
      <c r="WHW45" s="171"/>
      <c r="WHX45" s="171"/>
      <c r="WHY45" s="171"/>
      <c r="WHZ45" s="171"/>
      <c r="WIA45" s="171"/>
      <c r="WIB45" s="171"/>
      <c r="WIC45" s="171"/>
      <c r="WID45" s="171"/>
      <c r="WIE45" s="171"/>
      <c r="WIF45" s="171"/>
      <c r="WIG45" s="171"/>
      <c r="WIH45" s="171"/>
      <c r="WII45" s="171"/>
      <c r="WIJ45" s="171"/>
      <c r="WIK45" s="171"/>
      <c r="WIL45" s="171"/>
      <c r="WIM45" s="171"/>
      <c r="WIN45" s="171"/>
      <c r="WIO45" s="171"/>
      <c r="WIP45" s="171"/>
      <c r="WIQ45" s="171"/>
      <c r="WIR45" s="171"/>
      <c r="WIS45" s="171"/>
      <c r="WIT45" s="171"/>
      <c r="WIU45" s="171"/>
      <c r="WIV45" s="171"/>
      <c r="WIW45" s="171"/>
      <c r="WIX45" s="171"/>
      <c r="WIY45" s="171"/>
      <c r="WIZ45" s="171"/>
      <c r="WJA45" s="171"/>
      <c r="WJB45" s="171"/>
      <c r="WJC45" s="171"/>
      <c r="WJD45" s="171"/>
      <c r="WJE45" s="171"/>
      <c r="WJF45" s="171"/>
      <c r="WJG45" s="171"/>
      <c r="WJH45" s="171"/>
      <c r="WJI45" s="171"/>
      <c r="WJJ45" s="171"/>
      <c r="WJK45" s="171"/>
      <c r="WJL45" s="171"/>
      <c r="WJM45" s="171"/>
      <c r="WJN45" s="171"/>
      <c r="WJO45" s="171"/>
      <c r="WJP45" s="171"/>
      <c r="WJQ45" s="171"/>
      <c r="WJR45" s="171"/>
      <c r="WJS45" s="171"/>
      <c r="WJT45" s="171"/>
      <c r="WJU45" s="171"/>
      <c r="WJV45" s="171"/>
      <c r="WJW45" s="171"/>
      <c r="WJX45" s="171"/>
      <c r="WJY45" s="171"/>
      <c r="WJZ45" s="171"/>
      <c r="WKA45" s="171"/>
      <c r="WKB45" s="171"/>
      <c r="WKC45" s="171"/>
      <c r="WKD45" s="171"/>
      <c r="WKE45" s="171"/>
      <c r="WKF45" s="171"/>
      <c r="WKG45" s="171"/>
      <c r="WKH45" s="171"/>
      <c r="WKI45" s="171"/>
      <c r="WKJ45" s="171"/>
      <c r="WKK45" s="171"/>
      <c r="WKL45" s="171"/>
      <c r="WKM45" s="171"/>
      <c r="WKN45" s="171"/>
      <c r="WKO45" s="171"/>
      <c r="WKP45" s="171"/>
      <c r="WKQ45" s="171"/>
      <c r="WKR45" s="171"/>
      <c r="WKS45" s="171"/>
      <c r="WKT45" s="171"/>
      <c r="WKU45" s="171"/>
      <c r="WKV45" s="171"/>
      <c r="WKW45" s="171"/>
      <c r="WKX45" s="171"/>
      <c r="WKY45" s="171"/>
      <c r="WKZ45" s="171"/>
      <c r="WLA45" s="171"/>
      <c r="WLB45" s="171"/>
      <c r="WLC45" s="171"/>
      <c r="WLD45" s="171"/>
      <c r="WLE45" s="171"/>
      <c r="WLF45" s="171"/>
      <c r="WLG45" s="171"/>
      <c r="WLH45" s="171"/>
      <c r="WLI45" s="171"/>
      <c r="WLJ45" s="171"/>
      <c r="WLK45" s="171"/>
      <c r="WLL45" s="171"/>
      <c r="WLM45" s="171"/>
      <c r="WLN45" s="171"/>
      <c r="WLO45" s="171"/>
      <c r="WLP45" s="171"/>
      <c r="WLQ45" s="171"/>
      <c r="WLR45" s="171"/>
      <c r="WLS45" s="171"/>
      <c r="WLT45" s="171"/>
      <c r="WLU45" s="171"/>
      <c r="WLV45" s="171"/>
      <c r="WLW45" s="171"/>
      <c r="WLX45" s="171"/>
      <c r="WLY45" s="171"/>
      <c r="WLZ45" s="171"/>
      <c r="WMA45" s="171"/>
      <c r="WMB45" s="171"/>
      <c r="WMC45" s="171"/>
      <c r="WMD45" s="171"/>
      <c r="WME45" s="171"/>
      <c r="WMF45" s="171"/>
      <c r="WMG45" s="171"/>
      <c r="WMH45" s="171"/>
      <c r="WMI45" s="171"/>
      <c r="WMJ45" s="171"/>
      <c r="WMK45" s="171"/>
      <c r="WML45" s="171"/>
      <c r="WMM45" s="171"/>
      <c r="WMN45" s="171"/>
      <c r="WMO45" s="171"/>
      <c r="WMP45" s="171"/>
      <c r="WMQ45" s="171"/>
      <c r="WMR45" s="171"/>
      <c r="WMS45" s="171"/>
      <c r="WMT45" s="171"/>
      <c r="WMU45" s="171"/>
      <c r="WMV45" s="171"/>
      <c r="WMW45" s="171"/>
      <c r="WMX45" s="171"/>
      <c r="WMY45" s="171"/>
      <c r="WMZ45" s="171"/>
      <c r="WNA45" s="171"/>
      <c r="WNB45" s="171"/>
      <c r="WNC45" s="171"/>
      <c r="WND45" s="171"/>
      <c r="WNE45" s="171"/>
      <c r="WNF45" s="171"/>
      <c r="WNG45" s="171"/>
      <c r="WNH45" s="171"/>
      <c r="WNI45" s="171"/>
      <c r="WNJ45" s="171"/>
      <c r="WNK45" s="171"/>
      <c r="WNL45" s="171"/>
      <c r="WNM45" s="171"/>
      <c r="WNN45" s="171"/>
      <c r="WNO45" s="171"/>
      <c r="WNP45" s="171"/>
      <c r="WNQ45" s="171"/>
      <c r="WNR45" s="171"/>
      <c r="WNS45" s="171"/>
      <c r="WNT45" s="171"/>
      <c r="WNU45" s="171"/>
      <c r="WNV45" s="171"/>
      <c r="WNW45" s="171"/>
      <c r="WNX45" s="171"/>
      <c r="WNY45" s="171"/>
      <c r="WNZ45" s="171"/>
      <c r="WOA45" s="171"/>
      <c r="WOB45" s="171"/>
      <c r="WOC45" s="171"/>
      <c r="WOD45" s="171"/>
      <c r="WOE45" s="171"/>
      <c r="WOF45" s="171"/>
      <c r="WOG45" s="171"/>
      <c r="WOH45" s="171"/>
      <c r="WOI45" s="171"/>
      <c r="WOJ45" s="171"/>
      <c r="WOK45" s="171"/>
      <c r="WOL45" s="171"/>
      <c r="WOM45" s="171"/>
      <c r="WON45" s="171"/>
      <c r="WOO45" s="171"/>
      <c r="WOP45" s="171"/>
      <c r="WOQ45" s="171"/>
      <c r="WOR45" s="171"/>
      <c r="WOS45" s="171"/>
      <c r="WOT45" s="171"/>
      <c r="WOU45" s="171"/>
      <c r="WOV45" s="171"/>
      <c r="WOW45" s="171"/>
      <c r="WOX45" s="171"/>
      <c r="WOY45" s="171"/>
      <c r="WOZ45" s="171"/>
      <c r="WPA45" s="171"/>
      <c r="WPB45" s="171"/>
      <c r="WPC45" s="171"/>
      <c r="WPD45" s="171"/>
      <c r="WPE45" s="171"/>
      <c r="WPF45" s="171"/>
      <c r="WPG45" s="171"/>
      <c r="WPH45" s="171"/>
      <c r="WPI45" s="171"/>
      <c r="WPJ45" s="171"/>
      <c r="WPK45" s="171"/>
      <c r="WPL45" s="171"/>
      <c r="WPM45" s="171"/>
      <c r="WPN45" s="171"/>
      <c r="WPO45" s="171"/>
      <c r="WPP45" s="171"/>
      <c r="WPQ45" s="171"/>
      <c r="WPR45" s="171"/>
      <c r="WPS45" s="171"/>
      <c r="WPT45" s="171"/>
      <c r="WPU45" s="171"/>
      <c r="WPV45" s="171"/>
      <c r="WPW45" s="171"/>
      <c r="WPX45" s="171"/>
      <c r="WPY45" s="171"/>
      <c r="WPZ45" s="171"/>
      <c r="WQA45" s="171"/>
      <c r="WQB45" s="171"/>
      <c r="WQC45" s="171"/>
      <c r="WQD45" s="171"/>
      <c r="WQE45" s="171"/>
      <c r="WQF45" s="171"/>
      <c r="WQG45" s="171"/>
      <c r="WQH45" s="171"/>
      <c r="WQI45" s="171"/>
      <c r="WQJ45" s="171"/>
      <c r="WQK45" s="171"/>
      <c r="WQL45" s="171"/>
      <c r="WQM45" s="171"/>
      <c r="WQN45" s="171"/>
      <c r="WQO45" s="171"/>
      <c r="WQP45" s="171"/>
      <c r="WQQ45" s="171"/>
      <c r="WQR45" s="171"/>
      <c r="WQS45" s="171"/>
      <c r="WQT45" s="171"/>
      <c r="WQU45" s="171"/>
      <c r="WQV45" s="171"/>
      <c r="WQW45" s="171"/>
      <c r="WQX45" s="171"/>
      <c r="WQY45" s="171"/>
      <c r="WQZ45" s="171"/>
      <c r="WRA45" s="171"/>
      <c r="WRB45" s="171"/>
      <c r="WRC45" s="171"/>
      <c r="WRD45" s="171"/>
      <c r="WRE45" s="171"/>
      <c r="WRF45" s="171"/>
      <c r="WRG45" s="171"/>
      <c r="WRH45" s="171"/>
      <c r="WRI45" s="171"/>
      <c r="WRJ45" s="171"/>
      <c r="WRK45" s="171"/>
      <c r="WRL45" s="171"/>
      <c r="WRM45" s="171"/>
      <c r="WRN45" s="171"/>
      <c r="WRO45" s="171"/>
      <c r="WRP45" s="171"/>
      <c r="WRQ45" s="171"/>
      <c r="WRR45" s="171"/>
      <c r="WRS45" s="171"/>
      <c r="WRT45" s="171"/>
      <c r="WRU45" s="171"/>
      <c r="WRV45" s="171"/>
      <c r="WRW45" s="171"/>
      <c r="WRX45" s="171"/>
      <c r="WRY45" s="171"/>
      <c r="WRZ45" s="171"/>
      <c r="WSA45" s="171"/>
      <c r="WSB45" s="171"/>
      <c r="WSC45" s="171"/>
      <c r="WSD45" s="171"/>
      <c r="WSE45" s="171"/>
      <c r="WSF45" s="171"/>
      <c r="WSG45" s="171"/>
      <c r="WSH45" s="171"/>
      <c r="WSI45" s="171"/>
      <c r="WSJ45" s="171"/>
      <c r="WSK45" s="171"/>
      <c r="WSL45" s="171"/>
      <c r="WSM45" s="171"/>
      <c r="WSN45" s="171"/>
      <c r="WSO45" s="171"/>
      <c r="WSP45" s="171"/>
      <c r="WSQ45" s="171"/>
      <c r="WSR45" s="171"/>
      <c r="WSS45" s="171"/>
      <c r="WST45" s="171"/>
      <c r="WSU45" s="171"/>
      <c r="WSV45" s="171"/>
      <c r="WSW45" s="171"/>
      <c r="WSX45" s="171"/>
      <c r="WSY45" s="171"/>
      <c r="WSZ45" s="171"/>
      <c r="WTA45" s="171"/>
      <c r="WTB45" s="171"/>
      <c r="WTC45" s="171"/>
      <c r="WTD45" s="171"/>
      <c r="WTE45" s="171"/>
      <c r="WTF45" s="171"/>
      <c r="WTG45" s="171"/>
      <c r="WTH45" s="171"/>
      <c r="WTI45" s="171"/>
      <c r="WTJ45" s="171"/>
      <c r="WTK45" s="171"/>
      <c r="WTL45" s="171"/>
      <c r="WTM45" s="171"/>
      <c r="WTN45" s="171"/>
      <c r="WTO45" s="171"/>
      <c r="WTP45" s="171"/>
      <c r="WTQ45" s="171"/>
      <c r="WTR45" s="171"/>
      <c r="WTS45" s="171"/>
      <c r="WTT45" s="171"/>
      <c r="WTU45" s="171"/>
      <c r="WTV45" s="171"/>
      <c r="WTW45" s="171"/>
      <c r="WTX45" s="171"/>
      <c r="WTY45" s="171"/>
      <c r="WTZ45" s="171"/>
      <c r="WUA45" s="171"/>
      <c r="WUB45" s="171"/>
      <c r="WUC45" s="171"/>
      <c r="WUD45" s="171"/>
      <c r="WUE45" s="171"/>
      <c r="WUF45" s="171"/>
      <c r="WUG45" s="171"/>
      <c r="WUH45" s="171"/>
      <c r="WUI45" s="171"/>
      <c r="WUJ45" s="171"/>
      <c r="WUK45" s="171"/>
      <c r="WUL45" s="171"/>
      <c r="WUM45" s="171"/>
      <c r="WUN45" s="171"/>
      <c r="WUO45" s="171"/>
      <c r="WUP45" s="171"/>
      <c r="WUQ45" s="171"/>
      <c r="WUR45" s="171"/>
      <c r="WUS45" s="171"/>
      <c r="WUT45" s="171"/>
      <c r="WUU45" s="171"/>
      <c r="WUV45" s="171"/>
      <c r="WUW45" s="171"/>
      <c r="WUX45" s="171"/>
      <c r="WUY45" s="171"/>
      <c r="WUZ45" s="171"/>
      <c r="WVA45" s="171"/>
      <c r="WVB45" s="171"/>
      <c r="WVC45" s="171"/>
      <c r="WVD45" s="171"/>
      <c r="WVE45" s="171"/>
      <c r="WVF45" s="171"/>
      <c r="WVG45" s="171"/>
      <c r="WVH45" s="171"/>
      <c r="WVI45" s="171"/>
      <c r="WVJ45" s="171"/>
      <c r="WVK45" s="171"/>
      <c r="WVL45" s="171"/>
      <c r="WVM45" s="171"/>
      <c r="WVN45" s="171"/>
      <c r="WVO45" s="171"/>
      <c r="WVP45" s="171"/>
      <c r="WVQ45" s="171"/>
      <c r="WVR45" s="171"/>
      <c r="WVS45" s="171"/>
      <c r="WVT45" s="171"/>
      <c r="WVU45" s="171"/>
      <c r="WVV45" s="171"/>
      <c r="WVW45" s="171"/>
      <c r="WVX45" s="171"/>
      <c r="WVY45" s="171"/>
      <c r="WVZ45" s="171"/>
      <c r="WWA45" s="171"/>
      <c r="WWB45" s="171"/>
      <c r="WWC45" s="171"/>
      <c r="WWD45" s="171"/>
      <c r="WWE45" s="171"/>
      <c r="WWF45" s="171"/>
      <c r="WWG45" s="171"/>
      <c r="WWH45" s="171"/>
      <c r="WWI45" s="171"/>
      <c r="WWJ45" s="171"/>
      <c r="WWK45" s="171"/>
      <c r="WWL45" s="171"/>
      <c r="WWM45" s="171"/>
      <c r="WWN45" s="171"/>
      <c r="WWO45" s="171"/>
      <c r="WWP45" s="171"/>
      <c r="WWQ45" s="171"/>
      <c r="WWR45" s="171"/>
      <c r="WWS45" s="171"/>
      <c r="WWT45" s="171"/>
      <c r="WWU45" s="171"/>
      <c r="WWV45" s="171"/>
      <c r="WWW45" s="171"/>
      <c r="WWX45" s="171"/>
      <c r="WWY45" s="171"/>
      <c r="WWZ45" s="171"/>
      <c r="WXA45" s="171"/>
      <c r="WXB45" s="171"/>
      <c r="WXC45" s="171"/>
      <c r="WXD45" s="171"/>
      <c r="WXE45" s="171"/>
      <c r="WXF45" s="171"/>
      <c r="WXG45" s="171"/>
      <c r="WXH45" s="171"/>
      <c r="WXI45" s="171"/>
      <c r="WXJ45" s="171"/>
      <c r="WXK45" s="171"/>
      <c r="WXL45" s="171"/>
      <c r="WXM45" s="171"/>
      <c r="WXN45" s="171"/>
      <c r="WXO45" s="171"/>
      <c r="WXP45" s="171"/>
      <c r="WXQ45" s="171"/>
      <c r="WXR45" s="171"/>
      <c r="WXS45" s="171"/>
      <c r="WXT45" s="171"/>
      <c r="WXU45" s="171"/>
      <c r="WXV45" s="171"/>
      <c r="WXW45" s="171"/>
      <c r="WXX45" s="171"/>
      <c r="WXY45" s="171"/>
      <c r="WXZ45" s="171"/>
      <c r="WYA45" s="171"/>
      <c r="WYB45" s="171"/>
      <c r="WYC45" s="171"/>
      <c r="WYD45" s="171"/>
      <c r="WYE45" s="171"/>
      <c r="WYF45" s="171"/>
      <c r="WYG45" s="171"/>
      <c r="WYH45" s="171"/>
      <c r="WYI45" s="171"/>
      <c r="WYJ45" s="171"/>
      <c r="WYK45" s="171"/>
      <c r="WYL45" s="171"/>
      <c r="WYM45" s="171"/>
      <c r="WYN45" s="171"/>
      <c r="WYO45" s="171"/>
      <c r="WYP45" s="171"/>
      <c r="WYQ45" s="171"/>
      <c r="WYR45" s="171"/>
      <c r="WYS45" s="171"/>
      <c r="WYT45" s="171"/>
      <c r="WYU45" s="171"/>
      <c r="WYV45" s="171"/>
      <c r="WYW45" s="171"/>
      <c r="WYX45" s="171"/>
      <c r="WYY45" s="171"/>
      <c r="WYZ45" s="171"/>
      <c r="WZA45" s="171"/>
      <c r="WZB45" s="171"/>
      <c r="WZC45" s="171"/>
      <c r="WZD45" s="171"/>
      <c r="WZE45" s="171"/>
      <c r="WZF45" s="171"/>
      <c r="WZG45" s="171"/>
      <c r="WZH45" s="171"/>
      <c r="WZI45" s="171"/>
      <c r="WZJ45" s="171"/>
      <c r="WZK45" s="171"/>
      <c r="WZL45" s="171"/>
      <c r="WZM45" s="171"/>
      <c r="WZN45" s="171"/>
      <c r="WZO45" s="171"/>
      <c r="WZP45" s="171"/>
      <c r="WZQ45" s="171"/>
      <c r="WZR45" s="171"/>
      <c r="WZS45" s="171"/>
      <c r="WZT45" s="171"/>
      <c r="WZU45" s="171"/>
      <c r="WZV45" s="171"/>
      <c r="WZW45" s="171"/>
      <c r="WZX45" s="171"/>
      <c r="WZY45" s="171"/>
      <c r="WZZ45" s="171"/>
      <c r="XAA45" s="171"/>
      <c r="XAB45" s="171"/>
      <c r="XAC45" s="171"/>
      <c r="XAD45" s="171"/>
      <c r="XAE45" s="171"/>
      <c r="XAF45" s="171"/>
      <c r="XAG45" s="171"/>
      <c r="XAH45" s="171"/>
      <c r="XAI45" s="171"/>
      <c r="XAJ45" s="171"/>
      <c r="XAK45" s="171"/>
      <c r="XAL45" s="171"/>
      <c r="XAM45" s="171"/>
      <c r="XAN45" s="171"/>
      <c r="XAO45" s="171"/>
      <c r="XAP45" s="171"/>
      <c r="XAQ45" s="171"/>
      <c r="XAR45" s="171"/>
      <c r="XAS45" s="171"/>
      <c r="XAT45" s="171"/>
      <c r="XAU45" s="171"/>
      <c r="XAV45" s="171"/>
      <c r="XAW45" s="171"/>
      <c r="XAX45" s="171"/>
      <c r="XAY45" s="171"/>
      <c r="XAZ45" s="171"/>
      <c r="XBA45" s="171"/>
      <c r="XBB45" s="171"/>
      <c r="XBC45" s="171"/>
      <c r="XBD45" s="171"/>
      <c r="XBE45" s="171"/>
      <c r="XBF45" s="171"/>
      <c r="XBG45" s="171"/>
      <c r="XBH45" s="171"/>
      <c r="XBI45" s="171"/>
      <c r="XBJ45" s="171"/>
      <c r="XBK45" s="171"/>
      <c r="XBL45" s="171"/>
      <c r="XBM45" s="171"/>
      <c r="XBN45" s="171"/>
      <c r="XBO45" s="171"/>
      <c r="XBP45" s="171"/>
      <c r="XBQ45" s="171"/>
      <c r="XBR45" s="171"/>
      <c r="XBS45" s="171"/>
      <c r="XBT45" s="171"/>
      <c r="XBU45" s="171"/>
      <c r="XBV45" s="171"/>
      <c r="XBW45" s="171"/>
      <c r="XBX45" s="171"/>
      <c r="XBY45" s="171"/>
      <c r="XBZ45" s="171"/>
      <c r="XCA45" s="171"/>
      <c r="XCB45" s="171"/>
      <c r="XCC45" s="171"/>
      <c r="XCD45" s="171"/>
      <c r="XCE45" s="171"/>
      <c r="XCF45" s="171"/>
      <c r="XCG45" s="171"/>
      <c r="XCH45" s="171"/>
      <c r="XCI45" s="171"/>
      <c r="XCJ45" s="171"/>
      <c r="XCK45" s="171"/>
      <c r="XCL45" s="171"/>
      <c r="XCM45" s="171"/>
      <c r="XCN45" s="171"/>
      <c r="XCO45" s="171"/>
      <c r="XCP45" s="171"/>
      <c r="XCQ45" s="171"/>
      <c r="XCR45" s="171"/>
      <c r="XCS45" s="171"/>
      <c r="XCT45" s="171"/>
      <c r="XCU45" s="171"/>
      <c r="XCV45" s="171"/>
      <c r="XCW45" s="171"/>
      <c r="XCX45" s="171"/>
      <c r="XCY45" s="171"/>
      <c r="XCZ45" s="171"/>
      <c r="XDA45" s="171"/>
      <c r="XDB45" s="171"/>
      <c r="XDC45" s="171"/>
      <c r="XDD45" s="171"/>
      <c r="XDE45" s="171"/>
      <c r="XDF45" s="171"/>
      <c r="XDG45" s="171"/>
      <c r="XDH45" s="171"/>
      <c r="XDI45" s="171"/>
      <c r="XDJ45" s="171"/>
      <c r="XDK45" s="171"/>
      <c r="XDL45" s="171"/>
      <c r="XDM45" s="171"/>
      <c r="XDN45" s="171"/>
      <c r="XDO45" s="171"/>
      <c r="XDP45" s="171"/>
      <c r="XDQ45" s="171"/>
      <c r="XDR45" s="171"/>
      <c r="XDS45" s="171"/>
      <c r="XDT45" s="171"/>
      <c r="XDU45" s="171"/>
      <c r="XDV45" s="171"/>
      <c r="XDW45" s="171"/>
      <c r="XDX45" s="171"/>
      <c r="XDY45" s="171"/>
      <c r="XDZ45" s="171"/>
      <c r="XEA45" s="171"/>
      <c r="XEB45" s="171"/>
      <c r="XEC45" s="171"/>
      <c r="XED45" s="171"/>
      <c r="XEE45" s="171"/>
      <c r="XEF45" s="171"/>
      <c r="XEG45" s="171"/>
      <c r="XEH45" s="171"/>
      <c r="XEI45" s="171"/>
      <c r="XEJ45" s="171"/>
      <c r="XEK45" s="171"/>
      <c r="XEL45" s="171"/>
      <c r="XEM45" s="171"/>
      <c r="XEN45" s="171"/>
      <c r="XEO45" s="171"/>
      <c r="XEP45" s="171"/>
      <c r="XEQ45" s="171"/>
      <c r="XER45" s="171"/>
      <c r="XES45" s="171"/>
      <c r="XET45" s="171"/>
      <c r="XEU45" s="171"/>
      <c r="XEV45" s="171"/>
      <c r="XEW45" s="171"/>
      <c r="XEX45" s="171"/>
      <c r="XEY45" s="171"/>
      <c r="XEZ45" s="171"/>
      <c r="XFA45" s="171"/>
      <c r="XFB45" s="171"/>
      <c r="XFC45" s="171"/>
      <c r="XFD45" s="171"/>
    </row>
    <row r="46" spans="1:16384" s="1" customFormat="1" ht="20" customHeight="1">
      <c r="A46" s="171" t="s">
        <v>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1:16384" s="1" customFormat="1" ht="20" customHeight="1">
      <c r="A47" s="172" t="str">
        <f>'Rate Case Constants'!C18</f>
        <v>AS OF JUNE 30, 2016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384" s="1" customFormat="1" ht="2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0" customHeight="1">
      <c r="A49" s="3" t="s">
        <v>40</v>
      </c>
    </row>
    <row r="50" spans="1:16" s="1" customFormat="1" ht="20" customHeight="1">
      <c r="A50" s="3" t="s">
        <v>41</v>
      </c>
      <c r="P50" s="4" t="s">
        <v>3</v>
      </c>
    </row>
    <row r="51" spans="1:16" s="1" customFormat="1" ht="20" customHeight="1">
      <c r="A51" s="1" t="str">
        <f>'Rate Case Constants'!C$29</f>
        <v>TYPE OF FILING: __X__ ORIGINAL  _____ UPDATED  _____ REVISED</v>
      </c>
      <c r="P51" s="4" t="s">
        <v>42</v>
      </c>
    </row>
    <row r="52" spans="1:16" s="1" customFormat="1" ht="20" customHeight="1">
      <c r="A52" s="3" t="s">
        <v>5</v>
      </c>
      <c r="P52" s="5" t="str">
        <f>P$9</f>
        <v>WITNESS:   K. W. BLAKE</v>
      </c>
    </row>
    <row r="53" spans="1:16" s="1" customFormat="1" ht="20" customHeight="1"/>
    <row r="54" spans="1:16" s="1" customFormat="1" ht="2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173" t="s">
        <v>6</v>
      </c>
      <c r="L54" s="173"/>
      <c r="M54" s="173"/>
      <c r="N54" s="173"/>
      <c r="O54" s="173"/>
      <c r="P54" s="173"/>
    </row>
    <row r="55" spans="1:16" ht="57.75" customHeight="1">
      <c r="A55" s="7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7" t="s">
        <v>20</v>
      </c>
      <c r="O55" s="7" t="s">
        <v>21</v>
      </c>
      <c r="P55" s="7" t="s">
        <v>22</v>
      </c>
    </row>
    <row r="56" spans="1:16" ht="19" customHeight="1">
      <c r="A56" s="9"/>
      <c r="B56" s="10"/>
      <c r="C56" s="10" t="s">
        <v>23</v>
      </c>
      <c r="D56" s="10" t="s">
        <v>24</v>
      </c>
      <c r="E56" s="10" t="s">
        <v>25</v>
      </c>
      <c r="F56" s="10" t="s">
        <v>26</v>
      </c>
      <c r="G56" s="10" t="s">
        <v>27</v>
      </c>
      <c r="H56" s="10" t="s">
        <v>28</v>
      </c>
      <c r="I56" s="10" t="s">
        <v>29</v>
      </c>
      <c r="J56" s="10" t="s">
        <v>458</v>
      </c>
      <c r="K56" s="10" t="s">
        <v>30</v>
      </c>
      <c r="L56" s="10" t="s">
        <v>31</v>
      </c>
      <c r="M56" s="10" t="s">
        <v>32</v>
      </c>
      <c r="N56" s="10" t="s">
        <v>33</v>
      </c>
      <c r="O56" s="10" t="s">
        <v>34</v>
      </c>
      <c r="P56" s="10" t="s">
        <v>35</v>
      </c>
    </row>
    <row r="57" spans="1:16" ht="19" customHeight="1">
      <c r="A57" s="9"/>
      <c r="B57" s="11"/>
      <c r="C57" s="12" t="s">
        <v>36</v>
      </c>
      <c r="D57" s="11"/>
      <c r="E57" s="11"/>
      <c r="F57" s="12" t="s">
        <v>37</v>
      </c>
      <c r="G57" s="12" t="s">
        <v>37</v>
      </c>
      <c r="H57" s="12" t="s">
        <v>37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2" t="s">
        <v>37</v>
      </c>
    </row>
    <row r="58" spans="1:16" ht="19" customHeight="1">
      <c r="A58" s="13"/>
      <c r="B58" s="14"/>
      <c r="C58" s="15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9" customHeight="1">
      <c r="A59" s="13">
        <v>1</v>
      </c>
      <c r="B59" s="14" t="s">
        <v>46</v>
      </c>
      <c r="C59" s="152">
        <v>1.0855512500000001E-2</v>
      </c>
      <c r="D59" s="146" t="s">
        <v>437</v>
      </c>
      <c r="E59" s="16" t="s">
        <v>47</v>
      </c>
      <c r="F59" s="29">
        <v>77947405</v>
      </c>
      <c r="G59" s="29">
        <v>0</v>
      </c>
      <c r="H59" s="29">
        <v>537393.03448276606</v>
      </c>
      <c r="I59" s="29">
        <v>0</v>
      </c>
      <c r="J59" s="15">
        <f t="shared" ref="J59:J81" si="3">F59+G59-H59-I59</f>
        <v>77410011.965517238</v>
      </c>
      <c r="K59" s="15">
        <f>C59*F59</f>
        <v>846159.0293200626</v>
      </c>
      <c r="L59" s="29">
        <v>0</v>
      </c>
      <c r="M59" s="29">
        <v>34162.367959788979</v>
      </c>
      <c r="N59" s="29">
        <v>0</v>
      </c>
      <c r="O59" s="29">
        <v>595417.00002279738</v>
      </c>
      <c r="P59" s="15">
        <f>SUM(K59:O59)</f>
        <v>1475738.397302649</v>
      </c>
    </row>
    <row r="60" spans="1:16" ht="19" customHeight="1">
      <c r="A60" s="13">
        <v>2</v>
      </c>
      <c r="B60" s="14" t="s">
        <v>48</v>
      </c>
      <c r="C60" s="152">
        <v>1.0855512500000001E-2</v>
      </c>
      <c r="D60" s="150" t="s">
        <v>438</v>
      </c>
      <c r="E60" s="16" t="s">
        <v>49</v>
      </c>
      <c r="F60" s="29">
        <v>54000000</v>
      </c>
      <c r="G60" s="29">
        <v>0</v>
      </c>
      <c r="H60" s="29">
        <v>875873.93878694333</v>
      </c>
      <c r="I60" s="29">
        <v>0</v>
      </c>
      <c r="J60" s="15">
        <f t="shared" si="3"/>
        <v>53124126.061213054</v>
      </c>
      <c r="K60" s="15">
        <f t="shared" ref="K60:K80" si="4">C60*F60</f>
        <v>586197.67500000005</v>
      </c>
      <c r="L60" s="29">
        <v>0</v>
      </c>
      <c r="M60" s="29">
        <v>47508.606250271929</v>
      </c>
      <c r="N60" s="29">
        <v>0</v>
      </c>
      <c r="O60" s="29">
        <v>412490.00001780409</v>
      </c>
      <c r="P60" s="15">
        <f t="shared" ref="P60:P81" si="5">SUM(K60:O60)</f>
        <v>1046196.281268076</v>
      </c>
    </row>
    <row r="61" spans="1:16" ht="19" customHeight="1">
      <c r="A61" s="13">
        <v>3</v>
      </c>
      <c r="B61" s="14" t="s">
        <v>443</v>
      </c>
      <c r="C61" s="24">
        <v>5.7500000000000009E-2</v>
      </c>
      <c r="D61" s="147">
        <v>39226</v>
      </c>
      <c r="E61" s="16" t="s">
        <v>50</v>
      </c>
      <c r="F61" s="25">
        <v>17875000</v>
      </c>
      <c r="G61" s="29">
        <v>0</v>
      </c>
      <c r="H61" s="29">
        <v>104686.13360592039</v>
      </c>
      <c r="I61" s="29">
        <v>214711.82933902976</v>
      </c>
      <c r="J61" s="15">
        <f t="shared" si="3"/>
        <v>17555602.037055049</v>
      </c>
      <c r="K61" s="15">
        <f t="shared" si="4"/>
        <v>1027812.5000000001</v>
      </c>
      <c r="L61" s="29">
        <v>0</v>
      </c>
      <c r="M61" s="29">
        <v>10854.552386215899</v>
      </c>
      <c r="N61" s="29">
        <v>22072.032474015054</v>
      </c>
      <c r="O61" s="29">
        <v>0</v>
      </c>
      <c r="P61" s="15">
        <f t="shared" si="5"/>
        <v>1060739.084860231</v>
      </c>
    </row>
    <row r="62" spans="1:16" ht="19" customHeight="1">
      <c r="A62" s="13">
        <v>4</v>
      </c>
      <c r="B62" s="14" t="s">
        <v>444</v>
      </c>
      <c r="C62" s="152">
        <v>0.06</v>
      </c>
      <c r="D62" s="147">
        <v>39226</v>
      </c>
      <c r="E62" s="16" t="s">
        <v>51</v>
      </c>
      <c r="F62" s="29">
        <v>8927000</v>
      </c>
      <c r="G62" s="29">
        <v>0</v>
      </c>
      <c r="H62" s="29">
        <v>108886.51980619063</v>
      </c>
      <c r="I62" s="29">
        <v>223154.91607163451</v>
      </c>
      <c r="J62" s="15">
        <f t="shared" si="3"/>
        <v>8594958.5641221739</v>
      </c>
      <c r="K62" s="15">
        <f t="shared" si="4"/>
        <v>535620</v>
      </c>
      <c r="L62" s="29">
        <v>0</v>
      </c>
      <c r="M62" s="29">
        <v>5211.9595440163457</v>
      </c>
      <c r="N62" s="29">
        <v>10681.528063256361</v>
      </c>
      <c r="O62" s="29">
        <v>0</v>
      </c>
      <c r="P62" s="15">
        <f t="shared" si="5"/>
        <v>551513.48760727281</v>
      </c>
    </row>
    <row r="63" spans="1:16" ht="19" customHeight="1">
      <c r="A63" s="13">
        <v>5</v>
      </c>
      <c r="B63" s="14" t="s">
        <v>52</v>
      </c>
      <c r="C63" s="24">
        <v>1.2855512499999999E-2</v>
      </c>
      <c r="D63" s="147">
        <v>37399</v>
      </c>
      <c r="E63" s="16" t="s">
        <v>47</v>
      </c>
      <c r="F63" s="25">
        <v>2400000</v>
      </c>
      <c r="G63" s="29">
        <v>0</v>
      </c>
      <c r="H63" s="29">
        <v>44377.584857898706</v>
      </c>
      <c r="I63" s="29">
        <v>64714.526270627081</v>
      </c>
      <c r="J63" s="15">
        <f t="shared" si="3"/>
        <v>2290907.8888714742</v>
      </c>
      <c r="K63" s="15">
        <f t="shared" si="4"/>
        <v>30853.23</v>
      </c>
      <c r="L63" s="29">
        <v>0</v>
      </c>
      <c r="M63" s="29">
        <v>2821.1073833097585</v>
      </c>
      <c r="N63" s="29">
        <v>4113.9379179632297</v>
      </c>
      <c r="O63" s="29">
        <v>2400</v>
      </c>
      <c r="P63" s="15">
        <f t="shared" si="5"/>
        <v>40188.275301272988</v>
      </c>
    </row>
    <row r="64" spans="1:16" ht="19" customHeight="1">
      <c r="A64" s="13">
        <v>6</v>
      </c>
      <c r="B64" s="14" t="s">
        <v>53</v>
      </c>
      <c r="C64" s="24">
        <v>1.2855512499999999E-2</v>
      </c>
      <c r="D64" s="147">
        <v>37399</v>
      </c>
      <c r="E64" s="16" t="s">
        <v>47</v>
      </c>
      <c r="F64" s="25">
        <v>2400000</v>
      </c>
      <c r="G64" s="25">
        <v>0</v>
      </c>
      <c r="H64" s="25">
        <v>17841.352165126485</v>
      </c>
      <c r="I64" s="25">
        <v>198619.23621562147</v>
      </c>
      <c r="J64" s="15">
        <f t="shared" si="3"/>
        <v>2183539.4116192516</v>
      </c>
      <c r="K64" s="15">
        <f t="shared" si="4"/>
        <v>30853.23</v>
      </c>
      <c r="L64" s="29">
        <v>0</v>
      </c>
      <c r="M64" s="29">
        <v>1134.1844922206508</v>
      </c>
      <c r="N64" s="29">
        <v>12626.333374823207</v>
      </c>
      <c r="O64" s="29">
        <v>2400</v>
      </c>
      <c r="P64" s="15">
        <f t="shared" si="5"/>
        <v>47013.747867043858</v>
      </c>
    </row>
    <row r="65" spans="1:16" ht="19" customHeight="1">
      <c r="A65" s="13">
        <v>7</v>
      </c>
      <c r="B65" s="14" t="s">
        <v>54</v>
      </c>
      <c r="C65" s="152">
        <v>1.2855512499999999E-2</v>
      </c>
      <c r="D65" s="147">
        <v>37399</v>
      </c>
      <c r="E65" s="16" t="s">
        <v>47</v>
      </c>
      <c r="F65" s="29">
        <v>7400000</v>
      </c>
      <c r="G65" s="29">
        <v>0</v>
      </c>
      <c r="H65" s="29">
        <v>49398.857183718355</v>
      </c>
      <c r="I65" s="29">
        <v>200966.33325632574</v>
      </c>
      <c r="J65" s="15">
        <f t="shared" si="3"/>
        <v>7149634.8095599562</v>
      </c>
      <c r="K65" s="15">
        <f t="shared" si="4"/>
        <v>95130.792499999996</v>
      </c>
      <c r="L65" s="29">
        <v>0</v>
      </c>
      <c r="M65" s="29">
        <v>3140.3123055162696</v>
      </c>
      <c r="N65" s="29">
        <v>12775.539468175373</v>
      </c>
      <c r="O65" s="29">
        <v>7400</v>
      </c>
      <c r="P65" s="15">
        <f t="shared" si="5"/>
        <v>118446.64427369164</v>
      </c>
    </row>
    <row r="66" spans="1:16" ht="19" customHeight="1">
      <c r="A66" s="13">
        <v>8</v>
      </c>
      <c r="B66" s="14" t="s">
        <v>55</v>
      </c>
      <c r="C66" s="152">
        <v>1.0855512499999999E-2</v>
      </c>
      <c r="D66" s="148" t="s">
        <v>439</v>
      </c>
      <c r="E66" s="16" t="s">
        <v>49</v>
      </c>
      <c r="F66" s="29">
        <v>50000000</v>
      </c>
      <c r="G66" s="29">
        <v>0</v>
      </c>
      <c r="H66" s="29">
        <v>186028.7718684593</v>
      </c>
      <c r="I66" s="29">
        <v>1731570.9702831353</v>
      </c>
      <c r="J66" s="15">
        <f t="shared" si="3"/>
        <v>48082400.257848404</v>
      </c>
      <c r="K66" s="15">
        <f t="shared" si="4"/>
        <v>542775.625</v>
      </c>
      <c r="L66" s="29">
        <v>0</v>
      </c>
      <c r="M66" s="29">
        <v>10045.051487916218</v>
      </c>
      <c r="N66" s="29">
        <v>93922.788628577589</v>
      </c>
      <c r="O66" s="29">
        <v>381473.0000108041</v>
      </c>
      <c r="P66" s="15">
        <f t="shared" si="5"/>
        <v>1028216.4651272979</v>
      </c>
    </row>
    <row r="67" spans="1:16" ht="19" customHeight="1">
      <c r="A67" s="13">
        <v>9</v>
      </c>
      <c r="B67" s="14" t="s">
        <v>56</v>
      </c>
      <c r="C67" s="152">
        <v>1.2855512499999999E-2</v>
      </c>
      <c r="D67" s="147">
        <v>37399</v>
      </c>
      <c r="E67" s="16" t="s">
        <v>47</v>
      </c>
      <c r="F67" s="29">
        <v>20930000</v>
      </c>
      <c r="G67" s="29">
        <v>0</v>
      </c>
      <c r="H67" s="29">
        <v>63863.795784488466</v>
      </c>
      <c r="I67" s="29">
        <v>565312.10308030806</v>
      </c>
      <c r="J67" s="15">
        <f t="shared" si="3"/>
        <v>20300824.101135202</v>
      </c>
      <c r="K67" s="15">
        <f t="shared" si="4"/>
        <v>269065.87662499998</v>
      </c>
      <c r="L67" s="29">
        <v>0</v>
      </c>
      <c r="M67" s="29">
        <v>4059.8563451202263</v>
      </c>
      <c r="N67" s="29">
        <v>35937.198987270152</v>
      </c>
      <c r="O67" s="29">
        <v>20930</v>
      </c>
      <c r="P67" s="15">
        <f t="shared" si="5"/>
        <v>329992.93195739039</v>
      </c>
    </row>
    <row r="68" spans="1:16" ht="19" customHeight="1">
      <c r="A68" s="13">
        <v>10</v>
      </c>
      <c r="B68" s="14" t="s">
        <v>57</v>
      </c>
      <c r="C68" s="152">
        <v>1.0855512500000001E-2</v>
      </c>
      <c r="D68" s="147">
        <v>36665</v>
      </c>
      <c r="E68" s="16" t="s">
        <v>58</v>
      </c>
      <c r="F68" s="29">
        <v>12900000</v>
      </c>
      <c r="G68" s="29">
        <v>0</v>
      </c>
      <c r="H68" s="29">
        <v>75527.351437899561</v>
      </c>
      <c r="I68" s="29">
        <v>245017.77519549982</v>
      </c>
      <c r="J68" s="15">
        <f t="shared" si="3"/>
        <v>12579454.8733666</v>
      </c>
      <c r="K68" s="15">
        <f t="shared" si="4"/>
        <v>140036.11125000002</v>
      </c>
      <c r="L68" s="29">
        <v>0</v>
      </c>
      <c r="M68" s="29">
        <v>10893.36749280502</v>
      </c>
      <c r="N68" s="29">
        <v>35353.266435067999</v>
      </c>
      <c r="O68" s="29">
        <v>110843</v>
      </c>
      <c r="P68" s="15">
        <f t="shared" si="5"/>
        <v>297125.74517787306</v>
      </c>
    </row>
    <row r="69" spans="1:16" ht="19" customHeight="1">
      <c r="A69" s="13">
        <v>11</v>
      </c>
      <c r="B69" s="14" t="s">
        <v>59</v>
      </c>
      <c r="C69" s="152">
        <v>2.901575E-2</v>
      </c>
      <c r="D69" s="150" t="s">
        <v>440</v>
      </c>
      <c r="E69" s="16" t="s">
        <v>60</v>
      </c>
      <c r="F69" s="29">
        <v>96000000</v>
      </c>
      <c r="G69" s="29">
        <v>0</v>
      </c>
      <c r="H69" s="29">
        <v>1196501.2958304703</v>
      </c>
      <c r="I69" s="29">
        <v>3021380.7637097044</v>
      </c>
      <c r="J69" s="15">
        <f t="shared" si="3"/>
        <v>91782117.940459818</v>
      </c>
      <c r="K69" s="15">
        <f t="shared" si="4"/>
        <v>2785512</v>
      </c>
      <c r="L69" s="29">
        <v>0</v>
      </c>
      <c r="M69" s="29">
        <v>72920.342967189325</v>
      </c>
      <c r="N69" s="29">
        <v>184136.96894929634</v>
      </c>
      <c r="O69" s="29">
        <v>300538</v>
      </c>
      <c r="P69" s="15">
        <f t="shared" si="5"/>
        <v>3343107.3119164859</v>
      </c>
    </row>
    <row r="70" spans="1:16" ht="19" customHeight="1">
      <c r="A70" s="13">
        <v>12</v>
      </c>
      <c r="B70" s="14" t="s">
        <v>445</v>
      </c>
      <c r="C70" s="152">
        <v>0</v>
      </c>
      <c r="D70" s="150" t="s">
        <v>441</v>
      </c>
      <c r="E70" s="16" t="s">
        <v>61</v>
      </c>
      <c r="F70" s="29">
        <v>0</v>
      </c>
      <c r="G70" s="29">
        <v>0</v>
      </c>
      <c r="H70" s="29">
        <v>0</v>
      </c>
      <c r="I70" s="29">
        <v>0</v>
      </c>
      <c r="J70" s="15">
        <f t="shared" si="3"/>
        <v>0</v>
      </c>
      <c r="K70" s="15">
        <f t="shared" si="4"/>
        <v>0</v>
      </c>
      <c r="L70" s="29">
        <v>0</v>
      </c>
      <c r="M70" s="29">
        <v>0</v>
      </c>
      <c r="N70" s="29">
        <v>0</v>
      </c>
      <c r="O70" s="29">
        <v>0</v>
      </c>
      <c r="P70" s="15">
        <f t="shared" si="5"/>
        <v>0</v>
      </c>
    </row>
    <row r="71" spans="1:16" ht="19" customHeight="1">
      <c r="A71" s="13">
        <v>13</v>
      </c>
      <c r="B71" s="14" t="s">
        <v>446</v>
      </c>
      <c r="C71" s="152">
        <v>3.2499999999999994E-2</v>
      </c>
      <c r="D71" s="150" t="s">
        <v>441</v>
      </c>
      <c r="E71" s="16" t="s">
        <v>62</v>
      </c>
      <c r="F71" s="29">
        <v>500000000</v>
      </c>
      <c r="G71" s="29">
        <v>-826927.48188777594</v>
      </c>
      <c r="H71" s="29">
        <v>1823122.8664931934</v>
      </c>
      <c r="I71" s="29">
        <v>0</v>
      </c>
      <c r="J71" s="15">
        <f t="shared" si="3"/>
        <v>497349949.65161908</v>
      </c>
      <c r="K71" s="15">
        <f t="shared" si="4"/>
        <v>16249999.999999996</v>
      </c>
      <c r="L71" s="29">
        <v>186175.04302914365</v>
      </c>
      <c r="M71" s="29">
        <v>414084.69072349893</v>
      </c>
      <c r="N71" s="29">
        <v>0</v>
      </c>
      <c r="O71" s="29">
        <v>0</v>
      </c>
      <c r="P71" s="15">
        <f t="shared" si="5"/>
        <v>16850259.733752638</v>
      </c>
    </row>
    <row r="72" spans="1:16" ht="19" customHeight="1">
      <c r="A72" s="13">
        <v>14</v>
      </c>
      <c r="B72" s="14" t="s">
        <v>447</v>
      </c>
      <c r="C72" s="153">
        <v>5.1249999999999997E-2</v>
      </c>
      <c r="D72" s="150" t="s">
        <v>441</v>
      </c>
      <c r="E72" s="16" t="s">
        <v>63</v>
      </c>
      <c r="F72" s="29">
        <v>750000000</v>
      </c>
      <c r="G72" s="29">
        <f>-6611675.84646501+258.634605841711</f>
        <v>-6611417.2118591685</v>
      </c>
      <c r="H72" s="29">
        <v>6083211.7698173961</v>
      </c>
      <c r="I72" s="29">
        <v>0</v>
      </c>
      <c r="J72" s="15">
        <f t="shared" si="3"/>
        <v>737305371.01832342</v>
      </c>
      <c r="K72" s="15">
        <f t="shared" si="4"/>
        <v>38437500</v>
      </c>
      <c r="L72" s="29">
        <v>267318.43210370629</v>
      </c>
      <c r="M72" s="29">
        <v>246339.28413391317</v>
      </c>
      <c r="N72" s="29">
        <v>0</v>
      </c>
      <c r="O72" s="29">
        <v>0</v>
      </c>
      <c r="P72" s="15">
        <f t="shared" si="5"/>
        <v>38951157.71623762</v>
      </c>
    </row>
    <row r="73" spans="1:16" ht="19" customHeight="1">
      <c r="A73" s="13">
        <v>15</v>
      </c>
      <c r="B73" s="14" t="s">
        <v>448</v>
      </c>
      <c r="C73" s="152">
        <v>4.65E-2</v>
      </c>
      <c r="D73" s="150" t="s">
        <v>442</v>
      </c>
      <c r="E73" s="16" t="s">
        <v>64</v>
      </c>
      <c r="F73" s="29">
        <v>250000000</v>
      </c>
      <c r="G73" s="29">
        <v>-1642454.8153762836</v>
      </c>
      <c r="H73" s="29">
        <v>2532473.1922340454</v>
      </c>
      <c r="I73" s="29">
        <v>0</v>
      </c>
      <c r="J73" s="15">
        <f t="shared" si="3"/>
        <v>245825071.99238968</v>
      </c>
      <c r="K73" s="15">
        <f t="shared" si="4"/>
        <v>11625000</v>
      </c>
      <c r="L73" s="29">
        <v>59134.286377911179</v>
      </c>
      <c r="M73" s="29">
        <v>91178.152821167692</v>
      </c>
      <c r="N73" s="29">
        <v>0</v>
      </c>
      <c r="O73" s="29">
        <v>0</v>
      </c>
      <c r="P73" s="15">
        <f t="shared" si="5"/>
        <v>11775312.439199079</v>
      </c>
    </row>
    <row r="74" spans="1:16" ht="19" customHeight="1">
      <c r="A74" s="13">
        <v>16</v>
      </c>
      <c r="B74" s="14" t="s">
        <v>65</v>
      </c>
      <c r="C74" s="152">
        <v>4.3769999999999996E-2</v>
      </c>
      <c r="D74" s="16" t="s">
        <v>73</v>
      </c>
      <c r="E74" s="16" t="s">
        <v>74</v>
      </c>
      <c r="F74" s="29">
        <v>250000000</v>
      </c>
      <c r="G74" s="29">
        <v>0</v>
      </c>
      <c r="H74" s="29">
        <v>0</v>
      </c>
      <c r="I74" s="29">
        <v>0</v>
      </c>
      <c r="J74" s="15">
        <f t="shared" si="3"/>
        <v>250000000</v>
      </c>
      <c r="K74" s="15">
        <f t="shared" si="4"/>
        <v>10942500</v>
      </c>
      <c r="L74" s="29">
        <v>0</v>
      </c>
      <c r="M74" s="29">
        <v>0</v>
      </c>
      <c r="N74" s="29">
        <v>0</v>
      </c>
      <c r="O74" s="29">
        <v>0</v>
      </c>
      <c r="P74" s="15">
        <f t="shared" si="5"/>
        <v>10942500</v>
      </c>
    </row>
    <row r="75" spans="1:16" ht="19" customHeight="1">
      <c r="A75" s="13">
        <v>17</v>
      </c>
      <c r="B75" s="14" t="s">
        <v>66</v>
      </c>
      <c r="C75" s="152">
        <v>3.8899999999999997E-2</v>
      </c>
      <c r="D75" s="16" t="s">
        <v>73</v>
      </c>
      <c r="E75" s="16" t="s">
        <v>75</v>
      </c>
      <c r="F75" s="29">
        <v>250000000</v>
      </c>
      <c r="G75" s="29">
        <v>0</v>
      </c>
      <c r="H75" s="29">
        <v>0</v>
      </c>
      <c r="I75" s="29">
        <v>0</v>
      </c>
      <c r="J75" s="15">
        <f t="shared" si="3"/>
        <v>250000000</v>
      </c>
      <c r="K75" s="15">
        <f t="shared" si="4"/>
        <v>9725000</v>
      </c>
      <c r="L75" s="29">
        <v>0</v>
      </c>
      <c r="M75" s="29">
        <v>0</v>
      </c>
      <c r="N75" s="29">
        <v>0</v>
      </c>
      <c r="O75" s="29">
        <v>0</v>
      </c>
      <c r="P75" s="15">
        <f t="shared" si="5"/>
        <v>9725000</v>
      </c>
    </row>
    <row r="76" spans="1:16" ht="19" customHeight="1">
      <c r="A76" s="13">
        <v>18</v>
      </c>
      <c r="B76" s="14" t="s">
        <v>67</v>
      </c>
      <c r="C76" s="26"/>
      <c r="D76" s="16"/>
      <c r="E76" s="16"/>
      <c r="F76" s="29">
        <v>0</v>
      </c>
      <c r="G76" s="29">
        <v>0</v>
      </c>
      <c r="H76" s="29">
        <v>0</v>
      </c>
      <c r="I76" s="29">
        <v>0</v>
      </c>
      <c r="J76" s="15">
        <f t="shared" si="3"/>
        <v>0</v>
      </c>
      <c r="K76" s="15">
        <f t="shared" si="4"/>
        <v>0</v>
      </c>
      <c r="L76" s="29">
        <v>0</v>
      </c>
      <c r="M76" s="29">
        <v>0</v>
      </c>
      <c r="N76" s="29">
        <v>0</v>
      </c>
      <c r="O76" s="29">
        <v>0</v>
      </c>
      <c r="P76" s="15">
        <f t="shared" si="5"/>
        <v>0</v>
      </c>
    </row>
    <row r="77" spans="1:16" ht="19" customHeight="1">
      <c r="A77" s="13">
        <v>19</v>
      </c>
      <c r="B77" s="14" t="s">
        <v>68</v>
      </c>
      <c r="C77" s="26"/>
      <c r="D77" s="16"/>
      <c r="E77" s="16"/>
      <c r="F77" s="29">
        <v>0</v>
      </c>
      <c r="G77" s="29">
        <v>0</v>
      </c>
      <c r="H77" s="29">
        <f>1625385.65581398+49281.1740293093</f>
        <v>1674666.8298432892</v>
      </c>
      <c r="I77" s="29">
        <f>164258.992336807+155.033077711239</f>
        <v>164414.02541451823</v>
      </c>
      <c r="J77" s="15">
        <f t="shared" si="3"/>
        <v>-1839080.8552578075</v>
      </c>
      <c r="K77" s="15">
        <f t="shared" si="4"/>
        <v>0</v>
      </c>
      <c r="L77" s="29">
        <v>0</v>
      </c>
      <c r="M77" s="29">
        <v>521049.72047464934</v>
      </c>
      <c r="N77" s="29">
        <v>52656.489083927605</v>
      </c>
      <c r="O77" s="29">
        <v>500000</v>
      </c>
      <c r="P77" s="15">
        <f t="shared" si="5"/>
        <v>1073706.2095585768</v>
      </c>
    </row>
    <row r="78" spans="1:16" ht="19" customHeight="1">
      <c r="A78" s="13">
        <v>20</v>
      </c>
      <c r="B78" s="14" t="s">
        <v>69</v>
      </c>
      <c r="C78" s="26"/>
      <c r="D78" s="16"/>
      <c r="E78" s="16"/>
      <c r="F78" s="29">
        <v>0</v>
      </c>
      <c r="G78" s="29">
        <v>0</v>
      </c>
      <c r="H78" s="29">
        <v>0</v>
      </c>
      <c r="I78" s="29">
        <v>0</v>
      </c>
      <c r="J78" s="15">
        <f t="shared" si="3"/>
        <v>0</v>
      </c>
      <c r="K78" s="15">
        <f t="shared" si="4"/>
        <v>0</v>
      </c>
      <c r="L78" s="29">
        <v>0</v>
      </c>
      <c r="M78" s="29">
        <v>0</v>
      </c>
      <c r="N78" s="29">
        <v>0</v>
      </c>
      <c r="O78" s="29"/>
      <c r="P78" s="15">
        <f t="shared" si="5"/>
        <v>0</v>
      </c>
    </row>
    <row r="79" spans="1:16" ht="19" customHeight="1">
      <c r="A79" s="13">
        <v>21</v>
      </c>
      <c r="B79" s="14" t="s">
        <v>70</v>
      </c>
      <c r="C79" s="26"/>
      <c r="D79" s="16"/>
      <c r="E79" s="16"/>
      <c r="F79" s="29">
        <v>0</v>
      </c>
      <c r="G79" s="29">
        <v>0</v>
      </c>
      <c r="H79" s="29">
        <v>274732.50154166645</v>
      </c>
      <c r="I79" s="29">
        <v>0</v>
      </c>
      <c r="J79" s="15">
        <f t="shared" si="3"/>
        <v>-274732.50154166645</v>
      </c>
      <c r="K79" s="15">
        <f t="shared" si="4"/>
        <v>0</v>
      </c>
      <c r="L79" s="29">
        <v>0</v>
      </c>
      <c r="M79" s="29">
        <v>219786.00483333337</v>
      </c>
      <c r="N79" s="29">
        <v>0</v>
      </c>
      <c r="O79" s="29"/>
      <c r="P79" s="15">
        <f t="shared" si="5"/>
        <v>219786.00483333337</v>
      </c>
    </row>
    <row r="80" spans="1:16" ht="19" customHeight="1">
      <c r="A80" s="13">
        <v>22</v>
      </c>
      <c r="B80" s="14" t="s">
        <v>71</v>
      </c>
      <c r="C80" s="26"/>
      <c r="D80" s="16"/>
      <c r="E80" s="16"/>
      <c r="F80" s="29">
        <v>0</v>
      </c>
      <c r="G80" s="29">
        <v>0</v>
      </c>
      <c r="H80" s="29">
        <v>0</v>
      </c>
      <c r="I80" s="29">
        <v>1803071.5497786659</v>
      </c>
      <c r="J80" s="15">
        <f t="shared" si="3"/>
        <v>-1803071.5497786659</v>
      </c>
      <c r="K80" s="15">
        <f t="shared" si="4"/>
        <v>0</v>
      </c>
      <c r="L80" s="29">
        <v>0</v>
      </c>
      <c r="M80" s="29">
        <v>0</v>
      </c>
      <c r="N80" s="29">
        <v>109159.7756588466</v>
      </c>
      <c r="O80" s="29"/>
      <c r="P80" s="15">
        <f t="shared" si="5"/>
        <v>109159.7756588466</v>
      </c>
    </row>
    <row r="81" spans="1:16" ht="19" customHeight="1">
      <c r="A81" s="13">
        <v>23</v>
      </c>
      <c r="B81" s="14" t="s">
        <v>72</v>
      </c>
      <c r="C81" s="26"/>
      <c r="D81" s="16"/>
      <c r="E81" s="16"/>
      <c r="F81" s="29">
        <v>0</v>
      </c>
      <c r="G81" s="29">
        <v>0</v>
      </c>
      <c r="H81" s="29">
        <v>0</v>
      </c>
      <c r="I81" s="29">
        <v>0</v>
      </c>
      <c r="J81" s="15">
        <f t="shared" si="3"/>
        <v>0</v>
      </c>
      <c r="K81" s="15">
        <v>-1410165.6563333401</v>
      </c>
      <c r="L81" s="29">
        <v>0</v>
      </c>
      <c r="M81" s="29">
        <v>0</v>
      </c>
      <c r="N81" s="29">
        <v>0</v>
      </c>
      <c r="O81" s="29">
        <v>0</v>
      </c>
      <c r="P81" s="15">
        <f t="shared" si="5"/>
        <v>-1410165.6563333401</v>
      </c>
    </row>
    <row r="82" spans="1:16" ht="19" customHeight="1">
      <c r="A82" s="13"/>
      <c r="B82" s="14"/>
      <c r="C82" s="19"/>
      <c r="D82" s="16"/>
      <c r="E82" s="16"/>
      <c r="F82" s="19"/>
      <c r="G82" s="19"/>
      <c r="H82" s="19"/>
      <c r="I82" s="19"/>
      <c r="J82" s="15"/>
      <c r="K82" s="15"/>
      <c r="L82" s="15"/>
      <c r="M82" s="15"/>
      <c r="N82" s="15"/>
      <c r="O82" s="15"/>
      <c r="P82" s="15"/>
    </row>
    <row r="83" spans="1:16" ht="19" customHeight="1" thickBot="1">
      <c r="A83" s="13"/>
      <c r="B83" s="14"/>
      <c r="C83" s="15"/>
      <c r="D83" s="5" t="s">
        <v>38</v>
      </c>
      <c r="F83" s="20">
        <f t="shared" ref="F83:P83" si="6">SUM(F58:F82)</f>
        <v>2350779405</v>
      </c>
      <c r="G83" s="20">
        <f t="shared" si="6"/>
        <v>-9080799.5091232285</v>
      </c>
      <c r="H83" s="20">
        <f t="shared" si="6"/>
        <v>15648585.795739472</v>
      </c>
      <c r="I83" s="20">
        <f t="shared" si="6"/>
        <v>8432934.0286150705</v>
      </c>
      <c r="J83" s="20">
        <f t="shared" si="6"/>
        <v>2317617085.666522</v>
      </c>
      <c r="K83" s="20">
        <f t="shared" si="6"/>
        <v>92459850.413361713</v>
      </c>
      <c r="L83" s="20">
        <f t="shared" si="6"/>
        <v>512627.76151076111</v>
      </c>
      <c r="M83" s="20">
        <f t="shared" si="6"/>
        <v>1695189.5616009333</v>
      </c>
      <c r="N83" s="20">
        <f t="shared" si="6"/>
        <v>573435.85904121958</v>
      </c>
      <c r="O83" s="20">
        <f t="shared" si="6"/>
        <v>2333891.0000514053</v>
      </c>
      <c r="P83" s="20">
        <f t="shared" si="6"/>
        <v>97574994.595566034</v>
      </c>
    </row>
    <row r="84" spans="1:16" ht="19" customHeight="1" thickTop="1">
      <c r="A84" s="13"/>
      <c r="B84" s="14"/>
      <c r="D84" s="16"/>
      <c r="E84" s="16"/>
    </row>
    <row r="85" spans="1:16" ht="19" customHeight="1" thickBot="1">
      <c r="A85" s="13"/>
      <c r="B85" s="21"/>
      <c r="C85" s="15"/>
      <c r="D85" s="5" t="s">
        <v>39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6">
        <f>P83/J83</f>
        <v>4.2101430473146732E-2</v>
      </c>
    </row>
    <row r="86" spans="1:16" ht="19" customHeight="1" thickTop="1">
      <c r="B86" s="21"/>
      <c r="D86" s="16"/>
      <c r="E86" s="16"/>
    </row>
    <row r="87" spans="1:16" s="1" customFormat="1" ht="20" customHeight="1">
      <c r="A87" s="172" t="str">
        <f>'Rate Case Constants'!C9</f>
        <v>KENTUCKY UTILITIES COMPANY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</row>
    <row r="88" spans="1:16" s="1" customFormat="1" ht="20" customHeight="1">
      <c r="A88" s="172" t="str">
        <f>'Rate Case Constants'!C10</f>
        <v>CASE NO. 2014-00371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</row>
    <row r="89" spans="1:16" s="1" customFormat="1" ht="20" customHeight="1">
      <c r="A89" s="171" t="s">
        <v>0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</row>
    <row r="90" spans="1:16" s="1" customFormat="1" ht="20" customHeight="1">
      <c r="A90" s="171" t="s">
        <v>43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</row>
    <row r="91" spans="1:16" s="1" customFormat="1" ht="20" customHeight="1">
      <c r="A91" s="172" t="str">
        <f>'Rate Case Constants'!C20</f>
        <v>FROM JULY 1, 2015 TO JUNE 30, 2016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</row>
    <row r="92" spans="1:16" s="1" customFormat="1" ht="2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0" customHeight="1">
      <c r="A93" s="3" t="s">
        <v>40</v>
      </c>
    </row>
    <row r="94" spans="1:16" s="1" customFormat="1" ht="20" customHeight="1">
      <c r="A94" s="3" t="s">
        <v>44</v>
      </c>
      <c r="P94" s="4" t="s">
        <v>3</v>
      </c>
    </row>
    <row r="95" spans="1:16" s="1" customFormat="1" ht="20" customHeight="1">
      <c r="A95" s="1" t="str">
        <f>'Rate Case Constants'!C$29</f>
        <v>TYPE OF FILING: __X__ ORIGINAL  _____ UPDATED  _____ REVISED</v>
      </c>
      <c r="P95" s="4" t="s">
        <v>45</v>
      </c>
    </row>
    <row r="96" spans="1:16" s="1" customFormat="1" ht="20" customHeight="1">
      <c r="A96" s="3" t="s">
        <v>5</v>
      </c>
      <c r="P96" s="5" t="str">
        <f>P$9</f>
        <v>WITNESS:   K. W. BLAKE</v>
      </c>
    </row>
    <row r="97" spans="1:16" s="1" customFormat="1" ht="20" customHeight="1"/>
    <row r="98" spans="1:16" s="1" customFormat="1" ht="20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173" t="s">
        <v>6</v>
      </c>
      <c r="L98" s="173"/>
      <c r="M98" s="173"/>
      <c r="N98" s="173"/>
      <c r="O98" s="173"/>
      <c r="P98" s="173"/>
    </row>
    <row r="99" spans="1:16" ht="57.75" customHeight="1">
      <c r="A99" s="7" t="s">
        <v>7</v>
      </c>
      <c r="B99" s="7" t="s">
        <v>8</v>
      </c>
      <c r="C99" s="7" t="s">
        <v>9</v>
      </c>
      <c r="D99" s="7" t="s">
        <v>10</v>
      </c>
      <c r="E99" s="7" t="s">
        <v>11</v>
      </c>
      <c r="F99" s="7" t="s">
        <v>475</v>
      </c>
      <c r="G99" s="7" t="s">
        <v>13</v>
      </c>
      <c r="H99" s="7" t="s">
        <v>14</v>
      </c>
      <c r="I99" s="7" t="s">
        <v>15</v>
      </c>
      <c r="J99" s="7" t="s">
        <v>16</v>
      </c>
      <c r="K99" s="7" t="s">
        <v>17</v>
      </c>
      <c r="L99" s="7" t="s">
        <v>18</v>
      </c>
      <c r="M99" s="7" t="s">
        <v>19</v>
      </c>
      <c r="N99" s="7" t="s">
        <v>20</v>
      </c>
      <c r="O99" s="7" t="s">
        <v>21</v>
      </c>
      <c r="P99" s="7" t="s">
        <v>22</v>
      </c>
    </row>
    <row r="100" spans="1:16" ht="19" customHeight="1">
      <c r="A100" s="9"/>
      <c r="B100" s="10"/>
      <c r="C100" s="10" t="s">
        <v>23</v>
      </c>
      <c r="D100" s="10" t="s">
        <v>24</v>
      </c>
      <c r="E100" s="10" t="s">
        <v>25</v>
      </c>
      <c r="F100" s="10" t="s">
        <v>26</v>
      </c>
      <c r="G100" s="10" t="s">
        <v>27</v>
      </c>
      <c r="H100" s="10" t="s">
        <v>28</v>
      </c>
      <c r="I100" s="10" t="s">
        <v>29</v>
      </c>
      <c r="J100" s="10" t="s">
        <v>458</v>
      </c>
      <c r="K100" s="10" t="s">
        <v>30</v>
      </c>
      <c r="L100" s="10" t="s">
        <v>31</v>
      </c>
      <c r="M100" s="10" t="s">
        <v>32</v>
      </c>
      <c r="N100" s="10" t="s">
        <v>33</v>
      </c>
      <c r="O100" s="10" t="s">
        <v>34</v>
      </c>
      <c r="P100" s="10" t="s">
        <v>35</v>
      </c>
    </row>
    <row r="101" spans="1:16" ht="19" customHeight="1">
      <c r="A101" s="9"/>
      <c r="B101" s="11"/>
      <c r="C101" s="12" t="s">
        <v>36</v>
      </c>
      <c r="D101" s="11"/>
      <c r="E101" s="11"/>
      <c r="F101" s="12" t="s">
        <v>37</v>
      </c>
      <c r="G101" s="12" t="s">
        <v>37</v>
      </c>
      <c r="H101" s="12" t="s">
        <v>37</v>
      </c>
      <c r="I101" s="12" t="s">
        <v>37</v>
      </c>
      <c r="J101" s="12" t="s">
        <v>37</v>
      </c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P101" s="12" t="s">
        <v>37</v>
      </c>
    </row>
    <row r="102" spans="1:16" ht="19" customHeight="1">
      <c r="A102" s="13"/>
      <c r="B102" s="14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9" customHeight="1">
      <c r="A103" s="30">
        <v>1</v>
      </c>
      <c r="B103" s="3" t="s">
        <v>46</v>
      </c>
      <c r="C103" s="24">
        <v>7.5497887499999987E-3</v>
      </c>
      <c r="D103" s="146" t="s">
        <v>437</v>
      </c>
      <c r="E103" s="150" t="s">
        <v>47</v>
      </c>
      <c r="F103" s="25">
        <v>77947405</v>
      </c>
      <c r="G103" s="25">
        <v>0</v>
      </c>
      <c r="H103" s="25">
        <v>554707.80730341119</v>
      </c>
      <c r="I103" s="25">
        <v>0</v>
      </c>
      <c r="J103" s="15">
        <f>F103+G103-H103-I103</f>
        <v>77392697.192696586</v>
      </c>
      <c r="K103" s="15">
        <f>C103*F103</f>
        <v>588486.44136069366</v>
      </c>
      <c r="L103" s="28">
        <v>0</v>
      </c>
      <c r="M103" s="28">
        <v>34731.740759118788</v>
      </c>
      <c r="N103" s="28">
        <v>0</v>
      </c>
      <c r="O103" s="28">
        <v>595417.00002279703</v>
      </c>
      <c r="P103" s="15">
        <f>SUM(K103:O103)</f>
        <v>1218635.1821426095</v>
      </c>
    </row>
    <row r="104" spans="1:16" ht="19" customHeight="1">
      <c r="A104" s="30">
        <v>2</v>
      </c>
      <c r="B104" s="3" t="s">
        <v>48</v>
      </c>
      <c r="C104" s="24">
        <v>7.5497887500000005E-3</v>
      </c>
      <c r="D104" s="150" t="s">
        <v>438</v>
      </c>
      <c r="E104" s="150" t="s">
        <v>49</v>
      </c>
      <c r="F104" s="25">
        <v>54000000</v>
      </c>
      <c r="G104" s="25">
        <v>0</v>
      </c>
      <c r="H104" s="25">
        <v>899953.0870830213</v>
      </c>
      <c r="I104" s="25">
        <v>0</v>
      </c>
      <c r="J104" s="15">
        <f t="shared" ref="J104:J125" si="7">F104+G104-H104-I104</f>
        <v>53100046.912916981</v>
      </c>
      <c r="K104" s="15">
        <f t="shared" ref="K104:K124" si="8">C104*F104</f>
        <v>407688.59250000003</v>
      </c>
      <c r="L104" s="28">
        <v>0</v>
      </c>
      <c r="M104" s="28">
        <v>48300.416354443121</v>
      </c>
      <c r="N104" s="28">
        <v>0</v>
      </c>
      <c r="O104" s="28">
        <v>412490.00001780409</v>
      </c>
      <c r="P104" s="15">
        <f t="shared" ref="P104:P125" si="9">SUM(K104:O104)</f>
        <v>868479.0088722473</v>
      </c>
    </row>
    <row r="105" spans="1:16" ht="19" customHeight="1">
      <c r="A105" s="30">
        <v>3</v>
      </c>
      <c r="B105" s="3" t="s">
        <v>443</v>
      </c>
      <c r="C105" s="24">
        <v>5.7499999999999996E-2</v>
      </c>
      <c r="D105" s="147">
        <v>39226</v>
      </c>
      <c r="E105" s="150" t="s">
        <v>50</v>
      </c>
      <c r="F105" s="25">
        <v>17875000</v>
      </c>
      <c r="G105" s="25">
        <v>0</v>
      </c>
      <c r="H105" s="25">
        <v>110187.62896064349</v>
      </c>
      <c r="I105" s="25">
        <v>225898.76545620148</v>
      </c>
      <c r="J105" s="15">
        <f t="shared" si="7"/>
        <v>17538913.605583157</v>
      </c>
      <c r="K105" s="15">
        <f t="shared" si="8"/>
        <v>1027812.4999999999</v>
      </c>
      <c r="L105" s="28">
        <v>0</v>
      </c>
      <c r="M105" s="28">
        <v>11035.461592652833</v>
      </c>
      <c r="N105" s="28">
        <v>22439.899681915304</v>
      </c>
      <c r="O105" s="28">
        <v>0</v>
      </c>
      <c r="P105" s="15">
        <f t="shared" si="9"/>
        <v>1061287.8612745681</v>
      </c>
    </row>
    <row r="106" spans="1:16" ht="19" customHeight="1">
      <c r="A106" s="30">
        <v>4</v>
      </c>
      <c r="B106" s="3" t="s">
        <v>444</v>
      </c>
      <c r="C106" s="24">
        <v>0.06</v>
      </c>
      <c r="D106" s="147">
        <v>39226</v>
      </c>
      <c r="E106" s="150" t="s">
        <v>51</v>
      </c>
      <c r="F106" s="25">
        <v>8927000</v>
      </c>
      <c r="G106" s="25">
        <v>0</v>
      </c>
      <c r="H106" s="25">
        <v>111528.13690841428</v>
      </c>
      <c r="I106" s="25">
        <v>228568.71619258414</v>
      </c>
      <c r="J106" s="15">
        <f t="shared" si="7"/>
        <v>8586903.1468990017</v>
      </c>
      <c r="K106" s="15">
        <f t="shared" si="8"/>
        <v>535620</v>
      </c>
      <c r="L106" s="28">
        <v>0</v>
      </c>
      <c r="M106" s="28">
        <v>5298.825536416618</v>
      </c>
      <c r="N106" s="28">
        <v>10859.5535309773</v>
      </c>
      <c r="O106" s="28">
        <v>0</v>
      </c>
      <c r="P106" s="15">
        <f t="shared" si="9"/>
        <v>551778.37906739395</v>
      </c>
    </row>
    <row r="107" spans="1:16" ht="19" customHeight="1">
      <c r="A107" s="30">
        <v>5</v>
      </c>
      <c r="B107" s="3" t="s">
        <v>52</v>
      </c>
      <c r="C107" s="24">
        <v>9.5497887500000031E-3</v>
      </c>
      <c r="D107" s="147">
        <v>37399</v>
      </c>
      <c r="E107" s="150" t="s">
        <v>47</v>
      </c>
      <c r="F107" s="25">
        <v>2400000</v>
      </c>
      <c r="G107" s="25">
        <v>0</v>
      </c>
      <c r="H107" s="25">
        <v>45807.428172687316</v>
      </c>
      <c r="I107" s="25">
        <v>66799.624719646046</v>
      </c>
      <c r="J107" s="15">
        <f t="shared" si="7"/>
        <v>2287392.9471076666</v>
      </c>
      <c r="K107" s="15">
        <f t="shared" si="8"/>
        <v>22919.493000000006</v>
      </c>
      <c r="L107" s="28">
        <v>0</v>
      </c>
      <c r="M107" s="28">
        <v>2868.1258396982553</v>
      </c>
      <c r="N107" s="28">
        <v>4182.5035499292844</v>
      </c>
      <c r="O107" s="28">
        <v>2400</v>
      </c>
      <c r="P107" s="15">
        <f t="shared" si="9"/>
        <v>32370.122389627548</v>
      </c>
    </row>
    <row r="108" spans="1:16" ht="19" customHeight="1">
      <c r="A108" s="30">
        <v>6</v>
      </c>
      <c r="B108" s="3" t="s">
        <v>53</v>
      </c>
      <c r="C108" s="24">
        <v>9.5497887500000031E-3</v>
      </c>
      <c r="D108" s="147">
        <v>37399</v>
      </c>
      <c r="E108" s="150" t="s">
        <v>47</v>
      </c>
      <c r="F108" s="25">
        <v>2400000</v>
      </c>
      <c r="G108" s="25">
        <v>0</v>
      </c>
      <c r="H108" s="25">
        <v>18416.199518875932</v>
      </c>
      <c r="I108" s="25">
        <v>205018.7368064507</v>
      </c>
      <c r="J108" s="15">
        <f t="shared" si="7"/>
        <v>2176565.063674673</v>
      </c>
      <c r="K108" s="15">
        <f t="shared" si="8"/>
        <v>22919.493000000006</v>
      </c>
      <c r="L108" s="28">
        <v>0</v>
      </c>
      <c r="M108" s="28">
        <v>1153.087567090995</v>
      </c>
      <c r="N108" s="28">
        <v>12836.772264403593</v>
      </c>
      <c r="O108" s="28">
        <v>2400</v>
      </c>
      <c r="P108" s="15">
        <f t="shared" si="9"/>
        <v>39309.352831494594</v>
      </c>
    </row>
    <row r="109" spans="1:16" ht="19" customHeight="1">
      <c r="A109" s="30">
        <v>7</v>
      </c>
      <c r="B109" s="3" t="s">
        <v>54</v>
      </c>
      <c r="C109" s="24">
        <v>9.5497887499999996E-3</v>
      </c>
      <c r="D109" s="147">
        <v>37399</v>
      </c>
      <c r="E109" s="150" t="s">
        <v>47</v>
      </c>
      <c r="F109" s="25">
        <v>7400000</v>
      </c>
      <c r="G109" s="25">
        <v>0</v>
      </c>
      <c r="H109" s="25">
        <v>50990.485557368913</v>
      </c>
      <c r="I109" s="25">
        <v>207441.45710643509</v>
      </c>
      <c r="J109" s="15">
        <f t="shared" si="7"/>
        <v>7141568.0573361963</v>
      </c>
      <c r="K109" s="15">
        <f t="shared" si="8"/>
        <v>70668.436749999993</v>
      </c>
      <c r="L109" s="28">
        <v>0</v>
      </c>
      <c r="M109" s="28">
        <v>3192.6508439415402</v>
      </c>
      <c r="N109" s="28">
        <v>12988.465125978297</v>
      </c>
      <c r="O109" s="28">
        <v>7400</v>
      </c>
      <c r="P109" s="15">
        <f t="shared" si="9"/>
        <v>94249.552719919826</v>
      </c>
    </row>
    <row r="110" spans="1:16" ht="19" customHeight="1">
      <c r="A110" s="30">
        <v>8</v>
      </c>
      <c r="B110" s="3" t="s">
        <v>55</v>
      </c>
      <c r="C110" s="24">
        <v>7.5497887499999979E-3</v>
      </c>
      <c r="D110" s="148" t="s">
        <v>439</v>
      </c>
      <c r="E110" s="150" t="s">
        <v>49</v>
      </c>
      <c r="F110" s="25">
        <v>50000000</v>
      </c>
      <c r="G110" s="25">
        <v>0</v>
      </c>
      <c r="H110" s="25">
        <v>191119.98172515532</v>
      </c>
      <c r="I110" s="25">
        <v>1779174.5716991576</v>
      </c>
      <c r="J110" s="15">
        <f t="shared" si="7"/>
        <v>48029705.446575686</v>
      </c>
      <c r="K110" s="15">
        <f t="shared" si="8"/>
        <v>377489.43749999988</v>
      </c>
      <c r="L110" s="28">
        <v>0</v>
      </c>
      <c r="M110" s="28">
        <v>10212.469012714822</v>
      </c>
      <c r="N110" s="28">
        <v>95488.168439053901</v>
      </c>
      <c r="O110" s="28">
        <v>381473.0000108041</v>
      </c>
      <c r="P110" s="15">
        <f t="shared" si="9"/>
        <v>864663.07496257266</v>
      </c>
    </row>
    <row r="111" spans="1:16" ht="19" customHeight="1">
      <c r="A111" s="30">
        <v>9</v>
      </c>
      <c r="B111" s="3" t="s">
        <v>56</v>
      </c>
      <c r="C111" s="24">
        <v>9.5497887499999979E-3</v>
      </c>
      <c r="D111" s="147">
        <v>37399</v>
      </c>
      <c r="E111" s="150" t="s">
        <v>47</v>
      </c>
      <c r="F111" s="25">
        <v>20930000</v>
      </c>
      <c r="G111" s="25">
        <v>0</v>
      </c>
      <c r="H111" s="25">
        <v>65921.483658553669</v>
      </c>
      <c r="I111" s="25">
        <v>583526.42701146298</v>
      </c>
      <c r="J111" s="15">
        <f t="shared" si="7"/>
        <v>20280552.089329984</v>
      </c>
      <c r="K111" s="15">
        <f t="shared" si="8"/>
        <v>199877.07853749997</v>
      </c>
      <c r="L111" s="28">
        <v>0</v>
      </c>
      <c r="M111" s="28">
        <v>4127.5206175388976</v>
      </c>
      <c r="N111" s="28">
        <v>36536.152303724652</v>
      </c>
      <c r="O111" s="28">
        <v>20930</v>
      </c>
      <c r="P111" s="15">
        <f t="shared" si="9"/>
        <v>261470.75145876349</v>
      </c>
    </row>
    <row r="112" spans="1:16" ht="19" customHeight="1">
      <c r="A112" s="30">
        <v>10</v>
      </c>
      <c r="B112" s="3" t="s">
        <v>57</v>
      </c>
      <c r="C112" s="24">
        <v>7.5497887499999987E-3</v>
      </c>
      <c r="D112" s="147">
        <v>36665</v>
      </c>
      <c r="E112" s="150" t="s">
        <v>58</v>
      </c>
      <c r="F112" s="25">
        <v>12900000</v>
      </c>
      <c r="G112" s="25">
        <v>0</v>
      </c>
      <c r="H112" s="25">
        <v>81048.519748355437</v>
      </c>
      <c r="I112" s="25">
        <v>262936.14014934201</v>
      </c>
      <c r="J112" s="15">
        <f t="shared" si="7"/>
        <v>12556015.340102302</v>
      </c>
      <c r="K112" s="15">
        <f t="shared" si="8"/>
        <v>97392.274874999988</v>
      </c>
      <c r="L112" s="28">
        <v>0</v>
      </c>
      <c r="M112" s="28">
        <v>11074.923617685106</v>
      </c>
      <c r="N112" s="28">
        <v>35942.487542319126</v>
      </c>
      <c r="O112" s="28">
        <v>110843</v>
      </c>
      <c r="P112" s="15">
        <f t="shared" si="9"/>
        <v>255252.68603500421</v>
      </c>
    </row>
    <row r="113" spans="1:16" ht="19" customHeight="1">
      <c r="A113" s="30">
        <v>11</v>
      </c>
      <c r="B113" s="3" t="s">
        <v>59</v>
      </c>
      <c r="C113" s="24">
        <v>1.9570825E-2</v>
      </c>
      <c r="D113" s="150" t="s">
        <v>440</v>
      </c>
      <c r="E113" s="150" t="s">
        <v>60</v>
      </c>
      <c r="F113" s="25">
        <v>96000000</v>
      </c>
      <c r="G113" s="25">
        <v>0</v>
      </c>
      <c r="H113" s="25">
        <v>1233460.0679497377</v>
      </c>
      <c r="I113" s="25">
        <v>3114708.3043822949</v>
      </c>
      <c r="J113" s="15">
        <f t="shared" si="7"/>
        <v>91651831.627667964</v>
      </c>
      <c r="K113" s="15">
        <f t="shared" si="8"/>
        <v>1878799.2</v>
      </c>
      <c r="L113" s="28">
        <v>0</v>
      </c>
      <c r="M113" s="28">
        <v>74135.682016642473</v>
      </c>
      <c r="N113" s="28">
        <v>187205.91843178464</v>
      </c>
      <c r="O113" s="28">
        <v>300538</v>
      </c>
      <c r="P113" s="15">
        <f t="shared" si="9"/>
        <v>2440678.800448427</v>
      </c>
    </row>
    <row r="114" spans="1:16" ht="19" customHeight="1">
      <c r="A114" s="30">
        <v>12</v>
      </c>
      <c r="B114" s="3" t="s">
        <v>445</v>
      </c>
      <c r="C114" s="149">
        <f>C27</f>
        <v>1.6249999999999997E-2</v>
      </c>
      <c r="D114" s="150" t="s">
        <v>441</v>
      </c>
      <c r="E114" s="150" t="s">
        <v>61</v>
      </c>
      <c r="F114" s="25">
        <v>84027753.846153855</v>
      </c>
      <c r="G114" s="25">
        <v>-14053.297344057479</v>
      </c>
      <c r="H114" s="25">
        <v>30837.022323437672</v>
      </c>
      <c r="I114" s="25">
        <v>0</v>
      </c>
      <c r="J114" s="15">
        <f t="shared" si="7"/>
        <v>83982863.526486352</v>
      </c>
      <c r="K114" s="15">
        <f t="shared" si="8"/>
        <v>1365451</v>
      </c>
      <c r="L114" s="28">
        <v>65998.983531567661</v>
      </c>
      <c r="M114" s="28">
        <v>159324.62059675623</v>
      </c>
      <c r="N114" s="28">
        <v>0</v>
      </c>
      <c r="O114" s="28">
        <v>0</v>
      </c>
      <c r="P114" s="15">
        <f t="shared" si="9"/>
        <v>1590774.604128324</v>
      </c>
    </row>
    <row r="115" spans="1:16" ht="19" customHeight="1">
      <c r="A115" s="30">
        <v>13</v>
      </c>
      <c r="B115" s="3" t="s">
        <v>446</v>
      </c>
      <c r="C115" s="24">
        <v>3.2499999999999987E-2</v>
      </c>
      <c r="D115" s="150" t="s">
        <v>441</v>
      </c>
      <c r="E115" s="150" t="s">
        <v>62</v>
      </c>
      <c r="F115" s="25">
        <v>500000000</v>
      </c>
      <c r="G115" s="25">
        <v>-921287.99514955538</v>
      </c>
      <c r="H115" s="25">
        <v>2032996.5601675825</v>
      </c>
      <c r="I115" s="25">
        <v>0</v>
      </c>
      <c r="J115" s="15">
        <f t="shared" si="7"/>
        <v>497045715.44468284</v>
      </c>
      <c r="K115" s="15">
        <f t="shared" si="8"/>
        <v>16249999.999999994</v>
      </c>
      <c r="L115" s="28">
        <v>189277.96041296271</v>
      </c>
      <c r="M115" s="28">
        <v>420986.10223555728</v>
      </c>
      <c r="N115" s="28">
        <v>0</v>
      </c>
      <c r="O115" s="28">
        <v>0</v>
      </c>
      <c r="P115" s="15">
        <f t="shared" si="9"/>
        <v>16860264.062648512</v>
      </c>
    </row>
    <row r="116" spans="1:16" ht="19" customHeight="1">
      <c r="A116" s="30">
        <v>14</v>
      </c>
      <c r="B116" s="3" t="s">
        <v>447</v>
      </c>
      <c r="C116" s="149">
        <v>5.1249999999999997E-2</v>
      </c>
      <c r="D116" s="150" t="s">
        <v>441</v>
      </c>
      <c r="E116" s="150" t="s">
        <v>63</v>
      </c>
      <c r="F116" s="25">
        <v>750000000</v>
      </c>
      <c r="G116" s="25">
        <v>-6747162.8808560288</v>
      </c>
      <c r="H116" s="25">
        <v>6208065.7830579169</v>
      </c>
      <c r="I116" s="25">
        <v>0</v>
      </c>
      <c r="J116" s="15">
        <f t="shared" si="7"/>
        <v>737044771.33608603</v>
      </c>
      <c r="K116" s="15">
        <f t="shared" si="8"/>
        <v>38437500</v>
      </c>
      <c r="L116" s="28">
        <v>271773.73930543475</v>
      </c>
      <c r="M116" s="28">
        <v>250444.93886947841</v>
      </c>
      <c r="N116" s="28">
        <v>0</v>
      </c>
      <c r="O116" s="28">
        <v>0</v>
      </c>
      <c r="P116" s="15">
        <f t="shared" si="9"/>
        <v>38959718.678174913</v>
      </c>
    </row>
    <row r="117" spans="1:16" ht="19" customHeight="1">
      <c r="A117" s="30">
        <v>15</v>
      </c>
      <c r="B117" s="3" t="s">
        <v>448</v>
      </c>
      <c r="C117" s="24">
        <v>4.65E-2</v>
      </c>
      <c r="D117" s="150" t="s">
        <v>442</v>
      </c>
      <c r="E117" s="150" t="s">
        <v>64</v>
      </c>
      <c r="F117" s="25">
        <v>250000000</v>
      </c>
      <c r="G117" s="25">
        <v>-1672426.2955661134</v>
      </c>
      <c r="H117" s="25">
        <v>2578685.7090057996</v>
      </c>
      <c r="I117" s="25">
        <v>0</v>
      </c>
      <c r="J117" s="15">
        <f t="shared" si="7"/>
        <v>245748887.99542809</v>
      </c>
      <c r="K117" s="15">
        <f t="shared" si="8"/>
        <v>11625000</v>
      </c>
      <c r="L117" s="28">
        <v>60119.85781754303</v>
      </c>
      <c r="M117" s="28">
        <v>92697.788701520505</v>
      </c>
      <c r="N117" s="28">
        <v>0</v>
      </c>
      <c r="O117" s="28">
        <v>0</v>
      </c>
      <c r="P117" s="15">
        <f t="shared" si="9"/>
        <v>11777817.646519065</v>
      </c>
    </row>
    <row r="118" spans="1:16" ht="19" customHeight="1">
      <c r="A118" s="30">
        <v>16</v>
      </c>
      <c r="B118" s="3" t="s">
        <v>65</v>
      </c>
      <c r="C118" s="24">
        <f>C74</f>
        <v>4.3769999999999996E-2</v>
      </c>
      <c r="D118" s="150" t="s">
        <v>73</v>
      </c>
      <c r="E118" s="150" t="s">
        <v>74</v>
      </c>
      <c r="F118" s="25">
        <f>F74*9/12</f>
        <v>187500000</v>
      </c>
      <c r="G118" s="25">
        <v>0</v>
      </c>
      <c r="H118" s="25">
        <v>0</v>
      </c>
      <c r="I118" s="25">
        <v>0</v>
      </c>
      <c r="J118" s="15">
        <f t="shared" si="7"/>
        <v>187500000</v>
      </c>
      <c r="K118" s="15">
        <f t="shared" si="8"/>
        <v>8206874.9999999991</v>
      </c>
      <c r="L118" s="28">
        <v>0</v>
      </c>
      <c r="M118" s="28">
        <v>0</v>
      </c>
      <c r="N118" s="28">
        <v>0</v>
      </c>
      <c r="O118" s="28">
        <v>0</v>
      </c>
      <c r="P118" s="15">
        <f t="shared" si="9"/>
        <v>8206874.9999999991</v>
      </c>
    </row>
    <row r="119" spans="1:16" ht="19" customHeight="1">
      <c r="A119" s="30">
        <v>17</v>
      </c>
      <c r="B119" s="3" t="s">
        <v>66</v>
      </c>
      <c r="C119" s="24">
        <f>C75</f>
        <v>3.8899999999999997E-2</v>
      </c>
      <c r="D119" s="150" t="s">
        <v>73</v>
      </c>
      <c r="E119" s="150" t="s">
        <v>75</v>
      </c>
      <c r="F119" s="25">
        <f>F75*9/12</f>
        <v>187500000</v>
      </c>
      <c r="G119" s="25">
        <v>0</v>
      </c>
      <c r="H119" s="25">
        <v>0</v>
      </c>
      <c r="I119" s="25">
        <v>0</v>
      </c>
      <c r="J119" s="15">
        <f t="shared" si="7"/>
        <v>187500000</v>
      </c>
      <c r="K119" s="15">
        <f t="shared" si="8"/>
        <v>7293749.9999999991</v>
      </c>
      <c r="L119" s="28">
        <v>0</v>
      </c>
      <c r="M119" s="28">
        <v>0</v>
      </c>
      <c r="N119" s="28">
        <v>0</v>
      </c>
      <c r="O119" s="28">
        <v>0</v>
      </c>
      <c r="P119" s="15">
        <f t="shared" si="9"/>
        <v>7293749.9999999991</v>
      </c>
    </row>
    <row r="120" spans="1:16" ht="19" customHeight="1">
      <c r="A120" s="30">
        <v>18</v>
      </c>
      <c r="B120" s="3" t="s">
        <v>67</v>
      </c>
      <c r="C120" s="27"/>
      <c r="D120" s="150"/>
      <c r="E120" s="150"/>
      <c r="F120" s="25">
        <v>0</v>
      </c>
      <c r="G120" s="25">
        <v>0</v>
      </c>
      <c r="H120" s="25">
        <v>0</v>
      </c>
      <c r="I120" s="25">
        <v>0</v>
      </c>
      <c r="J120" s="15">
        <f t="shared" si="7"/>
        <v>0</v>
      </c>
      <c r="K120" s="15">
        <f t="shared" si="8"/>
        <v>0</v>
      </c>
      <c r="L120" s="28">
        <v>0</v>
      </c>
      <c r="M120" s="28">
        <v>0</v>
      </c>
      <c r="N120" s="28">
        <v>0</v>
      </c>
      <c r="O120" s="28">
        <v>0</v>
      </c>
      <c r="P120" s="15">
        <f t="shared" si="9"/>
        <v>0</v>
      </c>
    </row>
    <row r="121" spans="1:16" ht="19" customHeight="1">
      <c r="A121" s="30">
        <v>19</v>
      </c>
      <c r="B121" s="3" t="s">
        <v>68</v>
      </c>
      <c r="C121" s="27"/>
      <c r="D121" s="150"/>
      <c r="E121" s="150"/>
      <c r="F121" s="25">
        <v>0</v>
      </c>
      <c r="G121" s="25">
        <v>0</v>
      </c>
      <c r="H121" s="25">
        <v>1889473.2491827516</v>
      </c>
      <c r="I121" s="25">
        <v>190947.28124857586</v>
      </c>
      <c r="J121" s="15">
        <f t="shared" si="7"/>
        <v>-2080420.5304313274</v>
      </c>
      <c r="K121" s="15">
        <f t="shared" si="8"/>
        <v>0</v>
      </c>
      <c r="L121" s="28">
        <v>0</v>
      </c>
      <c r="M121" s="28">
        <v>529733.88248256012</v>
      </c>
      <c r="N121" s="28">
        <v>53534.097235326393</v>
      </c>
      <c r="O121" s="28">
        <v>500000</v>
      </c>
      <c r="P121" s="15">
        <f t="shared" si="9"/>
        <v>1083267.9797178865</v>
      </c>
    </row>
    <row r="122" spans="1:16" ht="19" customHeight="1">
      <c r="A122" s="30">
        <v>20</v>
      </c>
      <c r="B122" s="3" t="s">
        <v>69</v>
      </c>
      <c r="C122" s="27"/>
      <c r="D122" s="150"/>
      <c r="E122" s="150"/>
      <c r="F122" s="25"/>
      <c r="G122" s="25"/>
      <c r="H122" s="25">
        <v>17307.692307692309</v>
      </c>
      <c r="I122" s="25"/>
      <c r="J122" s="15">
        <f t="shared" si="7"/>
        <v>-17307.692307692309</v>
      </c>
      <c r="K122" s="15">
        <f t="shared" si="8"/>
        <v>0</v>
      </c>
      <c r="L122" s="28">
        <v>0</v>
      </c>
      <c r="M122" s="28">
        <v>50000</v>
      </c>
      <c r="N122" s="28">
        <v>0</v>
      </c>
      <c r="O122" s="28">
        <v>83333.33</v>
      </c>
      <c r="P122" s="15">
        <f t="shared" si="9"/>
        <v>133333.33000000002</v>
      </c>
    </row>
    <row r="123" spans="1:16" ht="19" customHeight="1">
      <c r="A123" s="30">
        <v>21</v>
      </c>
      <c r="B123" s="3" t="s">
        <v>70</v>
      </c>
      <c r="C123" s="27"/>
      <c r="D123" s="150"/>
      <c r="E123" s="150"/>
      <c r="F123" s="25">
        <v>0</v>
      </c>
      <c r="G123" s="25">
        <v>0</v>
      </c>
      <c r="H123" s="25">
        <v>384625.50395833323</v>
      </c>
      <c r="I123" s="25">
        <v>0</v>
      </c>
      <c r="J123" s="15">
        <f t="shared" si="7"/>
        <v>-384625.50395833323</v>
      </c>
      <c r="K123" s="15">
        <f t="shared" si="8"/>
        <v>0</v>
      </c>
      <c r="L123" s="28">
        <v>0</v>
      </c>
      <c r="M123" s="28">
        <v>219786.00483333334</v>
      </c>
      <c r="N123" s="28">
        <v>0</v>
      </c>
      <c r="O123" s="28"/>
      <c r="P123" s="15">
        <f t="shared" si="9"/>
        <v>219786.00483333334</v>
      </c>
    </row>
    <row r="124" spans="1:16" ht="19" customHeight="1">
      <c r="A124" s="30">
        <v>22</v>
      </c>
      <c r="B124" s="3" t="s">
        <v>71</v>
      </c>
      <c r="C124" s="27"/>
      <c r="D124" s="150"/>
      <c r="E124" s="150"/>
      <c r="F124" s="25">
        <v>0</v>
      </c>
      <c r="G124" s="25">
        <v>0</v>
      </c>
      <c r="H124" s="25">
        <v>0</v>
      </c>
      <c r="I124" s="25">
        <v>1858397.8292365258</v>
      </c>
      <c r="J124" s="15">
        <f t="shared" si="7"/>
        <v>-1858397.8292365258</v>
      </c>
      <c r="K124" s="15">
        <f t="shared" si="8"/>
        <v>0</v>
      </c>
      <c r="L124" s="28">
        <v>0</v>
      </c>
      <c r="M124" s="28">
        <v>0</v>
      </c>
      <c r="N124" s="28">
        <v>110979.1052531607</v>
      </c>
      <c r="O124" s="28"/>
      <c r="P124" s="15">
        <f t="shared" si="9"/>
        <v>110979.1052531607</v>
      </c>
    </row>
    <row r="125" spans="1:16" ht="19" customHeight="1">
      <c r="A125" s="30">
        <v>23</v>
      </c>
      <c r="B125" s="3" t="s">
        <v>72</v>
      </c>
      <c r="C125" s="27"/>
      <c r="D125" s="150"/>
      <c r="E125" s="150"/>
      <c r="F125" s="25">
        <v>0</v>
      </c>
      <c r="G125" s="25">
        <v>0</v>
      </c>
      <c r="H125" s="25">
        <v>0</v>
      </c>
      <c r="I125" s="25">
        <v>0</v>
      </c>
      <c r="J125" s="15">
        <f t="shared" si="7"/>
        <v>0</v>
      </c>
      <c r="K125" s="15">
        <v>-1410165.6563333403</v>
      </c>
      <c r="L125" s="28">
        <v>0</v>
      </c>
      <c r="M125" s="28">
        <v>0</v>
      </c>
      <c r="N125" s="28">
        <v>0</v>
      </c>
      <c r="O125" s="28">
        <v>0</v>
      </c>
      <c r="P125" s="15">
        <f t="shared" si="9"/>
        <v>-1410165.6563333403</v>
      </c>
    </row>
    <row r="126" spans="1:16" ht="19" customHeight="1">
      <c r="A126" s="13"/>
      <c r="B126" s="14"/>
      <c r="D126" s="16"/>
      <c r="E126" s="16"/>
    </row>
    <row r="127" spans="1:16" ht="19" customHeight="1" thickBot="1">
      <c r="A127" s="13"/>
      <c r="B127" s="14"/>
      <c r="C127" s="15"/>
      <c r="D127" s="5" t="s">
        <v>38</v>
      </c>
      <c r="F127" s="20">
        <f t="shared" ref="F127:P127" si="10">SUM(F102:F126)</f>
        <v>2309807158.8461537</v>
      </c>
      <c r="G127" s="20">
        <f t="shared" si="10"/>
        <v>-9354930.4689157549</v>
      </c>
      <c r="H127" s="20">
        <f t="shared" si="10"/>
        <v>16505132.346589737</v>
      </c>
      <c r="I127" s="20">
        <f t="shared" si="10"/>
        <v>8723417.8540086765</v>
      </c>
      <c r="J127" s="20">
        <f t="shared" si="10"/>
        <v>2275223678.17664</v>
      </c>
      <c r="K127" s="20">
        <f t="shared" si="10"/>
        <v>86998083.291189849</v>
      </c>
      <c r="L127" s="20">
        <f t="shared" si="10"/>
        <v>587170.54106750805</v>
      </c>
      <c r="M127" s="20">
        <f t="shared" si="10"/>
        <v>1929104.2414771493</v>
      </c>
      <c r="N127" s="20">
        <f t="shared" si="10"/>
        <v>582993.12335857318</v>
      </c>
      <c r="O127" s="20">
        <f t="shared" si="10"/>
        <v>2417224.3300514054</v>
      </c>
      <c r="P127" s="20">
        <f t="shared" si="10"/>
        <v>92514575.527144477</v>
      </c>
    </row>
    <row r="128" spans="1:16" ht="19" customHeight="1" thickTop="1">
      <c r="A128" s="13"/>
      <c r="B128" s="14"/>
      <c r="D128" s="16"/>
      <c r="E128" s="16"/>
    </row>
    <row r="129" spans="1:16" ht="19" customHeight="1" thickBot="1">
      <c r="A129" s="13"/>
      <c r="B129" s="21"/>
      <c r="C129" s="15"/>
      <c r="D129" s="5" t="s">
        <v>39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6">
        <f>P127/J127</f>
        <v>4.0661749618079522E-2</v>
      </c>
    </row>
    <row r="130" spans="1:16" ht="19" customHeight="1" thickTop="1">
      <c r="B130" s="21"/>
      <c r="D130" s="16"/>
      <c r="E130" s="16"/>
    </row>
    <row r="131" spans="1:16" ht="19" customHeight="1">
      <c r="A131" s="13"/>
      <c r="B131" s="21"/>
      <c r="C131" s="15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9" customHeight="1">
      <c r="B132" s="21"/>
      <c r="D132" s="16"/>
      <c r="E132" s="16"/>
    </row>
    <row r="133" spans="1:16" ht="19" customHeight="1">
      <c r="A133" s="13"/>
      <c r="B133" s="21"/>
      <c r="C133" s="23"/>
      <c r="D133" s="16"/>
      <c r="E133" s="1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9" customHeight="1">
      <c r="D134" s="16"/>
      <c r="E134" s="16"/>
    </row>
    <row r="135" spans="1:16" ht="19" customHeight="1">
      <c r="D135" s="16"/>
      <c r="E135" s="16"/>
    </row>
    <row r="136" spans="1:16" ht="19" customHeight="1">
      <c r="D136" s="16"/>
      <c r="E136" s="16"/>
    </row>
    <row r="137" spans="1:16" ht="19" customHeight="1"/>
    <row r="138" spans="1:16" ht="19" customHeight="1"/>
    <row r="139" spans="1:16" ht="19" customHeight="1"/>
    <row r="140" spans="1:16" ht="19" customHeight="1"/>
    <row r="141" spans="1:16" ht="19" customHeight="1"/>
    <row r="142" spans="1:16" ht="19" customHeight="1"/>
    <row r="143" spans="1:16" ht="19" customHeight="1"/>
    <row r="144" spans="1:16" ht="19" customHeight="1"/>
    <row r="145" ht="19" customHeight="1"/>
    <row r="146" ht="19" customHeight="1"/>
    <row r="147" ht="19" customHeight="1"/>
    <row r="148" ht="19" customHeight="1"/>
    <row r="149" ht="19" customHeight="1"/>
    <row r="150" ht="19" customHeight="1"/>
    <row r="151" ht="19" customHeight="1"/>
    <row r="152" ht="19" customHeight="1"/>
    <row r="153" ht="19" customHeight="1"/>
    <row r="154" ht="19" customHeight="1"/>
    <row r="155" ht="19" customHeight="1"/>
    <row r="156" ht="19" customHeight="1"/>
    <row r="157" ht="19" customHeight="1"/>
    <row r="158" ht="19" customHeight="1"/>
    <row r="159" ht="19" customHeight="1"/>
    <row r="160" ht="19" customHeight="1"/>
    <row r="161" ht="19" customHeight="1"/>
    <row r="162" ht="19" customHeight="1"/>
    <row r="163" ht="19" customHeight="1"/>
    <row r="164" ht="19" customHeight="1"/>
    <row r="165" ht="19" customHeight="1"/>
    <row r="166" ht="19" customHeight="1"/>
    <row r="167" ht="19" customHeight="1"/>
    <row r="168" ht="19" customHeight="1"/>
    <row r="169" ht="19" customHeight="1"/>
    <row r="170" ht="19" customHeight="1"/>
    <row r="171" ht="19" customHeight="1"/>
    <row r="172" ht="19" customHeight="1"/>
    <row r="173" ht="19" customHeight="1"/>
    <row r="174" ht="19" customHeight="1"/>
    <row r="175" ht="19" customHeight="1"/>
    <row r="176" ht="19" customHeight="1"/>
    <row r="177" ht="19" customHeight="1"/>
    <row r="178" ht="19" customHeight="1"/>
    <row r="179" ht="19" customHeight="1"/>
    <row r="180" ht="19" customHeight="1"/>
    <row r="181" ht="19" customHeight="1"/>
    <row r="182" ht="19" customHeight="1"/>
    <row r="183" ht="19" customHeight="1"/>
    <row r="184" ht="19" customHeight="1"/>
    <row r="185" ht="19" customHeight="1"/>
    <row r="186" ht="19" customHeight="1"/>
    <row r="187" ht="19" customHeight="1"/>
    <row r="188" ht="19" customHeight="1"/>
    <row r="189" ht="19" customHeight="1"/>
    <row r="190" ht="19" customHeight="1"/>
    <row r="191" ht="19" customHeight="1"/>
    <row r="192" ht="19" customHeight="1"/>
    <row r="193" ht="19" customHeight="1"/>
    <row r="194" ht="19" customHeight="1"/>
    <row r="195" ht="19" customHeight="1"/>
    <row r="196" ht="19" customHeight="1"/>
    <row r="197" ht="19" customHeight="1"/>
    <row r="198" ht="19" customHeight="1"/>
    <row r="199" ht="19" customHeight="1"/>
    <row r="200" ht="19" customHeight="1"/>
    <row r="201" ht="19" customHeight="1"/>
    <row r="202" ht="19" customHeight="1"/>
    <row r="203" ht="19" customHeight="1"/>
    <row r="204" ht="19" customHeight="1"/>
    <row r="205" ht="19" customHeight="1"/>
    <row r="206" ht="19" customHeight="1"/>
    <row r="207" ht="19" customHeight="1"/>
    <row r="208" ht="19" customHeight="1"/>
    <row r="209" ht="19" customHeight="1"/>
    <row r="210" ht="19" customHeight="1"/>
    <row r="211" ht="19" customHeight="1"/>
    <row r="212" ht="19" customHeight="1"/>
    <row r="213" ht="19" customHeight="1"/>
    <row r="214" ht="19" customHeight="1"/>
    <row r="215" ht="19" customHeight="1"/>
    <row r="216" ht="19" customHeight="1"/>
    <row r="217" ht="19" customHeight="1"/>
    <row r="218" ht="19" customHeight="1"/>
    <row r="219" ht="19" customHeight="1"/>
    <row r="220" ht="19" customHeight="1"/>
    <row r="221" ht="19" customHeight="1"/>
    <row r="222" ht="19" customHeight="1"/>
    <row r="223" ht="19" customHeight="1"/>
    <row r="224" ht="19" customHeight="1"/>
    <row r="225" ht="19" customHeight="1"/>
    <row r="226" ht="19" customHeight="1"/>
    <row r="227" ht="19" customHeight="1"/>
    <row r="228" ht="19" customHeight="1"/>
    <row r="229" ht="19" customHeight="1"/>
    <row r="230" ht="19" customHeight="1"/>
    <row r="231" ht="19" customHeight="1"/>
    <row r="232" ht="19" customHeight="1"/>
    <row r="233" ht="19" customHeight="1"/>
    <row r="234" ht="19" customHeight="1"/>
    <row r="235" ht="19" customHeight="1"/>
    <row r="236" ht="19" customHeight="1"/>
    <row r="237" ht="19" customHeight="1"/>
    <row r="238" ht="19" customHeight="1"/>
    <row r="239" ht="19" customHeight="1"/>
    <row r="240" ht="19" customHeight="1"/>
    <row r="241" ht="19" customHeight="1"/>
    <row r="242" ht="19" customHeight="1"/>
    <row r="243" ht="19" customHeight="1"/>
    <row r="244" ht="19" customHeight="1"/>
    <row r="245" ht="19" customHeight="1"/>
    <row r="246" ht="19" customHeight="1"/>
    <row r="247" ht="19" customHeight="1"/>
    <row r="248" ht="19" customHeight="1"/>
    <row r="249" ht="19" customHeight="1"/>
    <row r="250" ht="19" customHeight="1"/>
    <row r="251" ht="19" customHeight="1"/>
    <row r="252" ht="19" customHeight="1"/>
    <row r="253" ht="19" customHeight="1"/>
    <row r="254" ht="19" customHeight="1"/>
    <row r="255" ht="19" customHeight="1"/>
    <row r="256" ht="19" customHeight="1"/>
    <row r="257" ht="19" customHeight="1"/>
    <row r="258" ht="19" customHeight="1"/>
    <row r="259" ht="19" customHeight="1"/>
    <row r="260" ht="19" customHeight="1"/>
    <row r="261" ht="19" customHeight="1"/>
    <row r="262" ht="19" customHeight="1"/>
    <row r="263" ht="19" customHeight="1"/>
    <row r="264" ht="19" customHeight="1"/>
    <row r="265" ht="19" customHeight="1"/>
    <row r="266" ht="19" customHeight="1"/>
    <row r="267" ht="19" customHeight="1"/>
    <row r="268" ht="19" customHeight="1"/>
    <row r="269" ht="19" customHeight="1"/>
    <row r="270" ht="19" customHeight="1"/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</sheetData>
  <mergeCells count="1039">
    <mergeCell ref="Q45:AF45"/>
    <mergeCell ref="AG45:AV45"/>
    <mergeCell ref="AW45:BL45"/>
    <mergeCell ref="BM45:CB45"/>
    <mergeCell ref="CC45:CR45"/>
    <mergeCell ref="A44:P44"/>
    <mergeCell ref="A1:P1"/>
    <mergeCell ref="A2:P2"/>
    <mergeCell ref="A3:P3"/>
    <mergeCell ref="A4:P4"/>
    <mergeCell ref="K11:P11"/>
    <mergeCell ref="A89:P89"/>
    <mergeCell ref="A90:P90"/>
    <mergeCell ref="A91:P91"/>
    <mergeCell ref="K98:P98"/>
    <mergeCell ref="A45:P45"/>
    <mergeCell ref="A46:P46"/>
    <mergeCell ref="A47:P47"/>
    <mergeCell ref="K54:P54"/>
    <mergeCell ref="A87:P87"/>
    <mergeCell ref="A88:P88"/>
    <mergeCell ref="LY45:MN45"/>
    <mergeCell ref="MO45:ND45"/>
    <mergeCell ref="NE45:NT45"/>
    <mergeCell ref="NU45:OJ45"/>
    <mergeCell ref="OK45:OZ45"/>
    <mergeCell ref="IW45:JL45"/>
    <mergeCell ref="JM45:KB45"/>
    <mergeCell ref="KC45:KR45"/>
    <mergeCell ref="KS45:LH45"/>
    <mergeCell ref="LI45:LX45"/>
    <mergeCell ref="FU45:GJ45"/>
    <mergeCell ref="GK45:GZ45"/>
    <mergeCell ref="HA45:HP45"/>
    <mergeCell ref="HQ45:IF45"/>
    <mergeCell ref="IG45:IV45"/>
    <mergeCell ref="CS45:DH45"/>
    <mergeCell ref="DI45:DX45"/>
    <mergeCell ref="DY45:EN45"/>
    <mergeCell ref="EO45:FD45"/>
    <mergeCell ref="FE45:FT45"/>
    <mergeCell ref="YG45:YV45"/>
    <mergeCell ref="YW45:ZL45"/>
    <mergeCell ref="ZM45:AAB45"/>
    <mergeCell ref="AAC45:AAR45"/>
    <mergeCell ref="AAS45:ABH45"/>
    <mergeCell ref="VE45:VT45"/>
    <mergeCell ref="VU45:WJ45"/>
    <mergeCell ref="WK45:WZ45"/>
    <mergeCell ref="XA45:XP45"/>
    <mergeCell ref="XQ45:YF45"/>
    <mergeCell ref="SC45:SR45"/>
    <mergeCell ref="SS45:TH45"/>
    <mergeCell ref="TI45:TX45"/>
    <mergeCell ref="TY45:UN45"/>
    <mergeCell ref="UO45:VD45"/>
    <mergeCell ref="PA45:PP45"/>
    <mergeCell ref="PQ45:QF45"/>
    <mergeCell ref="QG45:QV45"/>
    <mergeCell ref="QW45:RL45"/>
    <mergeCell ref="RM45:SB45"/>
    <mergeCell ref="AKO45:ALD45"/>
    <mergeCell ref="ALE45:ALT45"/>
    <mergeCell ref="ALU45:AMJ45"/>
    <mergeCell ref="AMK45:AMZ45"/>
    <mergeCell ref="ANA45:ANP45"/>
    <mergeCell ref="AHM45:AIB45"/>
    <mergeCell ref="AIC45:AIR45"/>
    <mergeCell ref="AIS45:AJH45"/>
    <mergeCell ref="AJI45:AJX45"/>
    <mergeCell ref="AJY45:AKN45"/>
    <mergeCell ref="AEK45:AEZ45"/>
    <mergeCell ref="AFA45:AFP45"/>
    <mergeCell ref="AFQ45:AGF45"/>
    <mergeCell ref="AGG45:AGV45"/>
    <mergeCell ref="AGW45:AHL45"/>
    <mergeCell ref="ABI45:ABX45"/>
    <mergeCell ref="ABY45:ACN45"/>
    <mergeCell ref="ACO45:ADD45"/>
    <mergeCell ref="ADE45:ADT45"/>
    <mergeCell ref="ADU45:AEJ45"/>
    <mergeCell ref="AWW45:AXL45"/>
    <mergeCell ref="AXM45:AYB45"/>
    <mergeCell ref="AYC45:AYR45"/>
    <mergeCell ref="AYS45:AZH45"/>
    <mergeCell ref="AZI45:AZX45"/>
    <mergeCell ref="ATU45:AUJ45"/>
    <mergeCell ref="AUK45:AUZ45"/>
    <mergeCell ref="AVA45:AVP45"/>
    <mergeCell ref="AVQ45:AWF45"/>
    <mergeCell ref="AWG45:AWV45"/>
    <mergeCell ref="AQS45:ARH45"/>
    <mergeCell ref="ARI45:ARX45"/>
    <mergeCell ref="ARY45:ASN45"/>
    <mergeCell ref="ASO45:ATD45"/>
    <mergeCell ref="ATE45:ATT45"/>
    <mergeCell ref="ANQ45:AOF45"/>
    <mergeCell ref="AOG45:AOV45"/>
    <mergeCell ref="AOW45:APL45"/>
    <mergeCell ref="APM45:AQB45"/>
    <mergeCell ref="AQC45:AQR45"/>
    <mergeCell ref="BJE45:BJT45"/>
    <mergeCell ref="BJU45:BKJ45"/>
    <mergeCell ref="BKK45:BKZ45"/>
    <mergeCell ref="BLA45:BLP45"/>
    <mergeCell ref="BLQ45:BMF45"/>
    <mergeCell ref="BGC45:BGR45"/>
    <mergeCell ref="BGS45:BHH45"/>
    <mergeCell ref="BHI45:BHX45"/>
    <mergeCell ref="BHY45:BIN45"/>
    <mergeCell ref="BIO45:BJD45"/>
    <mergeCell ref="BDA45:BDP45"/>
    <mergeCell ref="BDQ45:BEF45"/>
    <mergeCell ref="BEG45:BEV45"/>
    <mergeCell ref="BEW45:BFL45"/>
    <mergeCell ref="BFM45:BGB45"/>
    <mergeCell ref="AZY45:BAN45"/>
    <mergeCell ref="BAO45:BBD45"/>
    <mergeCell ref="BBE45:BBT45"/>
    <mergeCell ref="BBU45:BCJ45"/>
    <mergeCell ref="BCK45:BCZ45"/>
    <mergeCell ref="BVM45:BWB45"/>
    <mergeCell ref="BWC45:BWR45"/>
    <mergeCell ref="BWS45:BXH45"/>
    <mergeCell ref="BXI45:BXX45"/>
    <mergeCell ref="BXY45:BYN45"/>
    <mergeCell ref="BSK45:BSZ45"/>
    <mergeCell ref="BTA45:BTP45"/>
    <mergeCell ref="BTQ45:BUF45"/>
    <mergeCell ref="BUG45:BUV45"/>
    <mergeCell ref="BUW45:BVL45"/>
    <mergeCell ref="BPI45:BPX45"/>
    <mergeCell ref="BPY45:BQN45"/>
    <mergeCell ref="BQO45:BRD45"/>
    <mergeCell ref="BRE45:BRT45"/>
    <mergeCell ref="BRU45:BSJ45"/>
    <mergeCell ref="BMG45:BMV45"/>
    <mergeCell ref="BMW45:BNL45"/>
    <mergeCell ref="BNM45:BOB45"/>
    <mergeCell ref="BOC45:BOR45"/>
    <mergeCell ref="BOS45:BPH45"/>
    <mergeCell ref="CHU45:CIJ45"/>
    <mergeCell ref="CIK45:CIZ45"/>
    <mergeCell ref="CJA45:CJP45"/>
    <mergeCell ref="CJQ45:CKF45"/>
    <mergeCell ref="CKG45:CKV45"/>
    <mergeCell ref="CES45:CFH45"/>
    <mergeCell ref="CFI45:CFX45"/>
    <mergeCell ref="CFY45:CGN45"/>
    <mergeCell ref="CGO45:CHD45"/>
    <mergeCell ref="CHE45:CHT45"/>
    <mergeCell ref="CBQ45:CCF45"/>
    <mergeCell ref="CCG45:CCV45"/>
    <mergeCell ref="CCW45:CDL45"/>
    <mergeCell ref="CDM45:CEB45"/>
    <mergeCell ref="CEC45:CER45"/>
    <mergeCell ref="BYO45:BZD45"/>
    <mergeCell ref="BZE45:BZT45"/>
    <mergeCell ref="BZU45:CAJ45"/>
    <mergeCell ref="CAK45:CAZ45"/>
    <mergeCell ref="CBA45:CBP45"/>
    <mergeCell ref="CUC45:CUR45"/>
    <mergeCell ref="CUS45:CVH45"/>
    <mergeCell ref="CVI45:CVX45"/>
    <mergeCell ref="CVY45:CWN45"/>
    <mergeCell ref="CWO45:CXD45"/>
    <mergeCell ref="CRA45:CRP45"/>
    <mergeCell ref="CRQ45:CSF45"/>
    <mergeCell ref="CSG45:CSV45"/>
    <mergeCell ref="CSW45:CTL45"/>
    <mergeCell ref="CTM45:CUB45"/>
    <mergeCell ref="CNY45:CON45"/>
    <mergeCell ref="COO45:CPD45"/>
    <mergeCell ref="CPE45:CPT45"/>
    <mergeCell ref="CPU45:CQJ45"/>
    <mergeCell ref="CQK45:CQZ45"/>
    <mergeCell ref="CKW45:CLL45"/>
    <mergeCell ref="CLM45:CMB45"/>
    <mergeCell ref="CMC45:CMR45"/>
    <mergeCell ref="CMS45:CNH45"/>
    <mergeCell ref="CNI45:CNX45"/>
    <mergeCell ref="DGK45:DGZ45"/>
    <mergeCell ref="DHA45:DHP45"/>
    <mergeCell ref="DHQ45:DIF45"/>
    <mergeCell ref="DIG45:DIV45"/>
    <mergeCell ref="DIW45:DJL45"/>
    <mergeCell ref="DDI45:DDX45"/>
    <mergeCell ref="DDY45:DEN45"/>
    <mergeCell ref="DEO45:DFD45"/>
    <mergeCell ref="DFE45:DFT45"/>
    <mergeCell ref="DFU45:DGJ45"/>
    <mergeCell ref="DAG45:DAV45"/>
    <mergeCell ref="DAW45:DBL45"/>
    <mergeCell ref="DBM45:DCB45"/>
    <mergeCell ref="DCC45:DCR45"/>
    <mergeCell ref="DCS45:DDH45"/>
    <mergeCell ref="CXE45:CXT45"/>
    <mergeCell ref="CXU45:CYJ45"/>
    <mergeCell ref="CYK45:CYZ45"/>
    <mergeCell ref="CZA45:CZP45"/>
    <mergeCell ref="CZQ45:DAF45"/>
    <mergeCell ref="DSS45:DTH45"/>
    <mergeCell ref="DTI45:DTX45"/>
    <mergeCell ref="DTY45:DUN45"/>
    <mergeCell ref="DUO45:DVD45"/>
    <mergeCell ref="DVE45:DVT45"/>
    <mergeCell ref="DPQ45:DQF45"/>
    <mergeCell ref="DQG45:DQV45"/>
    <mergeCell ref="DQW45:DRL45"/>
    <mergeCell ref="DRM45:DSB45"/>
    <mergeCell ref="DSC45:DSR45"/>
    <mergeCell ref="DMO45:DND45"/>
    <mergeCell ref="DNE45:DNT45"/>
    <mergeCell ref="DNU45:DOJ45"/>
    <mergeCell ref="DOK45:DOZ45"/>
    <mergeCell ref="DPA45:DPP45"/>
    <mergeCell ref="DJM45:DKB45"/>
    <mergeCell ref="DKC45:DKR45"/>
    <mergeCell ref="DKS45:DLH45"/>
    <mergeCell ref="DLI45:DLX45"/>
    <mergeCell ref="DLY45:DMN45"/>
    <mergeCell ref="EFA45:EFP45"/>
    <mergeCell ref="EFQ45:EGF45"/>
    <mergeCell ref="EGG45:EGV45"/>
    <mergeCell ref="EGW45:EHL45"/>
    <mergeCell ref="EHM45:EIB45"/>
    <mergeCell ref="EBY45:ECN45"/>
    <mergeCell ref="ECO45:EDD45"/>
    <mergeCell ref="EDE45:EDT45"/>
    <mergeCell ref="EDU45:EEJ45"/>
    <mergeCell ref="EEK45:EEZ45"/>
    <mergeCell ref="DYW45:DZL45"/>
    <mergeCell ref="DZM45:EAB45"/>
    <mergeCell ref="EAC45:EAR45"/>
    <mergeCell ref="EAS45:EBH45"/>
    <mergeCell ref="EBI45:EBX45"/>
    <mergeCell ref="DVU45:DWJ45"/>
    <mergeCell ref="DWK45:DWZ45"/>
    <mergeCell ref="DXA45:DXP45"/>
    <mergeCell ref="DXQ45:DYF45"/>
    <mergeCell ref="DYG45:DYV45"/>
    <mergeCell ref="ERI45:ERX45"/>
    <mergeCell ref="ERY45:ESN45"/>
    <mergeCell ref="ESO45:ETD45"/>
    <mergeCell ref="ETE45:ETT45"/>
    <mergeCell ref="ETU45:EUJ45"/>
    <mergeCell ref="EOG45:EOV45"/>
    <mergeCell ref="EOW45:EPL45"/>
    <mergeCell ref="EPM45:EQB45"/>
    <mergeCell ref="EQC45:EQR45"/>
    <mergeCell ref="EQS45:ERH45"/>
    <mergeCell ref="ELE45:ELT45"/>
    <mergeCell ref="ELU45:EMJ45"/>
    <mergeCell ref="EMK45:EMZ45"/>
    <mergeCell ref="ENA45:ENP45"/>
    <mergeCell ref="ENQ45:EOF45"/>
    <mergeCell ref="EIC45:EIR45"/>
    <mergeCell ref="EIS45:EJH45"/>
    <mergeCell ref="EJI45:EJX45"/>
    <mergeCell ref="EJY45:EKN45"/>
    <mergeCell ref="EKO45:ELD45"/>
    <mergeCell ref="FDQ45:FEF45"/>
    <mergeCell ref="FEG45:FEV45"/>
    <mergeCell ref="FEW45:FFL45"/>
    <mergeCell ref="FFM45:FGB45"/>
    <mergeCell ref="FGC45:FGR45"/>
    <mergeCell ref="FAO45:FBD45"/>
    <mergeCell ref="FBE45:FBT45"/>
    <mergeCell ref="FBU45:FCJ45"/>
    <mergeCell ref="FCK45:FCZ45"/>
    <mergeCell ref="FDA45:FDP45"/>
    <mergeCell ref="EXM45:EYB45"/>
    <mergeCell ref="EYC45:EYR45"/>
    <mergeCell ref="EYS45:EZH45"/>
    <mergeCell ref="EZI45:EZX45"/>
    <mergeCell ref="EZY45:FAN45"/>
    <mergeCell ref="EUK45:EUZ45"/>
    <mergeCell ref="EVA45:EVP45"/>
    <mergeCell ref="EVQ45:EWF45"/>
    <mergeCell ref="EWG45:EWV45"/>
    <mergeCell ref="EWW45:EXL45"/>
    <mergeCell ref="FPY45:FQN45"/>
    <mergeCell ref="FQO45:FRD45"/>
    <mergeCell ref="FRE45:FRT45"/>
    <mergeCell ref="FRU45:FSJ45"/>
    <mergeCell ref="FSK45:FSZ45"/>
    <mergeCell ref="FMW45:FNL45"/>
    <mergeCell ref="FNM45:FOB45"/>
    <mergeCell ref="FOC45:FOR45"/>
    <mergeCell ref="FOS45:FPH45"/>
    <mergeCell ref="FPI45:FPX45"/>
    <mergeCell ref="FJU45:FKJ45"/>
    <mergeCell ref="FKK45:FKZ45"/>
    <mergeCell ref="FLA45:FLP45"/>
    <mergeCell ref="FLQ45:FMF45"/>
    <mergeCell ref="FMG45:FMV45"/>
    <mergeCell ref="FGS45:FHH45"/>
    <mergeCell ref="FHI45:FHX45"/>
    <mergeCell ref="FHY45:FIN45"/>
    <mergeCell ref="FIO45:FJD45"/>
    <mergeCell ref="FJE45:FJT45"/>
    <mergeCell ref="GCG45:GCV45"/>
    <mergeCell ref="GCW45:GDL45"/>
    <mergeCell ref="GDM45:GEB45"/>
    <mergeCell ref="GEC45:GER45"/>
    <mergeCell ref="GES45:GFH45"/>
    <mergeCell ref="FZE45:FZT45"/>
    <mergeCell ref="FZU45:GAJ45"/>
    <mergeCell ref="GAK45:GAZ45"/>
    <mergeCell ref="GBA45:GBP45"/>
    <mergeCell ref="GBQ45:GCF45"/>
    <mergeCell ref="FWC45:FWR45"/>
    <mergeCell ref="FWS45:FXH45"/>
    <mergeCell ref="FXI45:FXX45"/>
    <mergeCell ref="FXY45:FYN45"/>
    <mergeCell ref="FYO45:FZD45"/>
    <mergeCell ref="FTA45:FTP45"/>
    <mergeCell ref="FTQ45:FUF45"/>
    <mergeCell ref="FUG45:FUV45"/>
    <mergeCell ref="FUW45:FVL45"/>
    <mergeCell ref="FVM45:FWB45"/>
    <mergeCell ref="GOO45:GPD45"/>
    <mergeCell ref="GPE45:GPT45"/>
    <mergeCell ref="GPU45:GQJ45"/>
    <mergeCell ref="GQK45:GQZ45"/>
    <mergeCell ref="GRA45:GRP45"/>
    <mergeCell ref="GLM45:GMB45"/>
    <mergeCell ref="GMC45:GMR45"/>
    <mergeCell ref="GMS45:GNH45"/>
    <mergeCell ref="GNI45:GNX45"/>
    <mergeCell ref="GNY45:GON45"/>
    <mergeCell ref="GIK45:GIZ45"/>
    <mergeCell ref="GJA45:GJP45"/>
    <mergeCell ref="GJQ45:GKF45"/>
    <mergeCell ref="GKG45:GKV45"/>
    <mergeCell ref="GKW45:GLL45"/>
    <mergeCell ref="GFI45:GFX45"/>
    <mergeCell ref="GFY45:GGN45"/>
    <mergeCell ref="GGO45:GHD45"/>
    <mergeCell ref="GHE45:GHT45"/>
    <mergeCell ref="GHU45:GIJ45"/>
    <mergeCell ref="HAW45:HBL45"/>
    <mergeCell ref="HBM45:HCB45"/>
    <mergeCell ref="HCC45:HCR45"/>
    <mergeCell ref="HCS45:HDH45"/>
    <mergeCell ref="HDI45:HDX45"/>
    <mergeCell ref="GXU45:GYJ45"/>
    <mergeCell ref="GYK45:GYZ45"/>
    <mergeCell ref="GZA45:GZP45"/>
    <mergeCell ref="GZQ45:HAF45"/>
    <mergeCell ref="HAG45:HAV45"/>
    <mergeCell ref="GUS45:GVH45"/>
    <mergeCell ref="GVI45:GVX45"/>
    <mergeCell ref="GVY45:GWN45"/>
    <mergeCell ref="GWO45:GXD45"/>
    <mergeCell ref="GXE45:GXT45"/>
    <mergeCell ref="GRQ45:GSF45"/>
    <mergeCell ref="GSG45:GSV45"/>
    <mergeCell ref="GSW45:GTL45"/>
    <mergeCell ref="GTM45:GUB45"/>
    <mergeCell ref="GUC45:GUR45"/>
    <mergeCell ref="HNE45:HNT45"/>
    <mergeCell ref="HNU45:HOJ45"/>
    <mergeCell ref="HOK45:HOZ45"/>
    <mergeCell ref="HPA45:HPP45"/>
    <mergeCell ref="HPQ45:HQF45"/>
    <mergeCell ref="HKC45:HKR45"/>
    <mergeCell ref="HKS45:HLH45"/>
    <mergeCell ref="HLI45:HLX45"/>
    <mergeCell ref="HLY45:HMN45"/>
    <mergeCell ref="HMO45:HND45"/>
    <mergeCell ref="HHA45:HHP45"/>
    <mergeCell ref="HHQ45:HIF45"/>
    <mergeCell ref="HIG45:HIV45"/>
    <mergeCell ref="HIW45:HJL45"/>
    <mergeCell ref="HJM45:HKB45"/>
    <mergeCell ref="HDY45:HEN45"/>
    <mergeCell ref="HEO45:HFD45"/>
    <mergeCell ref="HFE45:HFT45"/>
    <mergeCell ref="HFU45:HGJ45"/>
    <mergeCell ref="HGK45:HGZ45"/>
    <mergeCell ref="HZM45:IAB45"/>
    <mergeCell ref="IAC45:IAR45"/>
    <mergeCell ref="IAS45:IBH45"/>
    <mergeCell ref="IBI45:IBX45"/>
    <mergeCell ref="IBY45:ICN45"/>
    <mergeCell ref="HWK45:HWZ45"/>
    <mergeCell ref="HXA45:HXP45"/>
    <mergeCell ref="HXQ45:HYF45"/>
    <mergeCell ref="HYG45:HYV45"/>
    <mergeCell ref="HYW45:HZL45"/>
    <mergeCell ref="HTI45:HTX45"/>
    <mergeCell ref="HTY45:HUN45"/>
    <mergeCell ref="HUO45:HVD45"/>
    <mergeCell ref="HVE45:HVT45"/>
    <mergeCell ref="HVU45:HWJ45"/>
    <mergeCell ref="HQG45:HQV45"/>
    <mergeCell ref="HQW45:HRL45"/>
    <mergeCell ref="HRM45:HSB45"/>
    <mergeCell ref="HSC45:HSR45"/>
    <mergeCell ref="HSS45:HTH45"/>
    <mergeCell ref="ILU45:IMJ45"/>
    <mergeCell ref="IMK45:IMZ45"/>
    <mergeCell ref="INA45:INP45"/>
    <mergeCell ref="INQ45:IOF45"/>
    <mergeCell ref="IOG45:IOV45"/>
    <mergeCell ref="IIS45:IJH45"/>
    <mergeCell ref="IJI45:IJX45"/>
    <mergeCell ref="IJY45:IKN45"/>
    <mergeCell ref="IKO45:ILD45"/>
    <mergeCell ref="ILE45:ILT45"/>
    <mergeCell ref="IFQ45:IGF45"/>
    <mergeCell ref="IGG45:IGV45"/>
    <mergeCell ref="IGW45:IHL45"/>
    <mergeCell ref="IHM45:IIB45"/>
    <mergeCell ref="IIC45:IIR45"/>
    <mergeCell ref="ICO45:IDD45"/>
    <mergeCell ref="IDE45:IDT45"/>
    <mergeCell ref="IDU45:IEJ45"/>
    <mergeCell ref="IEK45:IEZ45"/>
    <mergeCell ref="IFA45:IFP45"/>
    <mergeCell ref="IYC45:IYR45"/>
    <mergeCell ref="IYS45:IZH45"/>
    <mergeCell ref="IZI45:IZX45"/>
    <mergeCell ref="IZY45:JAN45"/>
    <mergeCell ref="JAO45:JBD45"/>
    <mergeCell ref="IVA45:IVP45"/>
    <mergeCell ref="IVQ45:IWF45"/>
    <mergeCell ref="IWG45:IWV45"/>
    <mergeCell ref="IWW45:IXL45"/>
    <mergeCell ref="IXM45:IYB45"/>
    <mergeCell ref="IRY45:ISN45"/>
    <mergeCell ref="ISO45:ITD45"/>
    <mergeCell ref="ITE45:ITT45"/>
    <mergeCell ref="ITU45:IUJ45"/>
    <mergeCell ref="IUK45:IUZ45"/>
    <mergeCell ref="IOW45:IPL45"/>
    <mergeCell ref="IPM45:IQB45"/>
    <mergeCell ref="IQC45:IQR45"/>
    <mergeCell ref="IQS45:IRH45"/>
    <mergeCell ref="IRI45:IRX45"/>
    <mergeCell ref="JKK45:JKZ45"/>
    <mergeCell ref="JLA45:JLP45"/>
    <mergeCell ref="JLQ45:JMF45"/>
    <mergeCell ref="JMG45:JMV45"/>
    <mergeCell ref="JMW45:JNL45"/>
    <mergeCell ref="JHI45:JHX45"/>
    <mergeCell ref="JHY45:JIN45"/>
    <mergeCell ref="JIO45:JJD45"/>
    <mergeCell ref="JJE45:JJT45"/>
    <mergeCell ref="JJU45:JKJ45"/>
    <mergeCell ref="JEG45:JEV45"/>
    <mergeCell ref="JEW45:JFL45"/>
    <mergeCell ref="JFM45:JGB45"/>
    <mergeCell ref="JGC45:JGR45"/>
    <mergeCell ref="JGS45:JHH45"/>
    <mergeCell ref="JBE45:JBT45"/>
    <mergeCell ref="JBU45:JCJ45"/>
    <mergeCell ref="JCK45:JCZ45"/>
    <mergeCell ref="JDA45:JDP45"/>
    <mergeCell ref="JDQ45:JEF45"/>
    <mergeCell ref="JWS45:JXH45"/>
    <mergeCell ref="JXI45:JXX45"/>
    <mergeCell ref="JXY45:JYN45"/>
    <mergeCell ref="JYO45:JZD45"/>
    <mergeCell ref="JZE45:JZT45"/>
    <mergeCell ref="JTQ45:JUF45"/>
    <mergeCell ref="JUG45:JUV45"/>
    <mergeCell ref="JUW45:JVL45"/>
    <mergeCell ref="JVM45:JWB45"/>
    <mergeCell ref="JWC45:JWR45"/>
    <mergeCell ref="JQO45:JRD45"/>
    <mergeCell ref="JRE45:JRT45"/>
    <mergeCell ref="JRU45:JSJ45"/>
    <mergeCell ref="JSK45:JSZ45"/>
    <mergeCell ref="JTA45:JTP45"/>
    <mergeCell ref="JNM45:JOB45"/>
    <mergeCell ref="JOC45:JOR45"/>
    <mergeCell ref="JOS45:JPH45"/>
    <mergeCell ref="JPI45:JPX45"/>
    <mergeCell ref="JPY45:JQN45"/>
    <mergeCell ref="KJA45:KJP45"/>
    <mergeCell ref="KJQ45:KKF45"/>
    <mergeCell ref="KKG45:KKV45"/>
    <mergeCell ref="KKW45:KLL45"/>
    <mergeCell ref="KLM45:KMB45"/>
    <mergeCell ref="KFY45:KGN45"/>
    <mergeCell ref="KGO45:KHD45"/>
    <mergeCell ref="KHE45:KHT45"/>
    <mergeCell ref="KHU45:KIJ45"/>
    <mergeCell ref="KIK45:KIZ45"/>
    <mergeCell ref="KCW45:KDL45"/>
    <mergeCell ref="KDM45:KEB45"/>
    <mergeCell ref="KEC45:KER45"/>
    <mergeCell ref="KES45:KFH45"/>
    <mergeCell ref="KFI45:KFX45"/>
    <mergeCell ref="JZU45:KAJ45"/>
    <mergeCell ref="KAK45:KAZ45"/>
    <mergeCell ref="KBA45:KBP45"/>
    <mergeCell ref="KBQ45:KCF45"/>
    <mergeCell ref="KCG45:KCV45"/>
    <mergeCell ref="KVI45:KVX45"/>
    <mergeCell ref="KVY45:KWN45"/>
    <mergeCell ref="KWO45:KXD45"/>
    <mergeCell ref="KXE45:KXT45"/>
    <mergeCell ref="KXU45:KYJ45"/>
    <mergeCell ref="KSG45:KSV45"/>
    <mergeCell ref="KSW45:KTL45"/>
    <mergeCell ref="KTM45:KUB45"/>
    <mergeCell ref="KUC45:KUR45"/>
    <mergeCell ref="KUS45:KVH45"/>
    <mergeCell ref="KPE45:KPT45"/>
    <mergeCell ref="KPU45:KQJ45"/>
    <mergeCell ref="KQK45:KQZ45"/>
    <mergeCell ref="KRA45:KRP45"/>
    <mergeCell ref="KRQ45:KSF45"/>
    <mergeCell ref="KMC45:KMR45"/>
    <mergeCell ref="KMS45:KNH45"/>
    <mergeCell ref="KNI45:KNX45"/>
    <mergeCell ref="KNY45:KON45"/>
    <mergeCell ref="KOO45:KPD45"/>
    <mergeCell ref="LHQ45:LIF45"/>
    <mergeCell ref="LIG45:LIV45"/>
    <mergeCell ref="LIW45:LJL45"/>
    <mergeCell ref="LJM45:LKB45"/>
    <mergeCell ref="LKC45:LKR45"/>
    <mergeCell ref="LEO45:LFD45"/>
    <mergeCell ref="LFE45:LFT45"/>
    <mergeCell ref="LFU45:LGJ45"/>
    <mergeCell ref="LGK45:LGZ45"/>
    <mergeCell ref="LHA45:LHP45"/>
    <mergeCell ref="LBM45:LCB45"/>
    <mergeCell ref="LCC45:LCR45"/>
    <mergeCell ref="LCS45:LDH45"/>
    <mergeCell ref="LDI45:LDX45"/>
    <mergeCell ref="LDY45:LEN45"/>
    <mergeCell ref="KYK45:KYZ45"/>
    <mergeCell ref="KZA45:KZP45"/>
    <mergeCell ref="KZQ45:LAF45"/>
    <mergeCell ref="LAG45:LAV45"/>
    <mergeCell ref="LAW45:LBL45"/>
    <mergeCell ref="LTY45:LUN45"/>
    <mergeCell ref="LUO45:LVD45"/>
    <mergeCell ref="LVE45:LVT45"/>
    <mergeCell ref="LVU45:LWJ45"/>
    <mergeCell ref="LWK45:LWZ45"/>
    <mergeCell ref="LQW45:LRL45"/>
    <mergeCell ref="LRM45:LSB45"/>
    <mergeCell ref="LSC45:LSR45"/>
    <mergeCell ref="LSS45:LTH45"/>
    <mergeCell ref="LTI45:LTX45"/>
    <mergeCell ref="LNU45:LOJ45"/>
    <mergeCell ref="LOK45:LOZ45"/>
    <mergeCell ref="LPA45:LPP45"/>
    <mergeCell ref="LPQ45:LQF45"/>
    <mergeCell ref="LQG45:LQV45"/>
    <mergeCell ref="LKS45:LLH45"/>
    <mergeCell ref="LLI45:LLX45"/>
    <mergeCell ref="LLY45:LMN45"/>
    <mergeCell ref="LMO45:LND45"/>
    <mergeCell ref="LNE45:LNT45"/>
    <mergeCell ref="MGG45:MGV45"/>
    <mergeCell ref="MGW45:MHL45"/>
    <mergeCell ref="MHM45:MIB45"/>
    <mergeCell ref="MIC45:MIR45"/>
    <mergeCell ref="MIS45:MJH45"/>
    <mergeCell ref="MDE45:MDT45"/>
    <mergeCell ref="MDU45:MEJ45"/>
    <mergeCell ref="MEK45:MEZ45"/>
    <mergeCell ref="MFA45:MFP45"/>
    <mergeCell ref="MFQ45:MGF45"/>
    <mergeCell ref="MAC45:MAR45"/>
    <mergeCell ref="MAS45:MBH45"/>
    <mergeCell ref="MBI45:MBX45"/>
    <mergeCell ref="MBY45:MCN45"/>
    <mergeCell ref="MCO45:MDD45"/>
    <mergeCell ref="LXA45:LXP45"/>
    <mergeCell ref="LXQ45:LYF45"/>
    <mergeCell ref="LYG45:LYV45"/>
    <mergeCell ref="LYW45:LZL45"/>
    <mergeCell ref="LZM45:MAB45"/>
    <mergeCell ref="MSO45:MTD45"/>
    <mergeCell ref="MTE45:MTT45"/>
    <mergeCell ref="MTU45:MUJ45"/>
    <mergeCell ref="MUK45:MUZ45"/>
    <mergeCell ref="MVA45:MVP45"/>
    <mergeCell ref="MPM45:MQB45"/>
    <mergeCell ref="MQC45:MQR45"/>
    <mergeCell ref="MQS45:MRH45"/>
    <mergeCell ref="MRI45:MRX45"/>
    <mergeCell ref="MRY45:MSN45"/>
    <mergeCell ref="MMK45:MMZ45"/>
    <mergeCell ref="MNA45:MNP45"/>
    <mergeCell ref="MNQ45:MOF45"/>
    <mergeCell ref="MOG45:MOV45"/>
    <mergeCell ref="MOW45:MPL45"/>
    <mergeCell ref="MJI45:MJX45"/>
    <mergeCell ref="MJY45:MKN45"/>
    <mergeCell ref="MKO45:MLD45"/>
    <mergeCell ref="MLE45:MLT45"/>
    <mergeCell ref="MLU45:MMJ45"/>
    <mergeCell ref="NEW45:NFL45"/>
    <mergeCell ref="NFM45:NGB45"/>
    <mergeCell ref="NGC45:NGR45"/>
    <mergeCell ref="NGS45:NHH45"/>
    <mergeCell ref="NHI45:NHX45"/>
    <mergeCell ref="NBU45:NCJ45"/>
    <mergeCell ref="NCK45:NCZ45"/>
    <mergeCell ref="NDA45:NDP45"/>
    <mergeCell ref="NDQ45:NEF45"/>
    <mergeCell ref="NEG45:NEV45"/>
    <mergeCell ref="MYS45:MZH45"/>
    <mergeCell ref="MZI45:MZX45"/>
    <mergeCell ref="MZY45:NAN45"/>
    <mergeCell ref="NAO45:NBD45"/>
    <mergeCell ref="NBE45:NBT45"/>
    <mergeCell ref="MVQ45:MWF45"/>
    <mergeCell ref="MWG45:MWV45"/>
    <mergeCell ref="MWW45:MXL45"/>
    <mergeCell ref="MXM45:MYB45"/>
    <mergeCell ref="MYC45:MYR45"/>
    <mergeCell ref="NRE45:NRT45"/>
    <mergeCell ref="NRU45:NSJ45"/>
    <mergeCell ref="NSK45:NSZ45"/>
    <mergeCell ref="NTA45:NTP45"/>
    <mergeCell ref="NTQ45:NUF45"/>
    <mergeCell ref="NOC45:NOR45"/>
    <mergeCell ref="NOS45:NPH45"/>
    <mergeCell ref="NPI45:NPX45"/>
    <mergeCell ref="NPY45:NQN45"/>
    <mergeCell ref="NQO45:NRD45"/>
    <mergeCell ref="NLA45:NLP45"/>
    <mergeCell ref="NLQ45:NMF45"/>
    <mergeCell ref="NMG45:NMV45"/>
    <mergeCell ref="NMW45:NNL45"/>
    <mergeCell ref="NNM45:NOB45"/>
    <mergeCell ref="NHY45:NIN45"/>
    <mergeCell ref="NIO45:NJD45"/>
    <mergeCell ref="NJE45:NJT45"/>
    <mergeCell ref="NJU45:NKJ45"/>
    <mergeCell ref="NKK45:NKZ45"/>
    <mergeCell ref="ODM45:OEB45"/>
    <mergeCell ref="OEC45:OER45"/>
    <mergeCell ref="OES45:OFH45"/>
    <mergeCell ref="OFI45:OFX45"/>
    <mergeCell ref="OFY45:OGN45"/>
    <mergeCell ref="OAK45:OAZ45"/>
    <mergeCell ref="OBA45:OBP45"/>
    <mergeCell ref="OBQ45:OCF45"/>
    <mergeCell ref="OCG45:OCV45"/>
    <mergeCell ref="OCW45:ODL45"/>
    <mergeCell ref="NXI45:NXX45"/>
    <mergeCell ref="NXY45:NYN45"/>
    <mergeCell ref="NYO45:NZD45"/>
    <mergeCell ref="NZE45:NZT45"/>
    <mergeCell ref="NZU45:OAJ45"/>
    <mergeCell ref="NUG45:NUV45"/>
    <mergeCell ref="NUW45:NVL45"/>
    <mergeCell ref="NVM45:NWB45"/>
    <mergeCell ref="NWC45:NWR45"/>
    <mergeCell ref="NWS45:NXH45"/>
    <mergeCell ref="OPU45:OQJ45"/>
    <mergeCell ref="OQK45:OQZ45"/>
    <mergeCell ref="ORA45:ORP45"/>
    <mergeCell ref="ORQ45:OSF45"/>
    <mergeCell ref="OSG45:OSV45"/>
    <mergeCell ref="OMS45:ONH45"/>
    <mergeCell ref="ONI45:ONX45"/>
    <mergeCell ref="ONY45:OON45"/>
    <mergeCell ref="OOO45:OPD45"/>
    <mergeCell ref="OPE45:OPT45"/>
    <mergeCell ref="OJQ45:OKF45"/>
    <mergeCell ref="OKG45:OKV45"/>
    <mergeCell ref="OKW45:OLL45"/>
    <mergeCell ref="OLM45:OMB45"/>
    <mergeCell ref="OMC45:OMR45"/>
    <mergeCell ref="OGO45:OHD45"/>
    <mergeCell ref="OHE45:OHT45"/>
    <mergeCell ref="OHU45:OIJ45"/>
    <mergeCell ref="OIK45:OIZ45"/>
    <mergeCell ref="OJA45:OJP45"/>
    <mergeCell ref="PCC45:PCR45"/>
    <mergeCell ref="PCS45:PDH45"/>
    <mergeCell ref="PDI45:PDX45"/>
    <mergeCell ref="PDY45:PEN45"/>
    <mergeCell ref="PEO45:PFD45"/>
    <mergeCell ref="OZA45:OZP45"/>
    <mergeCell ref="OZQ45:PAF45"/>
    <mergeCell ref="PAG45:PAV45"/>
    <mergeCell ref="PAW45:PBL45"/>
    <mergeCell ref="PBM45:PCB45"/>
    <mergeCell ref="OVY45:OWN45"/>
    <mergeCell ref="OWO45:OXD45"/>
    <mergeCell ref="OXE45:OXT45"/>
    <mergeCell ref="OXU45:OYJ45"/>
    <mergeCell ref="OYK45:OYZ45"/>
    <mergeCell ref="OSW45:OTL45"/>
    <mergeCell ref="OTM45:OUB45"/>
    <mergeCell ref="OUC45:OUR45"/>
    <mergeCell ref="OUS45:OVH45"/>
    <mergeCell ref="OVI45:OVX45"/>
    <mergeCell ref="POK45:POZ45"/>
    <mergeCell ref="PPA45:PPP45"/>
    <mergeCell ref="PPQ45:PQF45"/>
    <mergeCell ref="PQG45:PQV45"/>
    <mergeCell ref="PQW45:PRL45"/>
    <mergeCell ref="PLI45:PLX45"/>
    <mergeCell ref="PLY45:PMN45"/>
    <mergeCell ref="PMO45:PND45"/>
    <mergeCell ref="PNE45:PNT45"/>
    <mergeCell ref="PNU45:POJ45"/>
    <mergeCell ref="PIG45:PIV45"/>
    <mergeCell ref="PIW45:PJL45"/>
    <mergeCell ref="PJM45:PKB45"/>
    <mergeCell ref="PKC45:PKR45"/>
    <mergeCell ref="PKS45:PLH45"/>
    <mergeCell ref="PFE45:PFT45"/>
    <mergeCell ref="PFU45:PGJ45"/>
    <mergeCell ref="PGK45:PGZ45"/>
    <mergeCell ref="PHA45:PHP45"/>
    <mergeCell ref="PHQ45:PIF45"/>
    <mergeCell ref="QAS45:QBH45"/>
    <mergeCell ref="QBI45:QBX45"/>
    <mergeCell ref="QBY45:QCN45"/>
    <mergeCell ref="QCO45:QDD45"/>
    <mergeCell ref="QDE45:QDT45"/>
    <mergeCell ref="PXQ45:PYF45"/>
    <mergeCell ref="PYG45:PYV45"/>
    <mergeCell ref="PYW45:PZL45"/>
    <mergeCell ref="PZM45:QAB45"/>
    <mergeCell ref="QAC45:QAR45"/>
    <mergeCell ref="PUO45:PVD45"/>
    <mergeCell ref="PVE45:PVT45"/>
    <mergeCell ref="PVU45:PWJ45"/>
    <mergeCell ref="PWK45:PWZ45"/>
    <mergeCell ref="PXA45:PXP45"/>
    <mergeCell ref="PRM45:PSB45"/>
    <mergeCell ref="PSC45:PSR45"/>
    <mergeCell ref="PSS45:PTH45"/>
    <mergeCell ref="PTI45:PTX45"/>
    <mergeCell ref="PTY45:PUN45"/>
    <mergeCell ref="QNA45:QNP45"/>
    <mergeCell ref="QNQ45:QOF45"/>
    <mergeCell ref="QOG45:QOV45"/>
    <mergeCell ref="QOW45:QPL45"/>
    <mergeCell ref="QPM45:QQB45"/>
    <mergeCell ref="QJY45:QKN45"/>
    <mergeCell ref="QKO45:QLD45"/>
    <mergeCell ref="QLE45:QLT45"/>
    <mergeCell ref="QLU45:QMJ45"/>
    <mergeCell ref="QMK45:QMZ45"/>
    <mergeCell ref="QGW45:QHL45"/>
    <mergeCell ref="QHM45:QIB45"/>
    <mergeCell ref="QIC45:QIR45"/>
    <mergeCell ref="QIS45:QJH45"/>
    <mergeCell ref="QJI45:QJX45"/>
    <mergeCell ref="QDU45:QEJ45"/>
    <mergeCell ref="QEK45:QEZ45"/>
    <mergeCell ref="QFA45:QFP45"/>
    <mergeCell ref="QFQ45:QGF45"/>
    <mergeCell ref="QGG45:QGV45"/>
    <mergeCell ref="QZI45:QZX45"/>
    <mergeCell ref="QZY45:RAN45"/>
    <mergeCell ref="RAO45:RBD45"/>
    <mergeCell ref="RBE45:RBT45"/>
    <mergeCell ref="RBU45:RCJ45"/>
    <mergeCell ref="QWG45:QWV45"/>
    <mergeCell ref="QWW45:QXL45"/>
    <mergeCell ref="QXM45:QYB45"/>
    <mergeCell ref="QYC45:QYR45"/>
    <mergeCell ref="QYS45:QZH45"/>
    <mergeCell ref="QTE45:QTT45"/>
    <mergeCell ref="QTU45:QUJ45"/>
    <mergeCell ref="QUK45:QUZ45"/>
    <mergeCell ref="QVA45:QVP45"/>
    <mergeCell ref="QVQ45:QWF45"/>
    <mergeCell ref="QQC45:QQR45"/>
    <mergeCell ref="QQS45:QRH45"/>
    <mergeCell ref="QRI45:QRX45"/>
    <mergeCell ref="QRY45:QSN45"/>
    <mergeCell ref="QSO45:QTD45"/>
    <mergeCell ref="RLQ45:RMF45"/>
    <mergeCell ref="RMG45:RMV45"/>
    <mergeCell ref="RMW45:RNL45"/>
    <mergeCell ref="RNM45:ROB45"/>
    <mergeCell ref="ROC45:ROR45"/>
    <mergeCell ref="RIO45:RJD45"/>
    <mergeCell ref="RJE45:RJT45"/>
    <mergeCell ref="RJU45:RKJ45"/>
    <mergeCell ref="RKK45:RKZ45"/>
    <mergeCell ref="RLA45:RLP45"/>
    <mergeCell ref="RFM45:RGB45"/>
    <mergeCell ref="RGC45:RGR45"/>
    <mergeCell ref="RGS45:RHH45"/>
    <mergeCell ref="RHI45:RHX45"/>
    <mergeCell ref="RHY45:RIN45"/>
    <mergeCell ref="RCK45:RCZ45"/>
    <mergeCell ref="RDA45:RDP45"/>
    <mergeCell ref="RDQ45:REF45"/>
    <mergeCell ref="REG45:REV45"/>
    <mergeCell ref="REW45:RFL45"/>
    <mergeCell ref="RXY45:RYN45"/>
    <mergeCell ref="RYO45:RZD45"/>
    <mergeCell ref="RZE45:RZT45"/>
    <mergeCell ref="RZU45:SAJ45"/>
    <mergeCell ref="SAK45:SAZ45"/>
    <mergeCell ref="RUW45:RVL45"/>
    <mergeCell ref="RVM45:RWB45"/>
    <mergeCell ref="RWC45:RWR45"/>
    <mergeCell ref="RWS45:RXH45"/>
    <mergeCell ref="RXI45:RXX45"/>
    <mergeCell ref="RRU45:RSJ45"/>
    <mergeCell ref="RSK45:RSZ45"/>
    <mergeCell ref="RTA45:RTP45"/>
    <mergeCell ref="RTQ45:RUF45"/>
    <mergeCell ref="RUG45:RUV45"/>
    <mergeCell ref="ROS45:RPH45"/>
    <mergeCell ref="RPI45:RPX45"/>
    <mergeCell ref="RPY45:RQN45"/>
    <mergeCell ref="RQO45:RRD45"/>
    <mergeCell ref="RRE45:RRT45"/>
    <mergeCell ref="SKG45:SKV45"/>
    <mergeCell ref="SKW45:SLL45"/>
    <mergeCell ref="SLM45:SMB45"/>
    <mergeCell ref="SMC45:SMR45"/>
    <mergeCell ref="SMS45:SNH45"/>
    <mergeCell ref="SHE45:SHT45"/>
    <mergeCell ref="SHU45:SIJ45"/>
    <mergeCell ref="SIK45:SIZ45"/>
    <mergeCell ref="SJA45:SJP45"/>
    <mergeCell ref="SJQ45:SKF45"/>
    <mergeCell ref="SEC45:SER45"/>
    <mergeCell ref="SES45:SFH45"/>
    <mergeCell ref="SFI45:SFX45"/>
    <mergeCell ref="SFY45:SGN45"/>
    <mergeCell ref="SGO45:SHD45"/>
    <mergeCell ref="SBA45:SBP45"/>
    <mergeCell ref="SBQ45:SCF45"/>
    <mergeCell ref="SCG45:SCV45"/>
    <mergeCell ref="SCW45:SDL45"/>
    <mergeCell ref="SDM45:SEB45"/>
    <mergeCell ref="SWO45:SXD45"/>
    <mergeCell ref="SXE45:SXT45"/>
    <mergeCell ref="SXU45:SYJ45"/>
    <mergeCell ref="SYK45:SYZ45"/>
    <mergeCell ref="SZA45:SZP45"/>
    <mergeCell ref="STM45:SUB45"/>
    <mergeCell ref="SUC45:SUR45"/>
    <mergeCell ref="SUS45:SVH45"/>
    <mergeCell ref="SVI45:SVX45"/>
    <mergeCell ref="SVY45:SWN45"/>
    <mergeCell ref="SQK45:SQZ45"/>
    <mergeCell ref="SRA45:SRP45"/>
    <mergeCell ref="SRQ45:SSF45"/>
    <mergeCell ref="SSG45:SSV45"/>
    <mergeCell ref="SSW45:STL45"/>
    <mergeCell ref="SNI45:SNX45"/>
    <mergeCell ref="SNY45:SON45"/>
    <mergeCell ref="SOO45:SPD45"/>
    <mergeCell ref="SPE45:SPT45"/>
    <mergeCell ref="SPU45:SQJ45"/>
    <mergeCell ref="TIW45:TJL45"/>
    <mergeCell ref="TJM45:TKB45"/>
    <mergeCell ref="TKC45:TKR45"/>
    <mergeCell ref="TKS45:TLH45"/>
    <mergeCell ref="TLI45:TLX45"/>
    <mergeCell ref="TFU45:TGJ45"/>
    <mergeCell ref="TGK45:TGZ45"/>
    <mergeCell ref="THA45:THP45"/>
    <mergeCell ref="THQ45:TIF45"/>
    <mergeCell ref="TIG45:TIV45"/>
    <mergeCell ref="TCS45:TDH45"/>
    <mergeCell ref="TDI45:TDX45"/>
    <mergeCell ref="TDY45:TEN45"/>
    <mergeCell ref="TEO45:TFD45"/>
    <mergeCell ref="TFE45:TFT45"/>
    <mergeCell ref="SZQ45:TAF45"/>
    <mergeCell ref="TAG45:TAV45"/>
    <mergeCell ref="TAW45:TBL45"/>
    <mergeCell ref="TBM45:TCB45"/>
    <mergeCell ref="TCC45:TCR45"/>
    <mergeCell ref="TVE45:TVT45"/>
    <mergeCell ref="TVU45:TWJ45"/>
    <mergeCell ref="TWK45:TWZ45"/>
    <mergeCell ref="TXA45:TXP45"/>
    <mergeCell ref="TXQ45:TYF45"/>
    <mergeCell ref="TSC45:TSR45"/>
    <mergeCell ref="TSS45:TTH45"/>
    <mergeCell ref="TTI45:TTX45"/>
    <mergeCell ref="TTY45:TUN45"/>
    <mergeCell ref="TUO45:TVD45"/>
    <mergeCell ref="TPA45:TPP45"/>
    <mergeCell ref="TPQ45:TQF45"/>
    <mergeCell ref="TQG45:TQV45"/>
    <mergeCell ref="TQW45:TRL45"/>
    <mergeCell ref="TRM45:TSB45"/>
    <mergeCell ref="TLY45:TMN45"/>
    <mergeCell ref="TMO45:TND45"/>
    <mergeCell ref="TNE45:TNT45"/>
    <mergeCell ref="TNU45:TOJ45"/>
    <mergeCell ref="TOK45:TOZ45"/>
    <mergeCell ref="UHM45:UIB45"/>
    <mergeCell ref="UIC45:UIR45"/>
    <mergeCell ref="UIS45:UJH45"/>
    <mergeCell ref="UJI45:UJX45"/>
    <mergeCell ref="UJY45:UKN45"/>
    <mergeCell ref="UEK45:UEZ45"/>
    <mergeCell ref="UFA45:UFP45"/>
    <mergeCell ref="UFQ45:UGF45"/>
    <mergeCell ref="UGG45:UGV45"/>
    <mergeCell ref="UGW45:UHL45"/>
    <mergeCell ref="UBI45:UBX45"/>
    <mergeCell ref="UBY45:UCN45"/>
    <mergeCell ref="UCO45:UDD45"/>
    <mergeCell ref="UDE45:UDT45"/>
    <mergeCell ref="UDU45:UEJ45"/>
    <mergeCell ref="TYG45:TYV45"/>
    <mergeCell ref="TYW45:TZL45"/>
    <mergeCell ref="TZM45:UAB45"/>
    <mergeCell ref="UAC45:UAR45"/>
    <mergeCell ref="UAS45:UBH45"/>
    <mergeCell ref="UTU45:UUJ45"/>
    <mergeCell ref="UUK45:UUZ45"/>
    <mergeCell ref="UVA45:UVP45"/>
    <mergeCell ref="UVQ45:UWF45"/>
    <mergeCell ref="UWG45:UWV45"/>
    <mergeCell ref="UQS45:URH45"/>
    <mergeCell ref="URI45:URX45"/>
    <mergeCell ref="URY45:USN45"/>
    <mergeCell ref="USO45:UTD45"/>
    <mergeCell ref="UTE45:UTT45"/>
    <mergeCell ref="UNQ45:UOF45"/>
    <mergeCell ref="UOG45:UOV45"/>
    <mergeCell ref="UOW45:UPL45"/>
    <mergeCell ref="UPM45:UQB45"/>
    <mergeCell ref="UQC45:UQR45"/>
    <mergeCell ref="UKO45:ULD45"/>
    <mergeCell ref="ULE45:ULT45"/>
    <mergeCell ref="ULU45:UMJ45"/>
    <mergeCell ref="UMK45:UMZ45"/>
    <mergeCell ref="UNA45:UNP45"/>
    <mergeCell ref="VGC45:VGR45"/>
    <mergeCell ref="VGS45:VHH45"/>
    <mergeCell ref="VHI45:VHX45"/>
    <mergeCell ref="VHY45:VIN45"/>
    <mergeCell ref="VIO45:VJD45"/>
    <mergeCell ref="VDA45:VDP45"/>
    <mergeCell ref="VDQ45:VEF45"/>
    <mergeCell ref="VEG45:VEV45"/>
    <mergeCell ref="VEW45:VFL45"/>
    <mergeCell ref="VFM45:VGB45"/>
    <mergeCell ref="UZY45:VAN45"/>
    <mergeCell ref="VAO45:VBD45"/>
    <mergeCell ref="VBE45:VBT45"/>
    <mergeCell ref="VBU45:VCJ45"/>
    <mergeCell ref="VCK45:VCZ45"/>
    <mergeCell ref="UWW45:UXL45"/>
    <mergeCell ref="UXM45:UYB45"/>
    <mergeCell ref="UYC45:UYR45"/>
    <mergeCell ref="UYS45:UZH45"/>
    <mergeCell ref="UZI45:UZX45"/>
    <mergeCell ref="VSK45:VSZ45"/>
    <mergeCell ref="VTA45:VTP45"/>
    <mergeCell ref="VTQ45:VUF45"/>
    <mergeCell ref="VUG45:VUV45"/>
    <mergeCell ref="VUW45:VVL45"/>
    <mergeCell ref="VPI45:VPX45"/>
    <mergeCell ref="VPY45:VQN45"/>
    <mergeCell ref="VQO45:VRD45"/>
    <mergeCell ref="VRE45:VRT45"/>
    <mergeCell ref="VRU45:VSJ45"/>
    <mergeCell ref="VMG45:VMV45"/>
    <mergeCell ref="VMW45:VNL45"/>
    <mergeCell ref="VNM45:VOB45"/>
    <mergeCell ref="VOC45:VOR45"/>
    <mergeCell ref="VOS45:VPH45"/>
    <mergeCell ref="VJE45:VJT45"/>
    <mergeCell ref="VJU45:VKJ45"/>
    <mergeCell ref="VKK45:VKZ45"/>
    <mergeCell ref="VLA45:VLP45"/>
    <mergeCell ref="VLQ45:VMF45"/>
    <mergeCell ref="WES45:WFH45"/>
    <mergeCell ref="WFI45:WFX45"/>
    <mergeCell ref="WFY45:WGN45"/>
    <mergeCell ref="WGO45:WHD45"/>
    <mergeCell ref="WHE45:WHT45"/>
    <mergeCell ref="WBQ45:WCF45"/>
    <mergeCell ref="WCG45:WCV45"/>
    <mergeCell ref="WCW45:WDL45"/>
    <mergeCell ref="WDM45:WEB45"/>
    <mergeCell ref="WEC45:WER45"/>
    <mergeCell ref="VYO45:VZD45"/>
    <mergeCell ref="VZE45:VZT45"/>
    <mergeCell ref="VZU45:WAJ45"/>
    <mergeCell ref="WAK45:WAZ45"/>
    <mergeCell ref="WBA45:WBP45"/>
    <mergeCell ref="VVM45:VWB45"/>
    <mergeCell ref="VWC45:VWR45"/>
    <mergeCell ref="VWS45:VXH45"/>
    <mergeCell ref="VXI45:VXX45"/>
    <mergeCell ref="VXY45:VYN45"/>
    <mergeCell ref="WRA45:WRP45"/>
    <mergeCell ref="WRQ45:WSF45"/>
    <mergeCell ref="WSG45:WSV45"/>
    <mergeCell ref="WSW45:WTL45"/>
    <mergeCell ref="WTM45:WUB45"/>
    <mergeCell ref="WNY45:WON45"/>
    <mergeCell ref="WOO45:WPD45"/>
    <mergeCell ref="WPE45:WPT45"/>
    <mergeCell ref="WPU45:WQJ45"/>
    <mergeCell ref="WQK45:WQZ45"/>
    <mergeCell ref="WKW45:WLL45"/>
    <mergeCell ref="WLM45:WMB45"/>
    <mergeCell ref="WMC45:WMR45"/>
    <mergeCell ref="WMS45:WNH45"/>
    <mergeCell ref="WNI45:WNX45"/>
    <mergeCell ref="WHU45:WIJ45"/>
    <mergeCell ref="WIK45:WIZ45"/>
    <mergeCell ref="WJA45:WJP45"/>
    <mergeCell ref="WJQ45:WKF45"/>
    <mergeCell ref="WKG45:WKV45"/>
    <mergeCell ref="XDI45:XDX45"/>
    <mergeCell ref="XDY45:XEN45"/>
    <mergeCell ref="XEO45:XFD45"/>
    <mergeCell ref="XAG45:XAV45"/>
    <mergeCell ref="XAW45:XBL45"/>
    <mergeCell ref="XBM45:XCB45"/>
    <mergeCell ref="XCC45:XCR45"/>
    <mergeCell ref="XCS45:XDH45"/>
    <mergeCell ref="WXE45:WXT45"/>
    <mergeCell ref="WXU45:WYJ45"/>
    <mergeCell ref="WYK45:WYZ45"/>
    <mergeCell ref="WZA45:WZP45"/>
    <mergeCell ref="WZQ45:XAF45"/>
    <mergeCell ref="WUC45:WUR45"/>
    <mergeCell ref="WUS45:WVH45"/>
    <mergeCell ref="WVI45:WVX45"/>
    <mergeCell ref="WVY45:WWN45"/>
    <mergeCell ref="WWO45:WXD45"/>
  </mergeCells>
  <pageMargins left="0.5" right="0.5" top="1" bottom="0.75" header="0.3" footer="0.3"/>
  <pageSetup scale="47" fitToHeight="0" orientation="landscape"/>
  <rowBreaks count="2" manualBreakCount="2">
    <brk id="43" max="16383" man="1"/>
    <brk id="8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RAB8 page 2</vt:lpstr>
      <vt:lpstr>DATA&gt;</vt:lpstr>
      <vt:lpstr>BS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2015-03-02T19:16:47Z</cp:lastPrinted>
  <dcterms:created xsi:type="dcterms:W3CDTF">2014-12-04T19:42:19Z</dcterms:created>
  <dcterms:modified xsi:type="dcterms:W3CDTF">2015-03-02T19:17:27Z</dcterms:modified>
</cp:coreProperties>
</file>