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035" windowHeight="7425" activeTab="0"/>
  </bookViews>
  <sheets>
    <sheet name="JRW-C-1" sheetId="1" r:id="rId1"/>
    <sheet name="JRW-C2" sheetId="2" r:id="rId2"/>
    <sheet name="JRW-C-3" sheetId="3" r:id="rId3"/>
    <sheet name="JRW-C-4" sheetId="4" r:id="rId4"/>
    <sheet name="JRW-C-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A" localSheetId="1">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#REF!</definedName>
    <definedName name="\C" localSheetId="4">#REF!</definedName>
    <definedName name="\C">#REF!</definedName>
    <definedName name="\d" localSheetId="1">#REF!</definedName>
    <definedName name="\d" localSheetId="4">#REF!</definedName>
    <definedName name="\d">#REF!</definedName>
    <definedName name="\E" localSheetId="1">#REF!</definedName>
    <definedName name="\E" localSheetId="4">#REF!</definedName>
    <definedName name="\E">#REF!</definedName>
    <definedName name="\F" localSheetId="1">#REF!</definedName>
    <definedName name="\F" localSheetId="4">#REF!</definedName>
    <definedName name="\F">#REF!</definedName>
    <definedName name="\G" localSheetId="1">#REF!</definedName>
    <definedName name="\G" localSheetId="4">#REF!</definedName>
    <definedName name="\G">#REF!</definedName>
    <definedName name="\h" localSheetId="1">#REF!</definedName>
    <definedName name="\h" localSheetId="4">#REF!</definedName>
    <definedName name="\h">#REF!</definedName>
    <definedName name="\I" localSheetId="3">#REF!</definedName>
    <definedName name="\I">#REF!</definedName>
    <definedName name="\J" localSheetId="1">#REF!</definedName>
    <definedName name="\J" localSheetId="4">#REF!</definedName>
    <definedName name="\J">#REF!</definedName>
    <definedName name="\K" localSheetId="1">#REF!</definedName>
    <definedName name="\K" localSheetId="4">#REF!</definedName>
    <definedName name="\K">#REF!</definedName>
    <definedName name="\L" localSheetId="1">#REF!</definedName>
    <definedName name="\L" localSheetId="4">#REF!</definedName>
    <definedName name="\L">#REF!</definedName>
    <definedName name="\M" localSheetId="1">#REF!</definedName>
    <definedName name="\M" localSheetId="4">#REF!</definedName>
    <definedName name="\M">#REF!</definedName>
    <definedName name="\n">#REF!</definedName>
    <definedName name="\O" localSheetId="1">#REF!</definedName>
    <definedName name="\O" localSheetId="4">#REF!</definedName>
    <definedName name="\O">#REF!</definedName>
    <definedName name="\p" localSheetId="1">#REF!</definedName>
    <definedName name="\p" localSheetId="4">#REF!</definedName>
    <definedName name="\p">#REF!</definedName>
    <definedName name="\R" localSheetId="1">#REF!</definedName>
    <definedName name="\R" localSheetId="4">#REF!</definedName>
    <definedName name="\R">#REF!</definedName>
    <definedName name="\S" localSheetId="1">#REF!</definedName>
    <definedName name="\S" localSheetId="4">#REF!</definedName>
    <definedName name="\S">#REF!</definedName>
    <definedName name="\T" localSheetId="1">#REF!</definedName>
    <definedName name="\T" localSheetId="4">#REF!</definedName>
    <definedName name="\T">#REF!</definedName>
    <definedName name="\V" localSheetId="1">#REF!</definedName>
    <definedName name="\V" localSheetId="4">#REF!</definedName>
    <definedName name="\V">#REF!</definedName>
    <definedName name="\w" localSheetId="1">#REF!</definedName>
    <definedName name="\w" localSheetId="4">#REF!</definedName>
    <definedName name="\w">#REF!</definedName>
    <definedName name="\X" localSheetId="1">#REF!</definedName>
    <definedName name="\X" localSheetId="4">#REF!</definedName>
    <definedName name="\X">#REF!</definedName>
    <definedName name="\Z" localSheetId="1">#REF!</definedName>
    <definedName name="\Z" localSheetId="4">#REF!</definedName>
    <definedName name="\Z">#REF!</definedName>
    <definedName name="______________________DAT3" localSheetId="3">#REF!</definedName>
    <definedName name="______________________DAT3">#REF!</definedName>
    <definedName name="______________________DAT5" localSheetId="3">#REF!</definedName>
    <definedName name="______________________DAT5">#REF!</definedName>
    <definedName name="______________________DAT6" localSheetId="3">#REF!</definedName>
    <definedName name="______________________DAT6">#REF!</definedName>
    <definedName name="__________DAT3" localSheetId="3">#REF!</definedName>
    <definedName name="__________DAT3">#REF!</definedName>
    <definedName name="__________DAT5" localSheetId="3">#REF!</definedName>
    <definedName name="__________DAT5">#REF!</definedName>
    <definedName name="__________DAT6" localSheetId="3">#REF!</definedName>
    <definedName name="__________DAT6">#REF!</definedName>
    <definedName name="________DAT3" localSheetId="3">#REF!</definedName>
    <definedName name="________DAT3">#REF!</definedName>
    <definedName name="________DAT5" localSheetId="3">#REF!</definedName>
    <definedName name="________DAT5">#REF!</definedName>
    <definedName name="________DAT6" localSheetId="3">#REF!</definedName>
    <definedName name="________DAT6">#REF!</definedName>
    <definedName name="_______DAT3" localSheetId="3">#REF!</definedName>
    <definedName name="_______DAT3">#REF!</definedName>
    <definedName name="_______DAT5" localSheetId="3">#REF!</definedName>
    <definedName name="_______DAT5">#REF!</definedName>
    <definedName name="_______DAT6" localSheetId="3">#REF!</definedName>
    <definedName name="_______DAT6">#REF!</definedName>
    <definedName name="_____DAT1">#REF!</definedName>
    <definedName name="_____DAT2">#REF!</definedName>
    <definedName name="_____DAT4">#REF!</definedName>
    <definedName name="____DAT1">#REF!</definedName>
    <definedName name="____DAT2">#REF!</definedName>
    <definedName name="____DAT4">#REF!</definedName>
    <definedName name="___DAT1">#REF!</definedName>
    <definedName name="___DAT2">#REF!</definedName>
    <definedName name="___DAT3" localSheetId="3">#REF!</definedName>
    <definedName name="___DAT3">#REF!</definedName>
    <definedName name="___DAT4">#REF!</definedName>
    <definedName name="___DAT5" localSheetId="3">#REF!</definedName>
    <definedName name="___DAT5">#REF!</definedName>
    <definedName name="___DAT6" localSheetId="3">#REF!</definedName>
    <definedName name="___DAT6">#REF!</definedName>
    <definedName name="__123Graph_A" localSheetId="1" hidden="1">'[49]G'!#REF!</definedName>
    <definedName name="__123Graph_A" localSheetId="3" hidden="1">'[9]G'!#REF!</definedName>
    <definedName name="__123Graph_A" localSheetId="4" hidden="1">'[49]G'!#REF!</definedName>
    <definedName name="__123Graph_A" hidden="1">'[9]G'!#REF!</definedName>
    <definedName name="__123Graph_B" localSheetId="1" hidden="1">'[49]G'!#REF!</definedName>
    <definedName name="__123Graph_B" localSheetId="3" hidden="1">'[9]G'!#REF!</definedName>
    <definedName name="__123Graph_B" localSheetId="4" hidden="1">'[49]G'!#REF!</definedName>
    <definedName name="__123Graph_B" hidden="1">'[9]G'!#REF!</definedName>
    <definedName name="__123Graph_C" localSheetId="1" hidden="1">'[49]G'!#REF!</definedName>
    <definedName name="__123Graph_C" localSheetId="3" hidden="1">'[9]G'!#REF!</definedName>
    <definedName name="__123Graph_C" localSheetId="4" hidden="1">'[49]G'!#REF!</definedName>
    <definedName name="__123Graph_C" hidden="1">'[9]G'!#REF!</definedName>
    <definedName name="__123Graph_D" localSheetId="1" hidden="1">'[50]C-3.10'!#REF!</definedName>
    <definedName name="__123Graph_D" localSheetId="3" hidden="1">'[10]C-3.10'!#REF!</definedName>
    <definedName name="__123Graph_D" localSheetId="4" hidden="1">'[50]C-3.10'!#REF!</definedName>
    <definedName name="__123Graph_D" hidden="1">'[10]C-3.10'!#REF!</definedName>
    <definedName name="__123Graph_E" localSheetId="1" hidden="1">'[49]G'!#REF!</definedName>
    <definedName name="__123Graph_E" localSheetId="3" hidden="1">'[9]G'!#REF!</definedName>
    <definedName name="__123Graph_E" localSheetId="4" hidden="1">'[49]G'!#REF!</definedName>
    <definedName name="__123Graph_E" hidden="1">'[9]G'!#REF!</definedName>
    <definedName name="__123Graph_F" localSheetId="1" hidden="1">'[49]G'!#REF!</definedName>
    <definedName name="__123Graph_F" localSheetId="3" hidden="1">'[9]G'!#REF!</definedName>
    <definedName name="__123Graph_F" localSheetId="4" hidden="1">'[49]G'!#REF!</definedName>
    <definedName name="__123Graph_F" hidden="1">'[9]G'!#REF!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ebe1">#REF!</definedName>
    <definedName name="__ebe2">#REF!</definedName>
    <definedName name="__ebe3">#REF!</definedName>
    <definedName name="__ebe4">#REF!</definedName>
    <definedName name="__ebe5">#REF!</definedName>
    <definedName name="__ebe6">#REF!</definedName>
    <definedName name="__ebe7">#REF!</definedName>
    <definedName name="__ebx1">#REF!</definedName>
    <definedName name="__ebx2">#REF!</definedName>
    <definedName name="_1" localSheetId="1">#REF!</definedName>
    <definedName name="_1" localSheetId="4">#REF!</definedName>
    <definedName name="_1">#REF!</definedName>
    <definedName name="_1_181">#REF!</definedName>
    <definedName name="_12MEACT" localSheetId="3">'[12]Page 1'!#REF!</definedName>
    <definedName name="_12MEACT">'[12]Page 1'!#REF!</definedName>
    <definedName name="_12MEBUD" localSheetId="3">'[12]Page 1'!#REF!</definedName>
    <definedName name="_12MEBUD">'[12]Page 1'!#REF!</definedName>
    <definedName name="_2" localSheetId="1">#REF!</definedName>
    <definedName name="_2" localSheetId="4">#REF!</definedName>
    <definedName name="_2">#REF!</definedName>
    <definedName name="_2B_15">#REF!</definedName>
    <definedName name="_3" localSheetId="1">#REF!</definedName>
    <definedName name="_3" localSheetId="4">#REF!</definedName>
    <definedName name="_3">#REF!</definedName>
    <definedName name="_331" localSheetId="1">'[50]C-3.10'!#REF!</definedName>
    <definedName name="_331" localSheetId="3">'[10]C-3.10'!#REF!</definedName>
    <definedName name="_331" localSheetId="4">'[50]C-3.10'!#REF!</definedName>
    <definedName name="_331">'[10]C-3.10'!#REF!</definedName>
    <definedName name="_34" localSheetId="1">'[50]C-3.10'!#REF!</definedName>
    <definedName name="_34" localSheetId="3">'[10]C-3.10'!#REF!</definedName>
    <definedName name="_34" localSheetId="4">'[50]C-3.10'!#REF!</definedName>
    <definedName name="_34">'[10]C-3.10'!#REF!</definedName>
    <definedName name="_347" localSheetId="1">'[50]C-3.10'!#REF!</definedName>
    <definedName name="_347" localSheetId="3">'[10]C-3.10'!#REF!</definedName>
    <definedName name="_347" localSheetId="4">'[50]C-3.10'!#REF!</definedName>
    <definedName name="_347">'[10]C-3.10'!#REF!</definedName>
    <definedName name="_348" localSheetId="1">'[50]C-3.10'!#REF!</definedName>
    <definedName name="_348" localSheetId="3">'[10]C-3.10'!#REF!</definedName>
    <definedName name="_348" localSheetId="4">'[50]C-3.10'!#REF!</definedName>
    <definedName name="_348">'[10]C-3.10'!#REF!</definedName>
    <definedName name="_34a1" localSheetId="1">'[50]C-3.10'!#REF!</definedName>
    <definedName name="_34a1" localSheetId="3">'[10]C-3.10'!#REF!</definedName>
    <definedName name="_34a1" localSheetId="4">'[50]C-3.10'!#REF!</definedName>
    <definedName name="_34a1">'[10]C-3.10'!#REF!</definedName>
    <definedName name="_34a2" localSheetId="1">'[50]C-3.10'!#REF!</definedName>
    <definedName name="_34a2" localSheetId="3">'[10]C-3.10'!#REF!</definedName>
    <definedName name="_34a2" localSheetId="4">'[50]C-3.10'!#REF!</definedName>
    <definedName name="_34a2">'[10]C-3.10'!#REF!</definedName>
    <definedName name="_34E" localSheetId="1">'[50]C-3.10'!#REF!</definedName>
    <definedName name="_34E" localSheetId="3">'[10]C-3.10'!#REF!</definedName>
    <definedName name="_34E" localSheetId="4">'[50]C-3.10'!#REF!</definedName>
    <definedName name="_34E">'[10]C-3.10'!#REF!</definedName>
    <definedName name="_35" localSheetId="1">'[50]C-3.10'!#REF!</definedName>
    <definedName name="_35" localSheetId="3">'[10]C-3.10'!#REF!</definedName>
    <definedName name="_35" localSheetId="4">'[50]C-3.10'!#REF!</definedName>
    <definedName name="_35">'[10]C-3.10'!#REF!</definedName>
    <definedName name="_351" localSheetId="1">'[50]C-3.10'!#REF!</definedName>
    <definedName name="_351" localSheetId="3">'[10]C-3.10'!#REF!</definedName>
    <definedName name="_351" localSheetId="4">'[50]C-3.10'!#REF!</definedName>
    <definedName name="_351">'[10]C-3.10'!#REF!</definedName>
    <definedName name="_36" localSheetId="1">'[50]C-3.10'!#REF!</definedName>
    <definedName name="_36" localSheetId="3">'[10]C-3.10'!#REF!</definedName>
    <definedName name="_36" localSheetId="4">'[50]C-3.10'!#REF!</definedName>
    <definedName name="_36">'[10]C-3.10'!#REF!</definedName>
    <definedName name="_3TEFIS_00_08">#REF!</definedName>
    <definedName name="_DAT1">#REF!</definedName>
    <definedName name="_DAT2">#REF!</definedName>
    <definedName name="_DAT3" localSheetId="3">#REF!</definedName>
    <definedName name="_DAT3">#REF!</definedName>
    <definedName name="_DAT4">#REF!</definedName>
    <definedName name="_DAT5" localSheetId="3">#REF!</definedName>
    <definedName name="_DAT5">#REF!</definedName>
    <definedName name="_DAT6" localSheetId="3">#REF!</definedName>
    <definedName name="_DAT6">#REF!</definedName>
    <definedName name="_ebe1">#REF!</definedName>
    <definedName name="_ebe2">#REF!</definedName>
    <definedName name="_ebe3">#REF!</definedName>
    <definedName name="_ebe4">#REF!</definedName>
    <definedName name="_ebe5">#REF!</definedName>
    <definedName name="_ebe6">#REF!</definedName>
    <definedName name="_ebe7">#REF!</definedName>
    <definedName name="_ebx1">#REF!</definedName>
    <definedName name="_ebx2">#REF!</definedName>
    <definedName name="_Fill" localSheetId="1" hidden="1">'[52]Bond Returns'!$A$8:$A$107</definedName>
    <definedName name="_Fill" localSheetId="4" hidden="1">'[52]Bond Returns'!$A$8:$A$107</definedName>
    <definedName name="_Fill" hidden="1">'[14]Bond Returns'!$A$8:$A$107</definedName>
    <definedName name="_Key1" localSheetId="1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4" hidden="1">#REF!</definedName>
    <definedName name="_Key2" hidden="1">#REF!</definedName>
    <definedName name="_M" localSheetId="1">#REF!</definedName>
    <definedName name="_M" localSheetId="4">#REF!</definedName>
    <definedName name="_M">#REF!</definedName>
    <definedName name="_Order1" hidden="1">255</definedName>
    <definedName name="_Order2" hidden="1">255</definedName>
    <definedName name="_Regression_Out" localSheetId="1" hidden="1">#REF!</definedName>
    <definedName name="_Regression_Out" localSheetId="4" hidden="1">#REF!</definedName>
    <definedName name="_Regression_Out" hidden="1">#REF!</definedName>
    <definedName name="_Regression_X" localSheetId="1" hidden="1">#REF!</definedName>
    <definedName name="_Regression_X" localSheetId="4" hidden="1">#REF!</definedName>
    <definedName name="_Regression_X" hidden="1">#REF!</definedName>
    <definedName name="_Regression_Y" localSheetId="1" hidden="1">#REF!</definedName>
    <definedName name="_Regression_Y" localSheetId="4" hidden="1">#REF!</definedName>
    <definedName name="_Regression_Y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hidden="1">#REF!</definedName>
    <definedName name="_x" hidden="1">#REF!</definedName>
    <definedName name="_xlfn.IFERROR" hidden="1">#NAME?</definedName>
    <definedName name="181">#REF!</definedName>
    <definedName name="A" localSheetId="1">#REF!</definedName>
    <definedName name="A" localSheetId="4">#REF!</definedName>
    <definedName name="A">#REF!</definedName>
    <definedName name="ADJTS">#REF!</definedName>
    <definedName name="ALL">'[20]A'!$P$10:$Q$117</definedName>
    <definedName name="AP_OTHER">#REF!</definedName>
    <definedName name="ASD">#REF!</definedName>
    <definedName name="ASSUMPTIONS">#REF!</definedName>
    <definedName name="B" localSheetId="1">#REF!</definedName>
    <definedName name="B" localSheetId="4">#REF!</definedName>
    <definedName name="B">#REF!</definedName>
    <definedName name="B-15">#REF!</definedName>
    <definedName name="BACKUP">'[22]CAPM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3">#REF!</definedName>
    <definedName name="BETA">#REF!</definedName>
    <definedName name="betaadj" localSheetId="3">#REF!</definedName>
    <definedName name="betaadj">#REF!</definedName>
    <definedName name="BORDER1">#REF!</definedName>
    <definedName name="BORDER2">#REF!</definedName>
    <definedName name="BOTH">#REF!</definedName>
    <definedName name="bruce" localSheetId="1">#REF!</definedName>
    <definedName name="bruce" localSheetId="4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1">#REF!</definedName>
    <definedName name="BUDGET3" localSheetId="4">#REF!</definedName>
    <definedName name="BUDGET3">#REF!</definedName>
    <definedName name="C_" localSheetId="1">#REF!</definedName>
    <definedName name="C_" localSheetId="4">#REF!</definedName>
    <definedName name="C_">#REF!</definedName>
    <definedName name="capitalization">'[25]CS Data'!$B$11:$I$64</definedName>
    <definedName name="CASHFLS" localSheetId="3">'[26]CASH FLOWS BKUP'!#REF!</definedName>
    <definedName name="CASHFLS">'[26]CASH FLOWS BKUP'!#REF!</definedName>
    <definedName name="CF_Forecast">#REF!</definedName>
    <definedName name="CF_Plan2">#REF!</definedName>
    <definedName name="CMACT" localSheetId="3">'[12]Page 1'!#REF!</definedName>
    <definedName name="CMACT">'[12]Page 1'!#REF!</definedName>
    <definedName name="CMBUD" localSheetId="3">'[12]Page 1'!#REF!</definedName>
    <definedName name="CMBUD">'[12]Page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>#REF!</definedName>
    <definedName name="CONSCF4A">#REF!</definedName>
    <definedName name="CONSCF4B" localSheetId="3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1">'[50]C-3.10'!#REF!</definedName>
    <definedName name="D" localSheetId="3">'[10]C-3.10'!#REF!</definedName>
    <definedName name="D" localSheetId="4">'[50]C-3.10'!#REF!</definedName>
    <definedName name="D">'[10]C-3.10'!#REF!</definedName>
    <definedName name="DAT">'[29]DAT ACCOUNTS'!$A:$D</definedName>
    <definedName name="DAT1">#REF!</definedName>
    <definedName name="DAT2">#REF!</definedName>
    <definedName name="DAT3" localSheetId="3">#REF!</definedName>
    <definedName name="DAT3">#REF!</definedName>
    <definedName name="DAT4">#REF!</definedName>
    <definedName name="DAT5" localSheetId="3">#REF!</definedName>
    <definedName name="DAT5">#REF!</definedName>
    <definedName name="DAT6" localSheetId="3">#REF!</definedName>
    <definedName name="DAT6">#REF!</definedName>
    <definedName name="DATA">#N/A</definedName>
    <definedName name="Date">'[30]Debt Info'!$B$3</definedName>
    <definedName name="DCpropor">#REF!</definedName>
    <definedName name="DEC">#REF!</definedName>
    <definedName name="DEC_Proj">#REF!</definedName>
    <definedName name="DETAIL146234" localSheetId="3">#REF!</definedName>
    <definedName name="DETAIL146234">#REF!</definedName>
    <definedName name="DocketNum">'[31]ANNUALIZE CTs'!$B$5</definedName>
    <definedName name="DOWNLOAD">'[32]Download'!$A$1:$D$2443</definedName>
    <definedName name="DOWNLOAD_1099">#REF!</definedName>
    <definedName name="E" localSheetId="1">'[50]C-3.10'!#REF!</definedName>
    <definedName name="E" localSheetId="3">'[10]C-3.10'!#REF!</definedName>
    <definedName name="E" localSheetId="4">'[50]C-3.10'!#REF!</definedName>
    <definedName name="E">'[10]C-3.10'!#REF!</definedName>
    <definedName name="ebe1">#REF!</definedName>
    <definedName name="ebe2">#REF!</definedName>
    <definedName name="ebe3">#REF!</definedName>
    <definedName name="ebe4">#REF!</definedName>
    <definedName name="ebe5">#REF!</definedName>
    <definedName name="ebe6">#REF!</definedName>
    <definedName name="ebe7">#REF!</definedName>
    <definedName name="ebx1">#REF!</definedName>
    <definedName name="ebx2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>#REF!</definedName>
    <definedName name="F_2">#REF!</definedName>
    <definedName name="F_2_2">#REF!</definedName>
    <definedName name="F_4">#REF!</definedName>
    <definedName name="F_6">#REF!</definedName>
    <definedName name="F_7">#REF!</definedName>
    <definedName name="F_8">#REF!</definedName>
    <definedName name="FILE">#REF!</definedName>
    <definedName name="FINANCIALREQ">#REF!</definedName>
    <definedName name="FIVEYR" localSheetId="1">#REF!</definedName>
    <definedName name="FIVEYR" localSheetId="4">#REF!</definedName>
    <definedName name="FIVEYR">#REF!</definedName>
    <definedName name="FOR_DENISE_O." localSheetId="3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3">#REF!</definedName>
    <definedName name="GROWTH">#REF!</definedName>
    <definedName name="HistYear">'[34]Sheet1'!$B$17</definedName>
    <definedName name="hldgpd" localSheetId="3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localSheetId="3" hidden="1">{"'Sheet1'!$A$1:$O$40"}</definedName>
    <definedName name="HTML_Control" localSheetId="4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3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1" hidden="1">{"'Sheet1'!$A$1:$O$40"}</definedName>
    <definedName name="jhlkqFL" localSheetId="2" hidden="1">{"'Sheet1'!$A$1:$O$40"}</definedName>
    <definedName name="jhlkqFL" localSheetId="3" hidden="1">{"'Sheet1'!$A$1:$O$40"}</definedName>
    <definedName name="jhlkqFL" localSheetId="4" hidden="1">{"'Sheet1'!$A$1:$O$40"}</definedName>
    <definedName name="jhlkqFL" hidden="1">{"'Sheet1'!$A$1:$O$40"}</definedName>
    <definedName name="JIM" localSheetId="1">#REF!</definedName>
    <definedName name="JIM" localSheetId="4">#REF!</definedName>
    <definedName name="JIM">#REF!</definedName>
    <definedName name="LORICLARKDATA" localSheetId="3">#REF!</definedName>
    <definedName name="LORICLARKDATA">#REF!</definedName>
    <definedName name="LYN">#REF!</definedName>
    <definedName name="map">#REF!</definedName>
    <definedName name="MB">'[20]A'!$I$125:$HH$180</definedName>
    <definedName name="N" localSheetId="1">#REF!</definedName>
    <definedName name="N" localSheetId="4">#REF!</definedName>
    <definedName name="N">#REF!</definedName>
    <definedName name="NAME" localSheetId="1">#REF!</definedName>
    <definedName name="NAME" localSheetId="4">#REF!</definedName>
    <definedName name="NAME">#REF!</definedName>
    <definedName name="NBUDGET3" localSheetId="1">#REF!</definedName>
    <definedName name="NBUDGET3" localSheetId="4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1">#REF!</definedName>
    <definedName name="one" localSheetId="4">#REF!</definedName>
    <definedName name="one">#REF!</definedName>
    <definedName name="OTHER_CF">#REF!</definedName>
    <definedName name="OTHER_CR">#REF!</definedName>
    <definedName name="OUTPUT">'[36]A'!$C$11:$Z$98</definedName>
    <definedName name="Page_8" localSheetId="3">'[18]LTD Principal'!#REF!</definedName>
    <definedName name="Page_8">'[18]LTD Principal'!#REF!</definedName>
    <definedName name="PAGE1" localSheetId="1">#REF!</definedName>
    <definedName name="PAGE1" localSheetId="4">#REF!</definedName>
    <definedName name="PAGE1">#REF!</definedName>
    <definedName name="PAGE10">#REF!</definedName>
    <definedName name="PAGE1A" localSheetId="3">'[37]Page 1 last month YTD'!#REF!</definedName>
    <definedName name="PAGE1A">'[37]Page 1 last month YTD'!#REF!</definedName>
    <definedName name="PAGE1C" localSheetId="3">'[37]Page 1 last month YTD'!#REF!</definedName>
    <definedName name="PAGE1C">'[37]Page 1 last month YTD'!#REF!</definedName>
    <definedName name="PAGE1D" localSheetId="3">'[37]Page 1 last month YTD'!#REF!</definedName>
    <definedName name="PAGE1D">'[37]Page 1 last month YTD'!#REF!</definedName>
    <definedName name="PAGE1D2" localSheetId="3">'[37]Page 1 last month YTD'!#REF!</definedName>
    <definedName name="PAGE1D2">'[37]Page 1 last month YTD'!#REF!</definedName>
    <definedName name="PAGE2" localSheetId="1">#REF!</definedName>
    <definedName name="PAGE2" localSheetId="4">#REF!</definedName>
    <definedName name="PAGE2">#REF!</definedName>
    <definedName name="PAGE2A">#REF!</definedName>
    <definedName name="PAGE2B">#REF!</definedName>
    <definedName name="PAGE3" localSheetId="1">#REF!</definedName>
    <definedName name="PAGE3" localSheetId="4">#REF!</definedName>
    <definedName name="PAGE3">#REF!</definedName>
    <definedName name="PAGE4" localSheetId="1">#REF!</definedName>
    <definedName name="PAGE4" localSheetId="4">#REF!</definedName>
    <definedName name="PAGE4">#REF!</definedName>
    <definedName name="PAGE5" localSheetId="1">#REF!</definedName>
    <definedName name="PAGE5" localSheetId="4">#REF!</definedName>
    <definedName name="PAGE5">#REF!</definedName>
    <definedName name="PAGE6" localSheetId="1">#REF!</definedName>
    <definedName name="PAGE6" localSheetId="4">#REF!</definedName>
    <definedName name="PAGE6">#REF!</definedName>
    <definedName name="PAGE7">#REF!</definedName>
    <definedName name="PAGE8">#REF!</definedName>
    <definedName name="PAGE9">#REF!</definedName>
    <definedName name="PE_CPYIS" localSheetId="3">'[12]PEC Income Stmt'!#REF!</definedName>
    <definedName name="PE_CPYIS">'[12]PEC Income Stmt'!#REF!</definedName>
    <definedName name="PED" localSheetId="3">'[38]04 '!#REF!</definedName>
    <definedName name="PED">'[38]04 '!#REF!</definedName>
    <definedName name="PLine1">'[31]ANNUALIZE CTs'!$B$8</definedName>
    <definedName name="PLine2">'[31]ANNUALIZE CTs'!$B$9</definedName>
    <definedName name="PLine3">'[31]ANNUALIZE CTs'!$B$10</definedName>
    <definedName name="PLine4">'[34]Sheet1'!$B$11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'JRW-C-1'!$A$1:$J$41</definedName>
    <definedName name="_xlnm.Print_Area" localSheetId="1">'JRW-C2'!$B$1:$G$52</definedName>
    <definedName name="_xlnm.Print_Area" localSheetId="2">'JRW-C-3'!$A$1:$H$26</definedName>
    <definedName name="_xlnm.Print_Area" localSheetId="3">'JRW-C-4'!$A$1:$H$49</definedName>
    <definedName name="_xlnm.Print_Area" localSheetId="4">'JRW-C-5'!$A$1:$F$62</definedName>
    <definedName name="Print_Area_MI" localSheetId="1">#REF!</definedName>
    <definedName name="Print_Area_MI" localSheetId="4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>#REF!</definedName>
    <definedName name="PriorYear">'[34]Sheet1'!$B$16</definedName>
    <definedName name="PRN">'[20]A'!$S$11</definedName>
    <definedName name="PRNGROWTH">'[20]A'!$S$11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>#REF!</definedName>
    <definedName name="RATE1" localSheetId="1">#REF!</definedName>
    <definedName name="RATE1" localSheetId="4">#REF!</definedName>
    <definedName name="RATE1">#REF!</definedName>
    <definedName name="RECON_ASSETS">#REF!</definedName>
    <definedName name="RECON_LIABILITIES">#REF!</definedName>
    <definedName name="RECON_SUMMARY">#REF!</definedName>
    <definedName name="RETURN">'[20]A'!$M$129:$M$143</definedName>
    <definedName name="RID">#REF!</definedName>
    <definedName name="riskmeasures">'[25]Combination Utility Group'!$B$8:$N$60</definedName>
    <definedName name="riskprem" localSheetId="3">#REF!</definedName>
    <definedName name="riskprem">#REF!</definedName>
    <definedName name="ROE_COMPARISON">#REF!</definedName>
    <definedName name="ROR_Rate" localSheetId="1">'[57]Input '!$C$25</definedName>
    <definedName name="ROR_Rate" localSheetId="4">'[57]Input '!$C$25</definedName>
    <definedName name="ROR_Rate">'[40]Input '!$C$25</definedName>
    <definedName name="RORD" localSheetId="1">'[58]ROR'!$A$2:$O$201</definedName>
    <definedName name="RORD" localSheetId="4">'[58]ROR'!$A$2:$O$201</definedName>
    <definedName name="RORD">'[41]ROR'!$A$2:$O$201</definedName>
    <definedName name="s">'[42]Sheet1'!$B$10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>#REF!</definedName>
    <definedName name="Schedule_4">'[43]JRW-2.4'!#REF!</definedName>
    <definedName name="Schedule_5">'[43]JRW-2.4'!#REF!</definedName>
    <definedName name="Schedule_5_1">#REF!</definedName>
    <definedName name="Schedule_6">#REF!</definedName>
    <definedName name="Schedule_7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1">#REF!</definedName>
    <definedName name="START" localSheetId="4">#REF!</definedName>
    <definedName name="START">#REF!</definedName>
    <definedName name="SUMMARY">#REF!</definedName>
    <definedName name="SURV">'[44]SURV ACCOUNTS'!$A$1:$C$453</definedName>
    <definedName name="TEAB">#REF!</definedName>
    <definedName name="TEFIS00-08">#REF!</definedName>
    <definedName name="TEFIS99">#REF!</definedName>
    <definedName name="TEMP" localSheetId="1">'[52]Bond Returns'!$O$8</definedName>
    <definedName name="TEMP" localSheetId="4">'[52]Bond Returns'!$O$8</definedName>
    <definedName name="TEMP">'[14]Bond Returns'!$O$8</definedName>
    <definedName name="TEST0">#REF!</definedName>
    <definedName name="TESTHKEY">#REF!</definedName>
    <definedName name="TESTKEYS">#REF!</definedName>
    <definedName name="TESTVKEY">#REF!</definedName>
    <definedName name="TestYear">'[34]Sheet1'!$B$15</definedName>
    <definedName name="three" localSheetId="1">#REF!</definedName>
    <definedName name="three" localSheetId="4">#REF!</definedName>
    <definedName name="three">#REF!</definedName>
    <definedName name="Ticker">""</definedName>
    <definedName name="two" localSheetId="1">#REF!</definedName>
    <definedName name="two" localSheetId="4">#REF!</definedName>
    <definedName name="two">#REF!</definedName>
    <definedName name="vlapp">'[22]CAPM VL Appr Pot. (Sc 12 - WP)'!$A$1:$J$51</definedName>
    <definedName name="vldatabase">'[25]Value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1">#REF!</definedName>
    <definedName name="X" localSheetId="4">#REF!</definedName>
    <definedName name="X">#REF!</definedName>
    <definedName name="xx">'[45]C-3.10'!$A$1:$I$22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3">#REF!</definedName>
    <definedName name="YIELDS">#REF!</definedName>
    <definedName name="YTDACT" localSheetId="3">'[12]Page 1'!#REF!</definedName>
    <definedName name="YTDACT">'[12]Page 1'!#REF!</definedName>
    <definedName name="YTDBUD" localSheetId="3">'[12]Page 1'!#REF!</definedName>
    <definedName name="YTDBUD">'[12]Page 1'!#REF!</definedName>
    <definedName name="Z" localSheetId="1">#REF!</definedName>
    <definedName name="Z" localSheetId="4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>#REF!</definedName>
    <definedName name="ZPAGE9">#REF!</definedName>
  </definedNames>
  <calcPr fullCalcOnLoad="1"/>
</workbook>
</file>

<file path=xl/sharedStrings.xml><?xml version="1.0" encoding="utf-8"?>
<sst xmlns="http://schemas.openxmlformats.org/spreadsheetml/2006/main" count="126" uniqueCount="55">
  <si>
    <t>Decomposing Equity Market Returns</t>
  </si>
  <si>
    <t>The Building Blocks Methodology</t>
  </si>
  <si>
    <t>Philadelphia Federal Reserve Bank</t>
  </si>
  <si>
    <t>Long-Term Forecasts</t>
  </si>
  <si>
    <t>Table Seven</t>
  </si>
  <si>
    <t>LONG-TERM (10 YEAR) FORECASTS</t>
  </si>
  <si>
    <t>Panel A</t>
  </si>
  <si>
    <t>Panel B</t>
  </si>
  <si>
    <t>SERIES: CPI INFLATION RATE</t>
  </si>
  <si>
    <t>SERIES: REAL GDP GROWTH RATE</t>
  </si>
  <si>
    <t>STATISTIC</t>
  </si>
  <si>
    <t>MINIMUM</t>
  </si>
  <si>
    <t>LOWER QUARTILE</t>
  </si>
  <si>
    <t>MEDIAN</t>
  </si>
  <si>
    <t>UPPER QUARTILE</t>
  </si>
  <si>
    <t>MAXIMUM</t>
  </si>
  <si>
    <t>MEAN</t>
  </si>
  <si>
    <t>STD. DEV.</t>
  </si>
  <si>
    <t>N</t>
  </si>
  <si>
    <t>MISSING</t>
  </si>
  <si>
    <t>Panel C</t>
  </si>
  <si>
    <t>Panel D</t>
  </si>
  <si>
    <t>SERIES: PRODUCTIVITY GROWTH</t>
  </si>
  <si>
    <t>SERIES: STOCK RETURNS (S&amp;P 500)</t>
  </si>
  <si>
    <t>Panel E</t>
  </si>
  <si>
    <t>Panel F</t>
  </si>
  <si>
    <t>SERIES: BOND RETURNS (10-YEAR)</t>
  </si>
  <si>
    <t>SERIES: BILL RETURNS (3-MONTH)</t>
  </si>
  <si>
    <t>University of Michigan Survey Research Center</t>
  </si>
  <si>
    <t>Expected Short-Term Inflation Rate</t>
  </si>
  <si>
    <t>Data Source: http://research.stlouisfed.org/fred2/series/MICH?cid=98</t>
  </si>
  <si>
    <t>S&amp;P 500 Dividend Yield</t>
  </si>
  <si>
    <t>S&amp;P 500 P/E Ratio</t>
  </si>
  <si>
    <t>Real S&amp;P 500 EPS Growth Rate</t>
  </si>
  <si>
    <t>Inflation</t>
  </si>
  <si>
    <t>Real</t>
  </si>
  <si>
    <t>S&amp;P 500</t>
  </si>
  <si>
    <t>Annual Inflation</t>
  </si>
  <si>
    <t>Adjustment</t>
  </si>
  <si>
    <t>Year</t>
  </si>
  <si>
    <t>EPS</t>
  </si>
  <si>
    <t>CPI</t>
  </si>
  <si>
    <t>Factor</t>
  </si>
  <si>
    <t>10-Year</t>
  </si>
  <si>
    <t>Data Source: http://pages.stern.nyu.edu/~adamodar/</t>
  </si>
  <si>
    <t>Real EPS Growth</t>
  </si>
  <si>
    <t>Exhibit JRW-C1</t>
  </si>
  <si>
    <t>Page 1 of 5</t>
  </si>
  <si>
    <t>Page 2 of 5</t>
  </si>
  <si>
    <t>Page 3 of 5</t>
  </si>
  <si>
    <t>Page 4 of 5</t>
  </si>
  <si>
    <t>Building Blocks Equity Risk Premium</t>
  </si>
  <si>
    <t>Page 5 of 5</t>
  </si>
  <si>
    <t>2013 Survey of Professional Forecasters</t>
  </si>
  <si>
    <t>Source: Philadelphia Federal Researve Bank, Survey of Professional Forecasters, February 15, 2013.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</si>
</sst>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_)"/>
    <numFmt numFmtId="167" formatCode="0.0000"/>
    <numFmt numFmtId="168" formatCode="0.000"/>
    <numFmt numFmtId="169" formatCode="0.0%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0"/>
    </font>
    <font>
      <sz val="10"/>
      <name val="Courier"/>
      <family val="3"/>
    </font>
    <font>
      <sz val="8"/>
      <name val="Helv"/>
      <family val="0"/>
    </font>
    <font>
      <sz val="10"/>
      <name val="Genev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0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0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" fillId="0" borderId="0">
      <alignment horizontal="center"/>
      <protection/>
    </xf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6" fillId="0" borderId="0" applyProtection="0">
      <alignment/>
    </xf>
    <xf numFmtId="0" fontId="65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0" fontId="4" fillId="0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2" fontId="6" fillId="0" borderId="0" applyProtection="0">
      <alignment/>
    </xf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0" applyProtection="0">
      <alignment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19" fillId="0" borderId="0">
      <alignment/>
      <protection/>
    </xf>
    <xf numFmtId="0" fontId="17" fillId="0" borderId="0">
      <alignment/>
      <protection/>
    </xf>
    <xf numFmtId="37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60" fillId="32" borderId="7" applyNumberFormat="0" applyFont="0" applyAlignment="0" applyProtection="0"/>
    <xf numFmtId="0" fontId="73" fillId="27" borderId="8" applyNumberFormat="0" applyAlignment="0" applyProtection="0"/>
    <xf numFmtId="40" fontId="20" fillId="33" borderId="0">
      <alignment horizontal="right"/>
      <protection/>
    </xf>
    <xf numFmtId="0" fontId="21" fillId="33" borderId="0">
      <alignment horizontal="right"/>
      <protection/>
    </xf>
    <xf numFmtId="0" fontId="22" fillId="33" borderId="9">
      <alignment/>
      <protection/>
    </xf>
    <xf numFmtId="0" fontId="22" fillId="0" borderId="0" applyBorder="0">
      <alignment horizontal="centerContinuous"/>
      <protection/>
    </xf>
    <xf numFmtId="0" fontId="23" fillId="0" borderId="0" applyBorder="0">
      <alignment horizontal="centerContinuous"/>
      <protection/>
    </xf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4" borderId="0" applyNumberFormat="0" applyFont="0" applyBorder="0" applyAlignment="0" applyProtection="0"/>
    <xf numFmtId="4" fontId="26" fillId="35" borderId="11" applyNumberFormat="0" applyProtection="0">
      <alignment vertical="center"/>
    </xf>
    <xf numFmtId="4" fontId="27" fillId="35" borderId="11" applyNumberFormat="0" applyProtection="0">
      <alignment vertical="center"/>
    </xf>
    <xf numFmtId="4" fontId="26" fillId="35" borderId="11" applyNumberFormat="0" applyProtection="0">
      <alignment horizontal="left" vertical="center" indent="1"/>
    </xf>
    <xf numFmtId="0" fontId="26" fillId="35" borderId="11" applyNumberFormat="0" applyProtection="0">
      <alignment horizontal="left" vertical="top" indent="1"/>
    </xf>
    <xf numFmtId="4" fontId="26" fillId="36" borderId="0" applyNumberFormat="0" applyProtection="0">
      <alignment horizontal="left" vertical="center" indent="1"/>
    </xf>
    <xf numFmtId="4" fontId="7" fillId="37" borderId="11" applyNumberFormat="0" applyProtection="0">
      <alignment horizontal="right" vertical="center"/>
    </xf>
    <xf numFmtId="4" fontId="7" fillId="38" borderId="11" applyNumberFormat="0" applyProtection="0">
      <alignment horizontal="right" vertical="center"/>
    </xf>
    <xf numFmtId="4" fontId="7" fillId="39" borderId="11" applyNumberFormat="0" applyProtection="0">
      <alignment horizontal="right" vertical="center"/>
    </xf>
    <xf numFmtId="4" fontId="7" fillId="40" borderId="11" applyNumberFormat="0" applyProtection="0">
      <alignment horizontal="right" vertical="center"/>
    </xf>
    <xf numFmtId="4" fontId="7" fillId="41" borderId="11" applyNumberFormat="0" applyProtection="0">
      <alignment horizontal="right" vertical="center"/>
    </xf>
    <xf numFmtId="4" fontId="7" fillId="42" borderId="11" applyNumberFormat="0" applyProtection="0">
      <alignment horizontal="right" vertical="center"/>
    </xf>
    <xf numFmtId="4" fontId="7" fillId="43" borderId="11" applyNumberFormat="0" applyProtection="0">
      <alignment horizontal="right" vertical="center"/>
    </xf>
    <xf numFmtId="4" fontId="7" fillId="44" borderId="11" applyNumberFormat="0" applyProtection="0">
      <alignment horizontal="right" vertical="center"/>
    </xf>
    <xf numFmtId="4" fontId="7" fillId="45" borderId="11" applyNumberFormat="0" applyProtection="0">
      <alignment horizontal="right" vertical="center"/>
    </xf>
    <xf numFmtId="4" fontId="26" fillId="46" borderId="12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28" fillId="48" borderId="0" applyNumberFormat="0" applyProtection="0">
      <alignment horizontal="left" vertical="center" indent="1"/>
    </xf>
    <xf numFmtId="4" fontId="7" fillId="36" borderId="11" applyNumberFormat="0" applyProtection="0">
      <alignment horizontal="right" vertical="center"/>
    </xf>
    <xf numFmtId="4" fontId="7" fillId="47" borderId="0" applyNumberFormat="0" applyProtection="0">
      <alignment horizontal="left" vertical="center" indent="1"/>
    </xf>
    <xf numFmtId="4" fontId="7" fillId="36" borderId="0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top" indent="1"/>
    </xf>
    <xf numFmtId="0" fontId="0" fillId="36" borderId="11" applyNumberFormat="0" applyProtection="0">
      <alignment horizontal="left" vertical="center" indent="1"/>
    </xf>
    <xf numFmtId="0" fontId="0" fillId="36" borderId="11" applyNumberFormat="0" applyProtection="0">
      <alignment horizontal="left" vertical="top" indent="1"/>
    </xf>
    <xf numFmtId="0" fontId="0" fillId="49" borderId="11" applyNumberFormat="0" applyProtection="0">
      <alignment horizontal="left" vertical="center" indent="1"/>
    </xf>
    <xf numFmtId="0" fontId="0" fillId="49" borderId="11" applyNumberFormat="0" applyProtection="0">
      <alignment horizontal="left" vertical="top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top" indent="1"/>
    </xf>
    <xf numFmtId="4" fontId="7" fillId="50" borderId="11" applyNumberFormat="0" applyProtection="0">
      <alignment vertical="center"/>
    </xf>
    <xf numFmtId="4" fontId="29" fillId="50" borderId="11" applyNumberFormat="0" applyProtection="0">
      <alignment vertical="center"/>
    </xf>
    <xf numFmtId="4" fontId="7" fillId="50" borderId="11" applyNumberFormat="0" applyProtection="0">
      <alignment horizontal="left" vertical="center" indent="1"/>
    </xf>
    <xf numFmtId="0" fontId="7" fillId="50" borderId="11" applyNumberFormat="0" applyProtection="0">
      <alignment horizontal="left" vertical="top" indent="1"/>
    </xf>
    <xf numFmtId="4" fontId="7" fillId="47" borderId="11" applyNumberFormat="0" applyProtection="0">
      <alignment horizontal="right" vertical="center"/>
    </xf>
    <xf numFmtId="4" fontId="29" fillId="47" borderId="11" applyNumberFormat="0" applyProtection="0">
      <alignment horizontal="right" vertical="center"/>
    </xf>
    <xf numFmtId="4" fontId="7" fillId="36" borderId="11" applyNumberFormat="0" applyProtection="0">
      <alignment horizontal="left" vertical="center" indent="1"/>
    </xf>
    <xf numFmtId="0" fontId="7" fillId="36" borderId="11" applyNumberFormat="0" applyProtection="0">
      <alignment horizontal="left" vertical="top" indent="1"/>
    </xf>
    <xf numFmtId="4" fontId="30" fillId="51" borderId="0" applyNumberFormat="0" applyProtection="0">
      <alignment horizontal="left" vertical="center" indent="1"/>
    </xf>
    <xf numFmtId="4" fontId="31" fillId="47" borderId="11" applyNumberFormat="0" applyProtection="0">
      <alignment horizontal="right" vertical="center"/>
    </xf>
    <xf numFmtId="164" fontId="0" fillId="0" borderId="0">
      <alignment horizontal="left" wrapText="1"/>
      <protection/>
    </xf>
    <xf numFmtId="0" fontId="32" fillId="5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5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Protection="0">
      <alignment horizontal="center"/>
    </xf>
    <xf numFmtId="0" fontId="36" fillId="53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4" borderId="0" applyNumberFormat="0" applyFont="0" applyBorder="0" applyAlignment="0" applyProtection="0"/>
    <xf numFmtId="16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10" applyNumberFormat="0" applyFont="0" applyFill="0" applyAlignment="0" applyProtection="0"/>
    <xf numFmtId="0" fontId="38" fillId="0" borderId="0" applyNumberFormat="0" applyBorder="0" applyAlignment="0">
      <protection/>
    </xf>
    <xf numFmtId="0" fontId="39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74" fillId="0" borderId="0" applyNumberFormat="0" applyFill="0" applyBorder="0" applyAlignment="0" applyProtection="0"/>
    <xf numFmtId="0" fontId="75" fillId="0" borderId="13" applyNumberFormat="0" applyFill="0" applyAlignment="0" applyProtection="0"/>
    <xf numFmtId="0" fontId="7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189" applyFont="1" applyAlignment="1" applyProtection="1">
      <alignment horizontal="right"/>
      <protection/>
    </xf>
    <xf numFmtId="0" fontId="2" fillId="33" borderId="0" xfId="189" applyFont="1" applyFill="1" applyAlignment="1">
      <alignment horizontal="right"/>
      <protection/>
    </xf>
    <xf numFmtId="0" fontId="0" fillId="33" borderId="0" xfId="145" applyFill="1" applyAlignment="1">
      <alignment horizontal="centerContinuous"/>
      <protection/>
    </xf>
    <xf numFmtId="0" fontId="2" fillId="0" borderId="0" xfId="145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4" fillId="33" borderId="0" xfId="145" applyFont="1" applyFill="1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33" borderId="0" xfId="145" applyFont="1" applyFill="1" applyAlignment="1">
      <alignment horizontal="centerContinuous"/>
      <protection/>
    </xf>
    <xf numFmtId="0" fontId="5" fillId="33" borderId="0" xfId="145" applyFont="1" applyFill="1" applyAlignment="1">
      <alignment horizontal="centerContinuous"/>
      <protection/>
    </xf>
    <xf numFmtId="0" fontId="2" fillId="0" borderId="0" xfId="190" applyFont="1" applyAlignment="1">
      <alignment horizontal="right"/>
      <protection/>
    </xf>
    <xf numFmtId="0" fontId="4" fillId="33" borderId="0" xfId="189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68" fontId="0" fillId="0" borderId="0" xfId="0" applyNumberFormat="1" applyAlignment="1">
      <alignment horizontal="centerContinuous"/>
    </xf>
    <xf numFmtId="1" fontId="4" fillId="0" borderId="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19" xfId="0" applyNumberFormat="1" applyFont="1" applyBorder="1" applyAlignment="1">
      <alignment/>
    </xf>
    <xf numFmtId="168" fontId="4" fillId="0" borderId="9" xfId="0" applyNumberFormat="1" applyFont="1" applyBorder="1" applyAlignment="1">
      <alignment/>
    </xf>
    <xf numFmtId="168" fontId="0" fillId="0" borderId="0" xfId="0" applyNumberFormat="1" applyAlignment="1">
      <alignment/>
    </xf>
    <xf numFmtId="0" fontId="4" fillId="0" borderId="20" xfId="0" applyFont="1" applyBorder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0" fillId="33" borderId="0" xfId="131" applyFill="1">
      <alignment/>
      <protection/>
    </xf>
    <xf numFmtId="0" fontId="0" fillId="0" borderId="0" xfId="131">
      <alignment/>
      <protection/>
    </xf>
    <xf numFmtId="0" fontId="4" fillId="33" borderId="0" xfId="131" applyFont="1" applyFill="1">
      <alignment/>
      <protection/>
    </xf>
    <xf numFmtId="0" fontId="0" fillId="0" borderId="0" xfId="131" applyFont="1">
      <alignment/>
      <protection/>
    </xf>
    <xf numFmtId="10" fontId="0" fillId="0" borderId="0" xfId="131" applyNumberFormat="1">
      <alignment/>
      <protection/>
    </xf>
    <xf numFmtId="0" fontId="2" fillId="0" borderId="0" xfId="131" applyFont="1" applyAlignment="1">
      <alignment horizontal="centerContinuous"/>
      <protection/>
    </xf>
    <xf numFmtId="0" fontId="0" fillId="33" borderId="0" xfId="131" applyFill="1" applyAlignment="1">
      <alignment horizontal="centerContinuous"/>
      <protection/>
    </xf>
    <xf numFmtId="0" fontId="4" fillId="33" borderId="0" xfId="131" applyFont="1" applyFill="1" applyAlignment="1">
      <alignment horizontal="centerContinuous"/>
      <protection/>
    </xf>
    <xf numFmtId="0" fontId="2" fillId="0" borderId="0" xfId="156" applyFont="1" applyAlignment="1">
      <alignment horizontal="centerContinuous"/>
      <protection/>
    </xf>
    <xf numFmtId="0" fontId="2" fillId="33" borderId="0" xfId="156" applyFont="1" applyFill="1" applyAlignment="1">
      <alignment horizontal="centerContinuous"/>
      <protection/>
    </xf>
    <xf numFmtId="0" fontId="5" fillId="33" borderId="0" xfId="156" applyFont="1" applyFill="1" applyAlignment="1">
      <alignment horizontal="centerContinuous"/>
      <protection/>
    </xf>
    <xf numFmtId="0" fontId="0" fillId="33" borderId="0" xfId="156" applyFill="1" applyAlignment="1">
      <alignment horizontal="centerContinuous"/>
      <protection/>
    </xf>
    <xf numFmtId="0" fontId="2" fillId="33" borderId="0" xfId="131" applyFont="1" applyFill="1" applyAlignment="1">
      <alignment horizontal="centerContinuous"/>
      <protection/>
    </xf>
    <xf numFmtId="0" fontId="5" fillId="33" borderId="0" xfId="131" applyFont="1" applyFill="1" applyAlignment="1">
      <alignment horizontal="centerContinuous"/>
      <protection/>
    </xf>
    <xf numFmtId="2" fontId="0" fillId="0" borderId="0" xfId="131" applyNumberFormat="1">
      <alignment/>
      <protection/>
    </xf>
    <xf numFmtId="0" fontId="42" fillId="0" borderId="0" xfId="131" applyFont="1">
      <alignment/>
      <protection/>
    </xf>
    <xf numFmtId="0" fontId="19" fillId="33" borderId="0" xfId="188" applyFill="1">
      <alignment/>
      <protection/>
    </xf>
    <xf numFmtId="0" fontId="0" fillId="0" borderId="0" xfId="145">
      <alignment/>
      <protection/>
    </xf>
    <xf numFmtId="0" fontId="19" fillId="33" borderId="0" xfId="188" applyFill="1" applyAlignment="1">
      <alignment horizontal="centerContinuous"/>
      <protection/>
    </xf>
    <xf numFmtId="0" fontId="19" fillId="33" borderId="0" xfId="188" applyFill="1" applyBorder="1" applyAlignment="1">
      <alignment horizontal="centerContinuous"/>
      <protection/>
    </xf>
    <xf numFmtId="0" fontId="19" fillId="33" borderId="0" xfId="188" applyFill="1" applyBorder="1">
      <alignment/>
      <protection/>
    </xf>
    <xf numFmtId="0" fontId="2" fillId="33" borderId="0" xfId="188" applyFont="1" applyFill="1" applyAlignment="1">
      <alignment horizontal="centerContinuous"/>
      <protection/>
    </xf>
    <xf numFmtId="0" fontId="4" fillId="33" borderId="14" xfId="188" applyFont="1" applyFill="1" applyBorder="1">
      <alignment/>
      <protection/>
    </xf>
    <xf numFmtId="0" fontId="2" fillId="33" borderId="16" xfId="145" applyFont="1" applyFill="1" applyBorder="1" applyAlignment="1">
      <alignment horizontal="center"/>
      <protection/>
    </xf>
    <xf numFmtId="0" fontId="0" fillId="33" borderId="15" xfId="145" applyFill="1" applyBorder="1">
      <alignment/>
      <protection/>
    </xf>
    <xf numFmtId="0" fontId="4" fillId="33" borderId="17" xfId="188" applyFont="1" applyFill="1" applyBorder="1">
      <alignment/>
      <protection/>
    </xf>
    <xf numFmtId="0" fontId="2" fillId="33" borderId="0" xfId="145" applyFont="1" applyFill="1" applyBorder="1" applyAlignment="1">
      <alignment horizontal="center"/>
      <protection/>
    </xf>
    <xf numFmtId="0" fontId="0" fillId="33" borderId="9" xfId="145" applyFill="1" applyBorder="1">
      <alignment/>
      <protection/>
    </xf>
    <xf numFmtId="0" fontId="4" fillId="33" borderId="21" xfId="188" applyFont="1" applyFill="1" applyBorder="1" applyAlignment="1">
      <alignment horizontal="center"/>
      <protection/>
    </xf>
    <xf numFmtId="0" fontId="2" fillId="33" borderId="20" xfId="145" applyFont="1" applyFill="1" applyBorder="1" applyAlignment="1">
      <alignment horizontal="center"/>
      <protection/>
    </xf>
    <xf numFmtId="0" fontId="0" fillId="33" borderId="19" xfId="145" applyFill="1" applyBorder="1">
      <alignment/>
      <protection/>
    </xf>
    <xf numFmtId="0" fontId="4" fillId="33" borderId="22" xfId="188" applyFont="1" applyFill="1" applyBorder="1" applyAlignment="1">
      <alignment horizontal="center"/>
      <protection/>
    </xf>
    <xf numFmtId="2" fontId="4" fillId="33" borderId="21" xfId="145" applyNumberFormat="1" applyFont="1" applyFill="1" applyBorder="1" applyAlignment="1">
      <alignment horizontal="center"/>
      <protection/>
    </xf>
    <xf numFmtId="0" fontId="4" fillId="33" borderId="15" xfId="145" applyFont="1" applyFill="1" applyBorder="1">
      <alignment/>
      <protection/>
    </xf>
    <xf numFmtId="0" fontId="4" fillId="33" borderId="9" xfId="145" applyFont="1" applyFill="1" applyBorder="1">
      <alignment/>
      <protection/>
    </xf>
    <xf numFmtId="0" fontId="41" fillId="33" borderId="9" xfId="145" applyFont="1" applyFill="1" applyBorder="1">
      <alignment/>
      <protection/>
    </xf>
    <xf numFmtId="10" fontId="4" fillId="33" borderId="9" xfId="199" applyNumberFormat="1" applyFont="1" applyFill="1" applyBorder="1" applyAlignment="1">
      <alignment/>
    </xf>
    <xf numFmtId="10" fontId="0" fillId="0" borderId="0" xfId="199" applyNumberFormat="1" applyAlignment="1">
      <alignment/>
    </xf>
    <xf numFmtId="0" fontId="0" fillId="0" borderId="0" xfId="145" applyBorder="1">
      <alignment/>
      <protection/>
    </xf>
    <xf numFmtId="0" fontId="43" fillId="0" borderId="0" xfId="145" applyFont="1" applyFill="1" applyBorder="1" applyAlignment="1">
      <alignment horizontal="center"/>
      <protection/>
    </xf>
    <xf numFmtId="0" fontId="4" fillId="33" borderId="14" xfId="188" applyFont="1" applyFill="1" applyBorder="1" applyAlignment="1">
      <alignment horizontal="center"/>
      <protection/>
    </xf>
    <xf numFmtId="2" fontId="4" fillId="0" borderId="21" xfId="145" applyNumberFormat="1" applyFont="1" applyFill="1" applyBorder="1" applyAlignment="1">
      <alignment horizontal="center"/>
      <protection/>
    </xf>
    <xf numFmtId="0" fontId="4" fillId="0" borderId="21" xfId="145" applyFont="1" applyBorder="1" applyAlignment="1">
      <alignment horizontal="center"/>
      <protection/>
    </xf>
    <xf numFmtId="2" fontId="4" fillId="0" borderId="21" xfId="0" applyNumberFormat="1" applyFont="1" applyBorder="1" applyAlignment="1">
      <alignment horizontal="center"/>
    </xf>
    <xf numFmtId="0" fontId="42" fillId="33" borderId="22" xfId="190" applyFont="1" applyFill="1" applyBorder="1">
      <alignment/>
      <protection/>
    </xf>
    <xf numFmtId="0" fontId="4" fillId="33" borderId="22" xfId="145" applyFont="1" applyFill="1" applyBorder="1">
      <alignment/>
      <protection/>
    </xf>
    <xf numFmtId="0" fontId="4" fillId="33" borderId="23" xfId="145" applyFont="1" applyFill="1" applyBorder="1">
      <alignment/>
      <protection/>
    </xf>
    <xf numFmtId="0" fontId="4" fillId="33" borderId="21" xfId="145" applyFont="1" applyFill="1" applyBorder="1">
      <alignment/>
      <protection/>
    </xf>
    <xf numFmtId="169" fontId="2" fillId="33" borderId="21" xfId="199" applyNumberFormat="1" applyFont="1" applyFill="1" applyBorder="1" applyAlignment="1">
      <alignment horizontal="right"/>
    </xf>
    <xf numFmtId="0" fontId="19" fillId="0" borderId="0" xfId="188" applyBorder="1">
      <alignment/>
      <protection/>
    </xf>
  </cellXfs>
  <cellStyles count="276">
    <cellStyle name="Normal" xfId="0"/>
    <cellStyle name="_2008 Reforecast 0+12  03.14.08" xfId="15"/>
    <cellStyle name="_2008 Reforecast 0+12  03.14.08_Avera UIL NEEWS Analyses 2011" xfId="16"/>
    <cellStyle name="_2008 Reforecast 0+12  03.14.08_Value Line Data Base" xfId="17"/>
    <cellStyle name="_2008_ACCT 17103" xfId="18"/>
    <cellStyle name="_2008_ACCT 17103_Avera UIL NEEWS Analyses 2011" xfId="19"/>
    <cellStyle name="_2008_ACCT 17103_Value Line Data Base" xfId="20"/>
    <cellStyle name="_2009 Budget 5_02_08  FINAL" xfId="21"/>
    <cellStyle name="_2009 Budget 5_02_08  FINAL_Avera UIL NEEWS Analyses 2011" xfId="22"/>
    <cellStyle name="_2009 Budget 5_02_08  FINAL_Value Line Data Base" xfId="23"/>
    <cellStyle name="_Reformatted Cash Flow Consolidation 0706" xfId="24"/>
    <cellStyle name="_Reformatted Cash Flow Consolidation 0706_Avera UIL NEEWS Analyses 2011" xfId="25"/>
    <cellStyle name="_Reformatted Cash Flow Consolidation 0706_Value Line Data Base" xfId="26"/>
    <cellStyle name="_Reformatted Cash Flow Consolidation 0906" xfId="27"/>
    <cellStyle name="_Reformatted Cash Flow Consolidation 0906_Avera UIL NEEWS Analyses 2011" xfId="28"/>
    <cellStyle name="_Reformatted Cash Flow Consolidation 0906_Value Line Data Base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lternate1" xfId="54"/>
    <cellStyle name="Bad" xfId="55"/>
    <cellStyle name="Calculation" xfId="56"/>
    <cellStyle name="Check Cell" xfId="57"/>
    <cellStyle name="Comma" xfId="58"/>
    <cellStyle name="Comma [0]" xfId="59"/>
    <cellStyle name="Comma 10" xfId="60"/>
    <cellStyle name="Comma 11" xfId="61"/>
    <cellStyle name="Comma 2" xfId="62"/>
    <cellStyle name="Comma 2 2" xfId="63"/>
    <cellStyle name="Comma 2 3" xfId="64"/>
    <cellStyle name="Comma 2 4" xfId="65"/>
    <cellStyle name="Comma 2 5" xfId="66"/>
    <cellStyle name="Comma 2 6" xfId="67"/>
    <cellStyle name="Comma 3" xfId="68"/>
    <cellStyle name="Comma 3 2" xfId="69"/>
    <cellStyle name="Comma 3 3" xfId="70"/>
    <cellStyle name="Comma 3 4" xfId="71"/>
    <cellStyle name="Comma 3 5" xfId="72"/>
    <cellStyle name="Comma 3 6" xfId="73"/>
    <cellStyle name="Comma 4" xfId="74"/>
    <cellStyle name="Comma 4 2" xfId="75"/>
    <cellStyle name="Comma 4 2 2" xfId="76"/>
    <cellStyle name="Comma 4 3" xfId="77"/>
    <cellStyle name="Comma 4 4" xfId="78"/>
    <cellStyle name="Comma 4 5" xfId="79"/>
    <cellStyle name="Comma 5" xfId="80"/>
    <cellStyle name="Comma 6" xfId="81"/>
    <cellStyle name="Comma 7" xfId="82"/>
    <cellStyle name="Comma 7 2" xfId="83"/>
    <cellStyle name="Comma 8" xfId="84"/>
    <cellStyle name="Comma 9" xfId="85"/>
    <cellStyle name="Comma0" xfId="86"/>
    <cellStyle name="Currency" xfId="87"/>
    <cellStyle name="Currency [0]" xfId="88"/>
    <cellStyle name="Currency 2" xfId="89"/>
    <cellStyle name="Currency 2 2" xfId="90"/>
    <cellStyle name="Currency 2 3" xfId="91"/>
    <cellStyle name="Currency 2 4" xfId="92"/>
    <cellStyle name="Currency 2 5" xfId="93"/>
    <cellStyle name="Currency 2 6" xfId="94"/>
    <cellStyle name="Currency 3" xfId="95"/>
    <cellStyle name="Currency 3 2" xfId="96"/>
    <cellStyle name="Currency 3 3" xfId="97"/>
    <cellStyle name="Currency 4" xfId="98"/>
    <cellStyle name="Currency 5" xfId="99"/>
    <cellStyle name="Currency0" xfId="100"/>
    <cellStyle name="Date" xfId="101"/>
    <cellStyle name="Explanatory Text" xfId="102"/>
    <cellStyle name="F2" xfId="103"/>
    <cellStyle name="F3" xfId="104"/>
    <cellStyle name="F4" xfId="105"/>
    <cellStyle name="F5" xfId="106"/>
    <cellStyle name="F6" xfId="107"/>
    <cellStyle name="F7" xfId="108"/>
    <cellStyle name="F8" xfId="109"/>
    <cellStyle name="Fixed" xfId="110"/>
    <cellStyle name="Good" xfId="111"/>
    <cellStyle name="Heading 1" xfId="112"/>
    <cellStyle name="Heading 2" xfId="113"/>
    <cellStyle name="Heading 3" xfId="114"/>
    <cellStyle name="Heading 4" xfId="115"/>
    <cellStyle name="HEADING1" xfId="116"/>
    <cellStyle name="HEADING2" xfId="117"/>
    <cellStyle name="HeadlineStyle" xfId="118"/>
    <cellStyle name="HeadlineStyleJustified" xfId="119"/>
    <cellStyle name="Input" xfId="120"/>
    <cellStyle name="Linked Cell" xfId="121"/>
    <cellStyle name="Neutral" xfId="122"/>
    <cellStyle name="Normal - Style1" xfId="123"/>
    <cellStyle name="Normal - Style2" xfId="124"/>
    <cellStyle name="Normal - Style3" xfId="125"/>
    <cellStyle name="Normal - Style4" xfId="126"/>
    <cellStyle name="Normal - Style5" xfId="127"/>
    <cellStyle name="Normal - Style6" xfId="128"/>
    <cellStyle name="Normal - Style7" xfId="129"/>
    <cellStyle name="Normal - Style8" xfId="130"/>
    <cellStyle name="Normal 10" xfId="131"/>
    <cellStyle name="Normal 10 2" xfId="132"/>
    <cellStyle name="Normal 10 3" xfId="133"/>
    <cellStyle name="Normal 10 70" xfId="134"/>
    <cellStyle name="Normal 11" xfId="135"/>
    <cellStyle name="Normal 11 2" xfId="136"/>
    <cellStyle name="Normal 11 3" xfId="137"/>
    <cellStyle name="Normal 12" xfId="138"/>
    <cellStyle name="Normal 13" xfId="139"/>
    <cellStyle name="Normal 13 2" xfId="140"/>
    <cellStyle name="Normal 14" xfId="141"/>
    <cellStyle name="Normal 14 2" xfId="142"/>
    <cellStyle name="Normal 15" xfId="143"/>
    <cellStyle name="Normal 16" xfId="144"/>
    <cellStyle name="Normal 2" xfId="145"/>
    <cellStyle name="Normal 2 2" xfId="146"/>
    <cellStyle name="Normal 2 2 2" xfId="147"/>
    <cellStyle name="Normal 2 3" xfId="148"/>
    <cellStyle name="Normal 2 4" xfId="149"/>
    <cellStyle name="Normal 2 4 2" xfId="150"/>
    <cellStyle name="Normal 2 4 2 2" xfId="151"/>
    <cellStyle name="Normal 2 4 3" xfId="152"/>
    <cellStyle name="Normal 2 4 4" xfId="153"/>
    <cellStyle name="Normal 2 4_Avera Rebuttal Analyses" xfId="154"/>
    <cellStyle name="Normal 2 5" xfId="155"/>
    <cellStyle name="Normal 2 5 2" xfId="156"/>
    <cellStyle name="Normal 2_Avera UIL NEEWS Analyses 2011" xfId="157"/>
    <cellStyle name="Normal 3" xfId="158"/>
    <cellStyle name="Normal 3 2" xfId="159"/>
    <cellStyle name="Normal 3 3" xfId="160"/>
    <cellStyle name="Normal 4" xfId="161"/>
    <cellStyle name="Normal 5" xfId="162"/>
    <cellStyle name="Normal 5 2" xfId="163"/>
    <cellStyle name="Normal 5 3" xfId="164"/>
    <cellStyle name="Normal 5 4" xfId="165"/>
    <cellStyle name="Normal 5 5" xfId="166"/>
    <cellStyle name="Normal 5_Avera Rebuttal Analyses" xfId="167"/>
    <cellStyle name="Normal 6" xfId="168"/>
    <cellStyle name="Normal 6 2" xfId="169"/>
    <cellStyle name="Normal 6 3" xfId="170"/>
    <cellStyle name="Normal 6 4" xfId="171"/>
    <cellStyle name="Normal 6 5" xfId="172"/>
    <cellStyle name="Normal 6 6" xfId="173"/>
    <cellStyle name="Normal 7" xfId="174"/>
    <cellStyle name="Normal 7 2" xfId="175"/>
    <cellStyle name="Normal 7 3" xfId="176"/>
    <cellStyle name="Normal 7 4" xfId="177"/>
    <cellStyle name="Normal 7 5" xfId="178"/>
    <cellStyle name="Normal 7 6" xfId="179"/>
    <cellStyle name="Normal 8" xfId="180"/>
    <cellStyle name="Normal 8 2" xfId="181"/>
    <cellStyle name="Normal 8 3" xfId="182"/>
    <cellStyle name="Normal 8 4" xfId="183"/>
    <cellStyle name="Normal 9" xfId="184"/>
    <cellStyle name="Normal 9 2" xfId="185"/>
    <cellStyle name="Normal 9 3" xfId="186"/>
    <cellStyle name="Normal 9 4" xfId="187"/>
    <cellStyle name="Normal_JRW62" xfId="188"/>
    <cellStyle name="Normal_rcjrw1" xfId="189"/>
    <cellStyle name="Normal_S&amp;P 500 Data" xfId="190"/>
    <cellStyle name="Note" xfId="191"/>
    <cellStyle name="Output" xfId="192"/>
    <cellStyle name="Output Amounts" xfId="193"/>
    <cellStyle name="Output Column Headings" xfId="194"/>
    <cellStyle name="Output Line Items" xfId="195"/>
    <cellStyle name="Output Report Heading" xfId="196"/>
    <cellStyle name="Output Report Title" xfId="197"/>
    <cellStyle name="Percent" xfId="198"/>
    <cellStyle name="Percent 10" xfId="199"/>
    <cellStyle name="Percent 11" xfId="200"/>
    <cellStyle name="Percent 12" xfId="201"/>
    <cellStyle name="Percent 13" xfId="202"/>
    <cellStyle name="Percent 2" xfId="203"/>
    <cellStyle name="Percent 2 2" xfId="204"/>
    <cellStyle name="Percent 2 2 2" xfId="205"/>
    <cellStyle name="Percent 2 2 2 2" xfId="206"/>
    <cellStyle name="Percent 2 3" xfId="207"/>
    <cellStyle name="Percent 2 4" xfId="208"/>
    <cellStyle name="Percent 2 5" xfId="209"/>
    <cellStyle name="Percent 2 6" xfId="210"/>
    <cellStyle name="Percent 3" xfId="211"/>
    <cellStyle name="Percent 4" xfId="212"/>
    <cellStyle name="Percent 4 2" xfId="213"/>
    <cellStyle name="Percent 5" xfId="214"/>
    <cellStyle name="Percent 6" xfId="215"/>
    <cellStyle name="Percent 7" xfId="216"/>
    <cellStyle name="Percent 8" xfId="217"/>
    <cellStyle name="Percent 8 2" xfId="218"/>
    <cellStyle name="Percent 8 3" xfId="219"/>
    <cellStyle name="Percent 9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APBEXaggData" xfId="227"/>
    <cellStyle name="SAPBEXaggDataEmph" xfId="228"/>
    <cellStyle name="SAPBEXaggItem" xfId="229"/>
    <cellStyle name="SAPBEXaggItemX" xfId="230"/>
    <cellStyle name="SAPBEXchaText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headerItem" xfId="245"/>
    <cellStyle name="SAPBEXheaderText" xfId="246"/>
    <cellStyle name="SAPBEXHLevel0" xfId="247"/>
    <cellStyle name="SAPBEXHLevel0X" xfId="248"/>
    <cellStyle name="SAPBEXHLevel1" xfId="249"/>
    <cellStyle name="SAPBEXHLevel1X" xfId="250"/>
    <cellStyle name="SAPBEXHLevel2" xfId="251"/>
    <cellStyle name="SAPBEXHLevel2X" xfId="252"/>
    <cellStyle name="SAPBEXHLevel3" xfId="253"/>
    <cellStyle name="SAPBEXHLevel3X" xfId="254"/>
    <cellStyle name="SAPBEXresData" xfId="255"/>
    <cellStyle name="SAPBEXresDataEmph" xfId="256"/>
    <cellStyle name="SAPBEXresItem" xfId="257"/>
    <cellStyle name="SAPBEXresItemX" xfId="258"/>
    <cellStyle name="SAPBEXstdData" xfId="259"/>
    <cellStyle name="SAPBEXstdDataEmph" xfId="260"/>
    <cellStyle name="SAPBEXstdItem" xfId="261"/>
    <cellStyle name="SAPBEXstdItemX" xfId="262"/>
    <cellStyle name="SAPBEXtitle" xfId="263"/>
    <cellStyle name="SAPBEXundefined" xfId="264"/>
    <cellStyle name="Style 1" xfId="265"/>
    <cellStyle name="Style 21" xfId="266"/>
    <cellStyle name="Style 22" xfId="267"/>
    <cellStyle name="Style 23" xfId="268"/>
    <cellStyle name="Style 24" xfId="269"/>
    <cellStyle name="Style 25" xfId="270"/>
    <cellStyle name="Style 26" xfId="271"/>
    <cellStyle name="Style 27" xfId="272"/>
    <cellStyle name="Style 28" xfId="273"/>
    <cellStyle name="Style 29" xfId="274"/>
    <cellStyle name="Style 30" xfId="275"/>
    <cellStyle name="Style 31" xfId="276"/>
    <cellStyle name="Style 32" xfId="277"/>
    <cellStyle name="Style 33" xfId="278"/>
    <cellStyle name="Style 34" xfId="279"/>
    <cellStyle name="Style 35" xfId="280"/>
    <cellStyle name="Style 36" xfId="281"/>
    <cellStyle name="Style 39" xfId="282"/>
    <cellStyle name="STYLE1" xfId="283"/>
    <cellStyle name="STYLE2" xfId="284"/>
    <cellStyle name="STYLE3" xfId="285"/>
    <cellStyle name="STYLE4" xfId="286"/>
    <cellStyle name="Title" xfId="287"/>
    <cellStyle name="Total" xfId="288"/>
    <cellStyle name="Warning Text" xfId="2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9</xdr:col>
      <xdr:colOff>552450</xdr:colOff>
      <xdr:row>38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61531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200025</xdr:rowOff>
    </xdr:from>
    <xdr:to>
      <xdr:col>7</xdr:col>
      <xdr:colOff>552450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46863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7</xdr:col>
      <xdr:colOff>561975</xdr:colOff>
      <xdr:row>28</xdr:row>
      <xdr:rowOff>85725</xdr:rowOff>
    </xdr:to>
    <xdr:pic>
      <xdr:nvPicPr>
        <xdr:cNvPr id="1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4695825" cy="3038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8</xdr:col>
      <xdr:colOff>9525</xdr:colOff>
      <xdr:row>48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4733925" cy="2914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\Profiles\VBOLOGNA\LOCALS~1\Temp\C-3.6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RATECASE\1999\Rate%20C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Lone%20Star%20Pipeline\RRC%20Rebuttal\Risk%20Premiu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OSEOUT\PAGES\2006\FEB%20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ccounting%20Department\Gladys%20Farrow\State%20Water%20Project\State%20Water%20Project%20-%20Ray%20Stokes%20-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jrw\Excel\Stock%20and%20Bond%20Returns\bond%20and%20stock%20returns%20-%20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bhf-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udits\2009\Current%20Portion%20LTD%20-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Tampa%20Electric%20FL%20-%202008\TECO%20-%20FL%20-%202008\TECO%20Responses\POD%2090%20-%20Historic%20Cap%20Structu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CAP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45R8\NAMES.WK4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\WRK_GRP\Capital_Planning\2008%20Rate%20Case\SFRs\C%20Schedule%20Info\Other%20Amortization%20Expense\WP%20C-3.35%20pg%204%20of%204%20'08%20Rate%20Case%20Expense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Reg.%20A&amp;L%20100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ocuments%20and%20Settings\Bruce%20H.%20Fairchild\Desktop\DEFS\LDC%20Cost%20of%20Equity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RB_1-92_Att40%20-%20Avera%20Exhibit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s\2010\Current%20Portion%20LTD%20-%2020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KAWC%20--%20KY%20-%202010\KAWC%20-%202010%20-%20DR%20V%20Group%20--%20AUS%20-%20May%20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\D%20-%20Drive\Utility\Current%20Cases\DC%20-%202010%20-%20WGL\Copy%20of%20OPC%20DR%202-76%20Attachmen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mnerys\MFR's\MFR_2008%20Actu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l%20Water%20Cases%202012\CAL%20Water%20Co%20%20Cost%20of%20Capital%20Exhibits%20-%202012%20-%20JRW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FILE\RATECASE\97\Rate%20Review%20Fiscal\E-Filing\F-1.0%20(PROTECTED%20ORDE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2r8\NAMES.WK4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st%20of%20Capital%20March%202011%20v02%20(as%20filed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Peoples%20Gas%20FL%20-%202008\Peoples%20FL%202008%20Exhibits%20-%20Fina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Revenue%20Requirements\Mid-States\Missouri\2005%20Sept%2030\Missouri%20Study%20ending%209-30-0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my%20documents\eudora%20mailboxes\attach\Yankee%20Gas\YGS%20ROR%20Schedule%20December%202003%20Revised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\D%20-%20Drive\Utility\Current%20Cases\California%20Water%20Cases%20-%202011\CAL%20Water%20Co%20%20Cost%20of%20Capital%20Exhibits%20-%202011%20-%20JRW%20-%20August%202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case%201997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rofiles\VBOLOGNA\LOCALS~1\Temp\C-3.6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998Mulvey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El%20Paso%20Electric\Bundled\Group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CASE\1999\Rate%20Cas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VGS%202006\UI%202005\WEA-5%20(new%20Data)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FILE\RATECASE\97\Rate%20Review%20Fiscal\E-Filing\F-1.0%20(PROTECTED%20ORDER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Missouri\2005%20Sept%2030\Missouri%20Study%20ending%209-30-0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mailboxes\attach\Yankee%20Gas\YGS%20ROR%20Schedule%20December%202003%20Revised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DC%20-%202010%20-%20WGL\Copy%20of%20OPC%20DR%202-76%20Attach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ty\Current%20Cases\CNG%20CT%202009\CNG%20DR%20Responses\GA-099_Attachment%20-%20short-term%20debt%20cost%20rat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UI%202005\WEA-5%20(new%20Dat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CNG%20CT%202009\CNG%20DR%20Responses\GA-099_Attachment%20-%20short-term%20debt%20cost%20r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FL%20-%20FP&amp;L%20-%202012\Electric%20Utility%20Group%20Capital%20Structure%20-%20June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1998Mulvey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o Cal Water"/>
      <sheetName val="So Cal Summar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  <sheetName val="3 V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-3.35 WP pg 4 of 4 A - 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1.15</v>
          </cell>
          <cell r="E24">
            <v>8.17</v>
          </cell>
          <cell r="I24">
            <v>12.95</v>
          </cell>
        </row>
        <row r="25">
          <cell r="A25" t="str">
            <v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>SJW Corp.           </v>
          </cell>
          <cell r="C27">
            <v>1.15</v>
          </cell>
          <cell r="E27">
            <v>8.17</v>
          </cell>
          <cell r="I27">
            <v>12.95</v>
          </cell>
        </row>
        <row r="28">
          <cell r="A28" t="str">
            <v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1.15</v>
          </cell>
          <cell r="E56">
            <v>7.9</v>
          </cell>
          <cell r="I56">
            <v>12.68</v>
          </cell>
        </row>
        <row r="57">
          <cell r="A57" t="str">
            <v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>SJW Corp.           </v>
          </cell>
          <cell r="C59">
            <v>1.15</v>
          </cell>
          <cell r="E59">
            <v>7.9</v>
          </cell>
          <cell r="I59">
            <v>12.68</v>
          </cell>
        </row>
        <row r="60">
          <cell r="A60" t="str">
            <v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</v>
          </cell>
          <cell r="I61">
            <v>9.22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0.023</v>
          </cell>
          <cell r="J8">
            <v>0.1813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0.023</v>
          </cell>
          <cell r="J9">
            <v>0.1732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0.025</v>
          </cell>
          <cell r="J10">
            <v>0.2067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0.022</v>
          </cell>
          <cell r="J11">
            <v>0.1639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0.0233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0.023</v>
          </cell>
          <cell r="J18">
            <v>0.1813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0.0232</v>
          </cell>
          <cell r="J20">
            <v>0.1815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5.1</v>
          </cell>
          <cell r="H34" t="str">
            <v>Risk Premium</v>
          </cell>
        </row>
        <row r="35">
          <cell r="B35" t="str">
            <v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>   Risk Premium</v>
          </cell>
          <cell r="H47">
            <v>10.24</v>
          </cell>
          <cell r="I47" t="str">
            <v>%</v>
          </cell>
        </row>
        <row r="51">
          <cell r="B51" t="str">
            <v>Source of Information:  </v>
          </cell>
          <cell r="C51" t="str">
            <v>Value Line Investment Survey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G. A. L.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8325.05</v>
          </cell>
        </row>
        <row r="18">
          <cell r="B18" t="str">
            <v>CV</v>
          </cell>
          <cell r="C18" t="str">
            <v>Central Vermont P S </v>
          </cell>
          <cell r="E18" t="str">
            <v>NR</v>
          </cell>
          <cell r="F18" t="str">
            <v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18715.17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4594.61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</v>
          </cell>
          <cell r="P8">
            <v>36</v>
          </cell>
          <cell r="Q8">
            <v>240.4</v>
          </cell>
          <cell r="R8">
            <v>256</v>
          </cell>
          <cell r="S8">
            <v>0.482</v>
          </cell>
          <cell r="T8">
            <v>0.455</v>
          </cell>
          <cell r="U8">
            <v>0.509</v>
          </cell>
          <cell r="V8">
            <v>0.535</v>
          </cell>
          <cell r="W8">
            <v>15185</v>
          </cell>
          <cell r="X8">
            <v>17200</v>
          </cell>
          <cell r="Y8">
            <v>0.086</v>
          </cell>
          <cell r="Z8">
            <v>0.07</v>
          </cell>
          <cell r="AA8">
            <v>0.07</v>
          </cell>
          <cell r="AB8">
            <v>0.07</v>
          </cell>
          <cell r="AC8">
            <v>-0.02</v>
          </cell>
          <cell r="AD8">
            <v>-0.03</v>
          </cell>
          <cell r="AE8">
            <v>0.015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</v>
          </cell>
          <cell r="T9">
            <v>0.495</v>
          </cell>
          <cell r="U9">
            <v>0.467</v>
          </cell>
          <cell r="V9">
            <v>0.505</v>
          </cell>
          <cell r="W9">
            <v>29184</v>
          </cell>
          <cell r="X9">
            <v>35800</v>
          </cell>
          <cell r="Y9">
            <v>0.091</v>
          </cell>
          <cell r="Z9">
            <v>0.105</v>
          </cell>
          <cell r="AA9">
            <v>0.105</v>
          </cell>
          <cell r="AB9">
            <v>0.105</v>
          </cell>
          <cell r="AC9">
            <v>0.045</v>
          </cell>
          <cell r="AD9">
            <v>0.04</v>
          </cell>
          <cell r="AE9">
            <v>0.045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35.8</v>
          </cell>
          <cell r="R10">
            <v>40</v>
          </cell>
          <cell r="S10">
            <v>0.442</v>
          </cell>
          <cell r="T10">
            <v>0.415</v>
          </cell>
          <cell r="U10">
            <v>0.558</v>
          </cell>
          <cell r="V10">
            <v>0.585</v>
          </cell>
          <cell r="W10">
            <v>1747.6</v>
          </cell>
          <cell r="X10">
            <v>2250</v>
          </cell>
          <cell r="Y10">
            <v>0.077</v>
          </cell>
          <cell r="Z10">
            <v>0.09</v>
          </cell>
          <cell r="AA10">
            <v>0.09</v>
          </cell>
          <cell r="AB10">
            <v>0.095</v>
          </cell>
          <cell r="AC10">
            <v>0.045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</v>
          </cell>
          <cell r="L11">
            <v>1.18</v>
          </cell>
          <cell r="M11">
            <v>1.4</v>
          </cell>
          <cell r="N11">
            <v>20.35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</v>
          </cell>
          <cell r="T11">
            <v>0.515</v>
          </cell>
          <cell r="U11">
            <v>0.484</v>
          </cell>
          <cell r="V11">
            <v>0.485</v>
          </cell>
          <cell r="W11">
            <v>2325.3</v>
          </cell>
          <cell r="X11">
            <v>2850</v>
          </cell>
          <cell r="Y11">
            <v>0.082</v>
          </cell>
          <cell r="Z11">
            <v>0.09</v>
          </cell>
          <cell r="AA11">
            <v>0.085</v>
          </cell>
          <cell r="AB11">
            <v>0.09</v>
          </cell>
          <cell r="AC11">
            <v>0.045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</v>
          </cell>
          <cell r="R12">
            <v>45</v>
          </cell>
          <cell r="S12">
            <v>0.519</v>
          </cell>
          <cell r="T12">
            <v>0.5</v>
          </cell>
          <cell r="U12">
            <v>0.481</v>
          </cell>
          <cell r="V12">
            <v>0.5</v>
          </cell>
          <cell r="W12">
            <v>2286.3</v>
          </cell>
          <cell r="X12">
            <v>2750</v>
          </cell>
          <cell r="Y12">
            <v>0.059</v>
          </cell>
          <cell r="Z12">
            <v>0.06</v>
          </cell>
          <cell r="AA12">
            <v>0.07</v>
          </cell>
          <cell r="AB12">
            <v>0.075</v>
          </cell>
          <cell r="AC12">
            <v>0.085</v>
          </cell>
          <cell r="AD12">
            <v>0.015</v>
          </cell>
          <cell r="AE12">
            <v>0.015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2.3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0.357</v>
          </cell>
          <cell r="T13">
            <v>0.32</v>
          </cell>
          <cell r="U13">
            <v>0.628</v>
          </cell>
          <cell r="V13">
            <v>0.665</v>
          </cell>
          <cell r="W13">
            <v>12468</v>
          </cell>
          <cell r="X13">
            <v>14500</v>
          </cell>
          <cell r="Y13">
            <v>0.041</v>
          </cell>
          <cell r="Z13">
            <v>0.045</v>
          </cell>
          <cell r="AA13">
            <v>0.055</v>
          </cell>
          <cell r="AB13">
            <v>0.07</v>
          </cell>
          <cell r="AC13">
            <v>0.165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</v>
          </cell>
          <cell r="L14">
            <v>2.22</v>
          </cell>
          <cell r="M14">
            <v>2.24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0.474</v>
          </cell>
          <cell r="T14">
            <v>0.48</v>
          </cell>
          <cell r="U14">
            <v>0.507</v>
          </cell>
          <cell r="V14">
            <v>0.51</v>
          </cell>
          <cell r="W14">
            <v>1061.8</v>
          </cell>
          <cell r="X14">
            <v>1180</v>
          </cell>
          <cell r="Y14">
            <v>0.086</v>
          </cell>
          <cell r="Z14">
            <v>0.085</v>
          </cell>
          <cell r="AA14">
            <v>0.085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0.701</v>
          </cell>
          <cell r="T15">
            <v>0.64</v>
          </cell>
          <cell r="U15">
            <v>0.295</v>
          </cell>
          <cell r="V15">
            <v>0.355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0.07</v>
          </cell>
          <cell r="AD15">
            <v>0.14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</v>
          </cell>
          <cell r="T16">
            <v>0.42</v>
          </cell>
          <cell r="U16">
            <v>0.485</v>
          </cell>
          <cell r="V16">
            <v>0.58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0.095</v>
          </cell>
          <cell r="AC16">
            <v>0.06</v>
          </cell>
          <cell r="AD16">
            <v>0.095</v>
          </cell>
          <cell r="AE16">
            <v>0.065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0.738</v>
          </cell>
          <cell r="T17">
            <v>0.685</v>
          </cell>
          <cell r="U17">
            <v>0.262</v>
          </cell>
          <cell r="V17">
            <v>0.315</v>
          </cell>
          <cell r="W17">
            <v>12199</v>
          </cell>
          <cell r="X17">
            <v>16200</v>
          </cell>
          <cell r="Y17">
            <v>0.138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</v>
          </cell>
          <cell r="T18">
            <v>0.37</v>
          </cell>
          <cell r="U18">
            <v>0.581</v>
          </cell>
          <cell r="V18">
            <v>0.61</v>
          </cell>
          <cell r="W18">
            <v>469.1</v>
          </cell>
          <cell r="X18">
            <v>515</v>
          </cell>
          <cell r="Y18">
            <v>0.075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0.015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0.563</v>
          </cell>
          <cell r="T19">
            <v>0.575</v>
          </cell>
          <cell r="U19">
            <v>0.428</v>
          </cell>
          <cell r="V19">
            <v>0.42</v>
          </cell>
          <cell r="W19">
            <v>28012</v>
          </cell>
          <cell r="X19">
            <v>37200</v>
          </cell>
          <cell r="Y19">
            <v>0.142</v>
          </cell>
          <cell r="Z19">
            <v>0.135</v>
          </cell>
          <cell r="AA19">
            <v>0.15</v>
          </cell>
          <cell r="AB19">
            <v>0.14</v>
          </cell>
          <cell r="AC19">
            <v>0.045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2.3</v>
          </cell>
          <cell r="I20">
            <v>2.45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</v>
          </cell>
          <cell r="T20">
            <v>0.47</v>
          </cell>
          <cell r="U20">
            <v>0.537</v>
          </cell>
          <cell r="V20">
            <v>0.52</v>
          </cell>
          <cell r="W20">
            <v>2268</v>
          </cell>
          <cell r="X20">
            <v>2950</v>
          </cell>
          <cell r="Y20">
            <v>0.238</v>
          </cell>
          <cell r="Z20">
            <v>0.21</v>
          </cell>
          <cell r="AA20">
            <v>0.21</v>
          </cell>
          <cell r="AB20">
            <v>0.22</v>
          </cell>
          <cell r="AC20">
            <v>0.055</v>
          </cell>
          <cell r="AD20">
            <v>0.055</v>
          </cell>
          <cell r="AE20">
            <v>0.07</v>
          </cell>
        </row>
        <row r="21">
          <cell r="B21" t="str">
            <v>DTE</v>
          </cell>
          <cell r="C21" t="str">
            <v>DTE Energy Co.</v>
          </cell>
          <cell r="E21">
            <v>2.32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2.32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</v>
          </cell>
          <cell r="T21">
            <v>0.52</v>
          </cell>
          <cell r="U21">
            <v>0.487</v>
          </cell>
          <cell r="V21">
            <v>0.48</v>
          </cell>
          <cell r="W21">
            <v>13811</v>
          </cell>
          <cell r="X21">
            <v>16900</v>
          </cell>
          <cell r="Y21">
            <v>0.094</v>
          </cell>
          <cell r="Z21">
            <v>0.09</v>
          </cell>
          <cell r="AA21">
            <v>0.09</v>
          </cell>
          <cell r="AB21">
            <v>0.09</v>
          </cell>
          <cell r="AC21">
            <v>0.045</v>
          </cell>
          <cell r="AD21">
            <v>0.04</v>
          </cell>
          <cell r="AE21">
            <v>0.035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</v>
          </cell>
          <cell r="V22">
            <v>0.495</v>
          </cell>
          <cell r="W22">
            <v>40457</v>
          </cell>
          <cell r="X22">
            <v>52100</v>
          </cell>
          <cell r="Y22">
            <v>0.078</v>
          </cell>
          <cell r="Z22">
            <v>0.08</v>
          </cell>
          <cell r="AA22">
            <v>0.085</v>
          </cell>
          <cell r="AB22">
            <v>0.085</v>
          </cell>
          <cell r="AC22">
            <v>0.06</v>
          </cell>
          <cell r="AD22">
            <v>0.02</v>
          </cell>
          <cell r="AE22">
            <v>0.025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</v>
          </cell>
          <cell r="O23">
            <v>40.95</v>
          </cell>
          <cell r="P23">
            <v>42.6</v>
          </cell>
          <cell r="Q23">
            <v>291.62</v>
          </cell>
          <cell r="R23">
            <v>310</v>
          </cell>
          <cell r="S23">
            <v>0.491</v>
          </cell>
          <cell r="T23">
            <v>0.495</v>
          </cell>
          <cell r="U23">
            <v>0.509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0.095</v>
          </cell>
          <cell r="AA23">
            <v>0.09</v>
          </cell>
          <cell r="AB23">
            <v>0.095</v>
          </cell>
          <cell r="AC23">
            <v>0.03</v>
          </cell>
          <cell r="AD23">
            <v>0.01</v>
          </cell>
          <cell r="AE23">
            <v>0.025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1.15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16.4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</v>
          </cell>
          <cell r="T24">
            <v>0.47</v>
          </cell>
          <cell r="U24">
            <v>0.487</v>
          </cell>
          <cell r="V24">
            <v>0.53</v>
          </cell>
          <cell r="W24">
            <v>1350.7</v>
          </cell>
          <cell r="X24">
            <v>1450</v>
          </cell>
          <cell r="Y24">
            <v>0.072</v>
          </cell>
          <cell r="Z24">
            <v>0.075</v>
          </cell>
          <cell r="AA24">
            <v>0.07</v>
          </cell>
          <cell r="AB24">
            <v>0.095</v>
          </cell>
          <cell r="AC24">
            <v>0.07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</v>
          </cell>
          <cell r="T25">
            <v>0.52</v>
          </cell>
          <cell r="U25">
            <v>0.488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0.075</v>
          </cell>
          <cell r="AD25" t="str">
            <v>NMF</v>
          </cell>
          <cell r="AE25">
            <v>0.07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35.3</v>
          </cell>
          <cell r="P26">
            <v>40.25</v>
          </cell>
          <cell r="Q26">
            <v>325.81</v>
          </cell>
          <cell r="R26">
            <v>325.81</v>
          </cell>
          <cell r="S26">
            <v>0.518</v>
          </cell>
          <cell r="T26">
            <v>0.535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0.085</v>
          </cell>
          <cell r="AB26">
            <v>0.08</v>
          </cell>
          <cell r="AC26">
            <v>-0.01</v>
          </cell>
          <cell r="AD26">
            <v>0.02</v>
          </cell>
          <cell r="AE26">
            <v>0.045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0.563</v>
          </cell>
          <cell r="T27">
            <v>0.565</v>
          </cell>
          <cell r="U27">
            <v>0.421</v>
          </cell>
          <cell r="V27">
            <v>0.425</v>
          </cell>
          <cell r="W27">
            <v>20166</v>
          </cell>
          <cell r="X27">
            <v>26300</v>
          </cell>
          <cell r="Y27">
            <v>0.147</v>
          </cell>
          <cell r="Z27">
            <v>0.135</v>
          </cell>
          <cell r="AA27">
            <v>0.13</v>
          </cell>
          <cell r="AB27">
            <v>0.115</v>
          </cell>
          <cell r="AC27">
            <v>0.015</v>
          </cell>
          <cell r="AD27">
            <v>0.025</v>
          </cell>
          <cell r="AE27">
            <v>0.065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</v>
          </cell>
          <cell r="T28">
            <v>0.475</v>
          </cell>
          <cell r="U28">
            <v>0.529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</v>
          </cell>
          <cell r="AA28">
            <v>0.125</v>
          </cell>
          <cell r="AB28">
            <v>0.15</v>
          </cell>
          <cell r="AC28">
            <v>-0.015</v>
          </cell>
          <cell r="AD28">
            <v>0</v>
          </cell>
          <cell r="AE28">
            <v>0.055</v>
          </cell>
        </row>
        <row r="29">
          <cell r="B29" t="str">
            <v>FE</v>
          </cell>
          <cell r="C29" t="str">
            <v>FirstEnergy Corp.</v>
          </cell>
          <cell r="E29">
            <v>2.2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</v>
          </cell>
          <cell r="L29">
            <v>2.2</v>
          </cell>
          <cell r="M29">
            <v>2.3</v>
          </cell>
          <cell r="N29">
            <v>32.05</v>
          </cell>
          <cell r="O29">
            <v>33.3</v>
          </cell>
          <cell r="P29">
            <v>37.25</v>
          </cell>
          <cell r="Q29">
            <v>304.84</v>
          </cell>
          <cell r="R29">
            <v>418.22</v>
          </cell>
          <cell r="S29">
            <v>0.595</v>
          </cell>
          <cell r="T29">
            <v>0.535</v>
          </cell>
          <cell r="U29">
            <v>0.405</v>
          </cell>
          <cell r="V29">
            <v>0.465</v>
          </cell>
          <cell r="W29">
            <v>21124</v>
          </cell>
          <cell r="X29">
            <v>33600</v>
          </cell>
          <cell r="Y29">
            <v>0.116</v>
          </cell>
          <cell r="Z29">
            <v>0.075</v>
          </cell>
          <cell r="AA29">
            <v>0.105</v>
          </cell>
          <cell r="AB29">
            <v>0.1</v>
          </cell>
          <cell r="AC29">
            <v>0.005</v>
          </cell>
          <cell r="AD29">
            <v>0.005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0.492</v>
          </cell>
          <cell r="V30">
            <v>0.485</v>
          </cell>
          <cell r="W30">
            <v>5867.6</v>
          </cell>
          <cell r="X30">
            <v>7500</v>
          </cell>
          <cell r="Y30">
            <v>0.073</v>
          </cell>
          <cell r="Z30">
            <v>0.055</v>
          </cell>
          <cell r="AA30">
            <v>0.065</v>
          </cell>
          <cell r="AB30">
            <v>0.075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</v>
          </cell>
          <cell r="T31">
            <v>0.46</v>
          </cell>
          <cell r="U31">
            <v>0.543</v>
          </cell>
          <cell r="V31">
            <v>0.53</v>
          </cell>
          <cell r="W31">
            <v>2732.9</v>
          </cell>
          <cell r="X31">
            <v>3700</v>
          </cell>
          <cell r="Y31">
            <v>0.077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0.025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</v>
          </cell>
          <cell r="Q32">
            <v>49.41</v>
          </cell>
          <cell r="R32">
            <v>51</v>
          </cell>
          <cell r="S32">
            <v>0.493</v>
          </cell>
          <cell r="T32">
            <v>0.49</v>
          </cell>
          <cell r="U32">
            <v>0.507</v>
          </cell>
          <cell r="V32">
            <v>0.51</v>
          </cell>
          <cell r="W32">
            <v>3020.4</v>
          </cell>
          <cell r="X32">
            <v>3900</v>
          </cell>
          <cell r="Y32">
            <v>0.093</v>
          </cell>
          <cell r="Z32">
            <v>0.095</v>
          </cell>
          <cell r="AA32">
            <v>0.09</v>
          </cell>
          <cell r="AB32">
            <v>0.085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0.691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</v>
          </cell>
          <cell r="AA33">
            <v>0.145</v>
          </cell>
          <cell r="AB33">
            <v>0.155</v>
          </cell>
          <cell r="AC33">
            <v>0.14</v>
          </cell>
          <cell r="AD33">
            <v>0.055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</v>
          </cell>
          <cell r="T34">
            <v>0.455</v>
          </cell>
          <cell r="U34">
            <v>0.495</v>
          </cell>
          <cell r="V34">
            <v>0.515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0.07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</v>
          </cell>
          <cell r="T35">
            <v>0.38</v>
          </cell>
          <cell r="U35">
            <v>0.611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0.095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</v>
          </cell>
          <cell r="F36">
            <v>85</v>
          </cell>
          <cell r="G36">
            <v>65</v>
          </cell>
          <cell r="H36">
            <v>4.15</v>
          </cell>
          <cell r="I36">
            <v>4.5</v>
          </cell>
          <cell r="J36">
            <v>5.5</v>
          </cell>
          <cell r="K36">
            <v>2.2</v>
          </cell>
          <cell r="L36">
            <v>2.3</v>
          </cell>
          <cell r="M36">
            <v>2.6</v>
          </cell>
          <cell r="N36">
            <v>36.3</v>
          </cell>
          <cell r="O36">
            <v>38.45</v>
          </cell>
          <cell r="P36">
            <v>46.25</v>
          </cell>
          <cell r="Q36">
            <v>420.86</v>
          </cell>
          <cell r="R36">
            <v>420</v>
          </cell>
          <cell r="S36">
            <v>0.555</v>
          </cell>
          <cell r="T36">
            <v>0.545</v>
          </cell>
          <cell r="U36">
            <v>0.445</v>
          </cell>
          <cell r="V36">
            <v>0.455</v>
          </cell>
          <cell r="W36">
            <v>32474</v>
          </cell>
          <cell r="X36">
            <v>42700</v>
          </cell>
          <cell r="Y36">
            <v>0.135</v>
          </cell>
          <cell r="Z36">
            <v>0.115</v>
          </cell>
          <cell r="AA36">
            <v>0.12</v>
          </cell>
          <cell r="AB36">
            <v>0.12</v>
          </cell>
          <cell r="AC36">
            <v>0.045</v>
          </cell>
          <cell r="AD36">
            <v>0.055</v>
          </cell>
          <cell r="AE36">
            <v>0.065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2.55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</v>
          </cell>
          <cell r="T37">
            <v>0.48</v>
          </cell>
          <cell r="U37">
            <v>0.452</v>
          </cell>
          <cell r="V37">
            <v>0.515</v>
          </cell>
          <cell r="W37">
            <v>4278.8</v>
          </cell>
          <cell r="X37">
            <v>4750</v>
          </cell>
          <cell r="Y37">
            <v>0.133</v>
          </cell>
          <cell r="Z37">
            <v>0.13</v>
          </cell>
          <cell r="AA37">
            <v>0.14</v>
          </cell>
          <cell r="AB37">
            <v>0.15</v>
          </cell>
          <cell r="AC37">
            <v>0.07</v>
          </cell>
          <cell r="AD37">
            <v>0.06</v>
          </cell>
          <cell r="AE37">
            <v>0.055</v>
          </cell>
        </row>
        <row r="38">
          <cell r="B38" t="str">
            <v>NU</v>
          </cell>
          <cell r="C38" t="str">
            <v>Northeast Utilities</v>
          </cell>
          <cell r="E38">
            <v>1.1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</v>
          </cell>
          <cell r="T38">
            <v>0.545</v>
          </cell>
          <cell r="U38">
            <v>0.436</v>
          </cell>
          <cell r="V38">
            <v>0.445</v>
          </cell>
          <cell r="W38">
            <v>8741.8</v>
          </cell>
          <cell r="X38">
            <v>11825</v>
          </cell>
          <cell r="Y38">
            <v>0.098</v>
          </cell>
          <cell r="Z38">
            <v>0.095</v>
          </cell>
          <cell r="AA38">
            <v>0.105</v>
          </cell>
          <cell r="AB38">
            <v>0.105</v>
          </cell>
          <cell r="AC38">
            <v>0.075</v>
          </cell>
          <cell r="AD38">
            <v>0.07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0.595</v>
          </cell>
          <cell r="T39">
            <v>0.54</v>
          </cell>
          <cell r="U39">
            <v>0.405</v>
          </cell>
          <cell r="V39">
            <v>0.46</v>
          </cell>
          <cell r="W39">
            <v>8274.9</v>
          </cell>
          <cell r="X39">
            <v>9375</v>
          </cell>
          <cell r="Y39">
            <v>0.068</v>
          </cell>
          <cell r="Z39">
            <v>0.055</v>
          </cell>
          <cell r="AA39">
            <v>0.07</v>
          </cell>
          <cell r="AB39">
            <v>0.09</v>
          </cell>
          <cell r="AC39">
            <v>0.095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</v>
          </cell>
          <cell r="T40">
            <v>0.505</v>
          </cell>
          <cell r="U40">
            <v>0.492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</v>
          </cell>
          <cell r="AA40">
            <v>0.125</v>
          </cell>
          <cell r="AB40">
            <v>0.12</v>
          </cell>
          <cell r="AC40">
            <v>0.065</v>
          </cell>
          <cell r="AD40">
            <v>0.04</v>
          </cell>
          <cell r="AE40">
            <v>0.075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</v>
          </cell>
          <cell r="O41">
            <v>18.4</v>
          </cell>
          <cell r="P41">
            <v>20.25</v>
          </cell>
          <cell r="Q41">
            <v>36</v>
          </cell>
          <cell r="R41">
            <v>42</v>
          </cell>
          <cell r="S41">
            <v>0.408</v>
          </cell>
          <cell r="T41">
            <v>0.405</v>
          </cell>
          <cell r="U41">
            <v>0.592</v>
          </cell>
          <cell r="V41">
            <v>0.595</v>
          </cell>
          <cell r="W41">
            <v>1067.3</v>
          </cell>
          <cell r="X41">
            <v>1425</v>
          </cell>
          <cell r="Y41">
            <v>0.022</v>
          </cell>
          <cell r="Z41">
            <v>0.04</v>
          </cell>
          <cell r="AA41">
            <v>0.05</v>
          </cell>
          <cell r="AB41">
            <v>0.07</v>
          </cell>
          <cell r="AC41">
            <v>0.13</v>
          </cell>
          <cell r="AD41">
            <v>0.015</v>
          </cell>
          <cell r="AE41">
            <v>0.015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</v>
          </cell>
          <cell r="U42">
            <v>0.493</v>
          </cell>
          <cell r="V42">
            <v>0.535</v>
          </cell>
          <cell r="W42">
            <v>22863</v>
          </cell>
          <cell r="X42">
            <v>30200</v>
          </cell>
          <cell r="Y42">
            <v>0.097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0.045</v>
          </cell>
          <cell r="AE42">
            <v>0.055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2.55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</v>
          </cell>
          <cell r="T43">
            <v>0.45</v>
          </cell>
          <cell r="U43">
            <v>0.552</v>
          </cell>
          <cell r="V43">
            <v>0.55</v>
          </cell>
          <cell r="W43">
            <v>17452</v>
          </cell>
          <cell r="X43">
            <v>24000</v>
          </cell>
          <cell r="Y43">
            <v>0.162</v>
          </cell>
          <cell r="Z43">
            <v>0.135</v>
          </cell>
          <cell r="AA43">
            <v>0.12</v>
          </cell>
          <cell r="AB43">
            <v>0.125</v>
          </cell>
          <cell r="AC43">
            <v>0.01</v>
          </cell>
          <cell r="AD43">
            <v>0.015</v>
          </cell>
          <cell r="AE43">
            <v>0.075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</v>
          </cell>
          <cell r="T44">
            <v>0.53</v>
          </cell>
          <cell r="U44">
            <v>0.446</v>
          </cell>
          <cell r="V44">
            <v>0.47</v>
          </cell>
          <cell r="W44">
            <v>22253</v>
          </cell>
          <cell r="X44">
            <v>26000</v>
          </cell>
          <cell r="Y44">
            <v>0.086</v>
          </cell>
          <cell r="Z44">
            <v>0.085</v>
          </cell>
          <cell r="AA44">
            <v>0.085</v>
          </cell>
          <cell r="AB44">
            <v>0.09</v>
          </cell>
          <cell r="AC44">
            <v>0.035</v>
          </cell>
          <cell r="AD44">
            <v>0.01</v>
          </cell>
          <cell r="AE44">
            <v>0.035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0.475</v>
          </cell>
          <cell r="U45">
            <v>0.492</v>
          </cell>
          <cell r="V45">
            <v>0.525</v>
          </cell>
          <cell r="W45">
            <v>3100.3</v>
          </cell>
          <cell r="X45">
            <v>3700</v>
          </cell>
          <cell r="Y45">
            <v>0.043</v>
          </cell>
          <cell r="Z45">
            <v>0.055</v>
          </cell>
          <cell r="AA45">
            <v>0.065</v>
          </cell>
          <cell r="AB45">
            <v>0.065</v>
          </cell>
          <cell r="AC45">
            <v>0.195</v>
          </cell>
          <cell r="AD45">
            <v>0.07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2.3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</v>
          </cell>
          <cell r="T46">
            <v>0.46</v>
          </cell>
          <cell r="U46">
            <v>0.547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0.015</v>
          </cell>
          <cell r="AE46">
            <v>0.025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1.16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0.065</v>
          </cell>
          <cell r="Z47">
            <v>0.065</v>
          </cell>
          <cell r="AA47">
            <v>0.06</v>
          </cell>
          <cell r="AB47">
            <v>0.075</v>
          </cell>
          <cell r="AC47">
            <v>0.025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2.05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75.32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0.079</v>
          </cell>
          <cell r="Z48">
            <v>0.09</v>
          </cell>
          <cell r="AA48">
            <v>0.09</v>
          </cell>
          <cell r="AB48">
            <v>0.09</v>
          </cell>
          <cell r="AC48">
            <v>0.075</v>
          </cell>
          <cell r="AD48">
            <v>0.03</v>
          </cell>
          <cell r="AE48">
            <v>0.035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2.55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0.07</v>
          </cell>
          <cell r="AD49">
            <v>0.035</v>
          </cell>
          <cell r="AE49">
            <v>0.095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32.05</v>
          </cell>
          <cell r="P50">
            <v>37.25</v>
          </cell>
          <cell r="Q50">
            <v>127</v>
          </cell>
          <cell r="R50">
            <v>155</v>
          </cell>
          <cell r="S50">
            <v>0.529</v>
          </cell>
          <cell r="T50">
            <v>0.505</v>
          </cell>
          <cell r="U50">
            <v>0.471</v>
          </cell>
          <cell r="V50">
            <v>0.495</v>
          </cell>
          <cell r="W50">
            <v>7854</v>
          </cell>
          <cell r="X50">
            <v>11650</v>
          </cell>
          <cell r="Y50">
            <v>0.102</v>
          </cell>
          <cell r="Z50">
            <v>0.1</v>
          </cell>
          <cell r="AA50">
            <v>0.095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2.55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</v>
          </cell>
          <cell r="N51">
            <v>20.15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</v>
          </cell>
          <cell r="T51">
            <v>0.525</v>
          </cell>
          <cell r="U51">
            <v>0.457</v>
          </cell>
          <cell r="V51">
            <v>0.455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0.055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0.494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0.035</v>
          </cell>
          <cell r="AD52">
            <v>0.09</v>
          </cell>
          <cell r="AE52">
            <v>0.065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0.592</v>
          </cell>
          <cell r="T53">
            <v>0.525</v>
          </cell>
          <cell r="U53">
            <v>0.408</v>
          </cell>
          <cell r="V53">
            <v>0.475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</v>
          </cell>
          <cell r="AC53">
            <v>0.105</v>
          </cell>
          <cell r="AD53">
            <v>0.045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37.8</v>
          </cell>
          <cell r="O54">
            <v>38.65</v>
          </cell>
          <cell r="P54">
            <v>41.75</v>
          </cell>
          <cell r="Q54">
            <v>77.35</v>
          </cell>
          <cell r="R54">
            <v>78.3</v>
          </cell>
          <cell r="S54">
            <v>0.422</v>
          </cell>
          <cell r="T54">
            <v>0.45</v>
          </cell>
          <cell r="U54">
            <v>0.568</v>
          </cell>
          <cell r="V54">
            <v>0.545</v>
          </cell>
          <cell r="W54">
            <v>5118.5</v>
          </cell>
          <cell r="X54">
            <v>6025</v>
          </cell>
          <cell r="Y54">
            <v>0.087</v>
          </cell>
          <cell r="Z54">
            <v>0.09</v>
          </cell>
          <cell r="AA54">
            <v>0.09</v>
          </cell>
          <cell r="AB54">
            <v>0.095</v>
          </cell>
          <cell r="AC54">
            <v>0.09</v>
          </cell>
          <cell r="AD54">
            <v>0</v>
          </cell>
          <cell r="AE54">
            <v>0.015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0.584</v>
          </cell>
          <cell r="T55">
            <v>0.585</v>
          </cell>
          <cell r="U55">
            <v>0.416</v>
          </cell>
          <cell r="V55">
            <v>0.415</v>
          </cell>
          <cell r="W55">
            <v>2587.9</v>
          </cell>
          <cell r="X55">
            <v>3250</v>
          </cell>
          <cell r="Y55">
            <v>0.065</v>
          </cell>
          <cell r="Z55">
            <v>0.085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0.055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</v>
          </cell>
          <cell r="T56">
            <v>0.62</v>
          </cell>
          <cell r="U56">
            <v>0.315</v>
          </cell>
          <cell r="V56">
            <v>0.38</v>
          </cell>
          <cell r="W56">
            <v>2602.8</v>
          </cell>
          <cell r="X56">
            <v>2750</v>
          </cell>
          <cell r="Y56">
            <v>0.136</v>
          </cell>
          <cell r="Z56">
            <v>0.115</v>
          </cell>
          <cell r="AA56">
            <v>0.115</v>
          </cell>
          <cell r="AB56">
            <v>0.125</v>
          </cell>
          <cell r="AC56">
            <v>0.095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2.3</v>
          </cell>
          <cell r="K57">
            <v>1.39</v>
          </cell>
          <cell r="L57">
            <v>1.41</v>
          </cell>
          <cell r="M57">
            <v>1.6</v>
          </cell>
          <cell r="N57">
            <v>17.9</v>
          </cell>
          <cell r="O57">
            <v>18.65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0.093</v>
          </cell>
          <cell r="Z57">
            <v>0.095</v>
          </cell>
          <cell r="AA57">
            <v>0.1</v>
          </cell>
          <cell r="AB57">
            <v>0.11</v>
          </cell>
          <cell r="AC57">
            <v>0.055</v>
          </cell>
          <cell r="AD57">
            <v>0.03</v>
          </cell>
          <cell r="AE57">
            <v>0.035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1.14</v>
          </cell>
          <cell r="M58">
            <v>1.65</v>
          </cell>
          <cell r="N58">
            <v>17.05</v>
          </cell>
          <cell r="O58">
            <v>17.6</v>
          </cell>
          <cell r="P58">
            <v>19.75</v>
          </cell>
          <cell r="Q58">
            <v>233.77</v>
          </cell>
          <cell r="R58">
            <v>224</v>
          </cell>
          <cell r="S58">
            <v>0.506</v>
          </cell>
          <cell r="T58">
            <v>0.535</v>
          </cell>
          <cell r="U58">
            <v>0.49</v>
          </cell>
          <cell r="V58">
            <v>0.465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</v>
          </cell>
          <cell r="AC58">
            <v>0.085</v>
          </cell>
          <cell r="AD58">
            <v>0.16</v>
          </cell>
          <cell r="AE58">
            <v>0.045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</v>
          </cell>
          <cell r="T59">
            <v>0.54</v>
          </cell>
          <cell r="U59">
            <v>0.464</v>
          </cell>
          <cell r="V59">
            <v>0.46</v>
          </cell>
          <cell r="W59">
            <v>5180.8</v>
          </cell>
          <cell r="X59">
            <v>6500</v>
          </cell>
          <cell r="Y59">
            <v>0.082</v>
          </cell>
          <cell r="Z59">
            <v>0.075</v>
          </cell>
          <cell r="AA59">
            <v>0.085</v>
          </cell>
          <cell r="AB59">
            <v>0.1</v>
          </cell>
          <cell r="AC59">
            <v>0.085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1.15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</v>
          </cell>
          <cell r="T60">
            <v>0.515</v>
          </cell>
          <cell r="U60">
            <v>0.463</v>
          </cell>
          <cell r="V60">
            <v>0.485</v>
          </cell>
          <cell r="W60">
            <v>17452</v>
          </cell>
          <cell r="X60">
            <v>21500</v>
          </cell>
          <cell r="Y60">
            <v>0.089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0.045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0.358</v>
          </cell>
          <cell r="F14">
            <v>1101.499</v>
          </cell>
          <cell r="G14">
            <v>51.547</v>
          </cell>
          <cell r="H14">
            <v>46.122</v>
          </cell>
          <cell r="I14">
            <v>1125.784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</v>
          </cell>
          <cell r="G20">
            <v>1.029</v>
          </cell>
          <cell r="H20">
            <v>0</v>
          </cell>
          <cell r="I20">
            <v>1317.178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1026.6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</v>
          </cell>
          <cell r="F28">
            <v>693.072</v>
          </cell>
          <cell r="G28">
            <v>0</v>
          </cell>
          <cell r="H28">
            <v>0</v>
          </cell>
          <cell r="I28">
            <v>657.624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154.135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24.923</v>
          </cell>
          <cell r="E35">
            <v>0</v>
          </cell>
          <cell r="F35">
            <v>1364.942</v>
          </cell>
          <cell r="G35">
            <v>34.293</v>
          </cell>
          <cell r="H35">
            <v>0</v>
          </cell>
          <cell r="I35">
            <v>1483.637</v>
          </cell>
        </row>
        <row r="36">
          <cell r="B36" t="str">
            <v>IDA</v>
          </cell>
          <cell r="C36" t="str">
            <v>IDACORP, Inc.</v>
          </cell>
          <cell r="D36">
            <v>66.9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79.49</v>
          </cell>
          <cell r="E45">
            <v>0.604</v>
          </cell>
          <cell r="F45">
            <v>435.446</v>
          </cell>
          <cell r="G45">
            <v>15.5</v>
          </cell>
          <cell r="H45">
            <v>0</v>
          </cell>
          <cell r="I45">
            <v>631.863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2.252</v>
          </cell>
          <cell r="F49">
            <v>1563.595</v>
          </cell>
          <cell r="G49">
            <v>11.529</v>
          </cell>
          <cell r="H49">
            <v>85.177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</v>
          </cell>
          <cell r="E50">
            <v>631.879</v>
          </cell>
          <cell r="F50">
            <v>3045.794</v>
          </cell>
          <cell r="G50">
            <v>0</v>
          </cell>
          <cell r="H50">
            <v>91.899</v>
          </cell>
          <cell r="I50">
            <v>3683.327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67.1</v>
          </cell>
          <cell r="F57">
            <v>3114.6</v>
          </cell>
          <cell r="G57">
            <v>0</v>
          </cell>
          <cell r="H57">
            <v>0.9</v>
          </cell>
          <cell r="I57">
            <v>2169.7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0.828</v>
          </cell>
          <cell r="H59">
            <v>0</v>
          </cell>
          <cell r="I59">
            <v>1076.142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</v>
          </cell>
          <cell r="F63">
            <v>2769.033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55.415</v>
          </cell>
          <cell r="F64">
            <v>9263.144</v>
          </cell>
          <cell r="G64">
            <v>104.98</v>
          </cell>
          <cell r="H64">
            <v>0</v>
          </cell>
          <cell r="I64">
            <v>8083.519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TMASTER"/>
      <sheetName val="CATMASTER (2)"/>
      <sheetName val="CATMASTER (3)"/>
      <sheetName val="CATMASTER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1">
        <row r="3">
          <cell r="B3">
            <v>40086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18">
        <row r="8">
          <cell r="B8">
            <v>39790</v>
          </cell>
        </row>
        <row r="10">
          <cell r="B10">
            <v>50279.24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4174.48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71470.56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32705628.49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67657412.82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67657412.82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-1971767923.81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-665603.84</v>
          </cell>
          <cell r="D45">
            <v>-122111069.46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129.98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2483.47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1084.6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282.96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-18604.69</v>
          </cell>
          <cell r="D74">
            <v>-2313297.99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-17250.94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109905034.32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1249.1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-6716181.02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-93986255.13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11352699.36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38995.02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78200.76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14502960.44</v>
          </cell>
          <cell r="D118">
            <v>135126792.36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</v>
          </cell>
          <cell r="D120">
            <v>132869964.79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33933.2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7761085.14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32.23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581943.69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</v>
          </cell>
          <cell r="D207">
            <v>75.15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5242832.31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52677699.19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56618299.62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-8.87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-8.87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41137324.05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43108937.05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263.46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-8396.05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1235686.15</v>
          </cell>
          <cell r="D334">
            <v>1235686.15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</v>
          </cell>
        </row>
        <row r="349">
          <cell r="A349" t="str">
            <v>17103</v>
          </cell>
          <cell r="B349" t="str">
            <v>INT REC</v>
          </cell>
          <cell r="C349">
            <v>-8371.2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59985433.8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35856960.8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</v>
          </cell>
          <cell r="D419">
            <v>139289189.32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7380238.31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</v>
          </cell>
          <cell r="D461">
            <v>-9248134.98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281661.91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79198.18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19443644.63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5758820.89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299220.35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-73443751.27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-165117.05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-7048551.27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2683764.26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-39966.96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-83087.84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-290.65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</v>
          </cell>
          <cell r="D630">
            <v>-35204369.06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-5529562.85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-13011213.37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-570.3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-559895.83</v>
          </cell>
          <cell r="D728">
            <v>-2519531.32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-590102.07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-147375.05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-35637.92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-264270.66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-11339017.78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-11339017.78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64.07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-145933.52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-575625.32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-27129327.33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</v>
          </cell>
          <cell r="D826">
            <v>-619922.93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-1257.36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0.07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4688.9</v>
          </cell>
          <cell r="D835">
            <v>-9377.8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8.28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-270390.79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4867.65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31350.96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16719.17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-637091.32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-20936336.33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10257.8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-7344393.14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-8469544.68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</v>
          </cell>
          <cell r="D939">
            <v>-381641712.32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</v>
          </cell>
        </row>
        <row r="946">
          <cell r="A946" t="str">
            <v>28313</v>
          </cell>
          <cell r="B946" t="str">
            <v>DIT ST OTHER</v>
          </cell>
          <cell r="C946">
            <v>-9785.87</v>
          </cell>
          <cell r="D946">
            <v>4975689.94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31971.76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34160.52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9366647.44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275696964.51</v>
          </cell>
        </row>
        <row r="967">
          <cell r="A967" t="str">
            <v>40102</v>
          </cell>
          <cell r="B967" t="str">
            <v>OPERATIONS OTHER</v>
          </cell>
          <cell r="C967">
            <v>40438105.12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452207636.57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7911645.68</v>
          </cell>
          <cell r="D969">
            <v>41288955.53</v>
          </cell>
        </row>
        <row r="970">
          <cell r="A970" t="str">
            <v>402</v>
          </cell>
          <cell r="B970" t="str">
            <v>ACCOUNT TOTAL</v>
          </cell>
          <cell r="C970">
            <v>7911645.68</v>
          </cell>
          <cell r="D970">
            <v>41288955.53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</v>
          </cell>
          <cell r="D971">
            <v>81542366.66</v>
          </cell>
        </row>
        <row r="972">
          <cell r="A972" t="str">
            <v>40303</v>
          </cell>
          <cell r="B972" t="str">
            <v>DISMANTLING ACCRUAL</v>
          </cell>
          <cell r="C972">
            <v>665603.84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</v>
          </cell>
          <cell r="D974">
            <v>87838821.86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6222959.92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60903580.05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7326800.55</v>
          </cell>
          <cell r="D1005">
            <v>28372717.24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-34160.52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-75.96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-18273.42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-12125569.87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-20271.51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</v>
          </cell>
          <cell r="D1136">
            <v>-34383160.88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-1279558.63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1234.36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-4886.61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-18877.35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</v>
          </cell>
        </row>
        <row r="1184">
          <cell r="A1184" t="str">
            <v>419</v>
          </cell>
          <cell r="B1184" t="str">
            <v>ACCOUNT TOTAL</v>
          </cell>
          <cell r="C1184">
            <v>-20692.35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</v>
          </cell>
          <cell r="D1204">
            <v>96288.32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283670.91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559895.83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</v>
          </cell>
        </row>
        <row r="1238">
          <cell r="A1238" t="str">
            <v>427</v>
          </cell>
          <cell r="B1238" t="str">
            <v>ACCOUNT TOTAL</v>
          </cell>
          <cell r="C1238">
            <v>6772070.23</v>
          </cell>
          <cell r="D1238">
            <v>42494489.81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37671.02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41882.63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22680.96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2625623.07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2211346.57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-277390.66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-277390.66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-41286939.3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-33053440.88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-2238079.55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</v>
          </cell>
          <cell r="D1301">
            <v>-5482765.61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-1265450.64</v>
          </cell>
          <cell r="D1302">
            <v>-5825230.87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</v>
          </cell>
        </row>
        <row r="1304">
          <cell r="A1304" t="str">
            <v>440</v>
          </cell>
          <cell r="B1304" t="str">
            <v>ACCOUNT TOTAL</v>
          </cell>
          <cell r="C1304">
            <v>-81977808.06</v>
          </cell>
          <cell r="D1304">
            <v>-379161880.02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-18333646.11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-1077246.16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</v>
          </cell>
          <cell r="D1314">
            <v>-76502611.46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-17787220.06</v>
          </cell>
          <cell r="D1315">
            <v>-91247888.93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-4763.94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-273.4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-9900439.37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-557648.07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-4291.94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-60825133.79</v>
          </cell>
          <cell r="D1353">
            <v>-322832186.95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-41062.52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-5910913.13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-28393589.31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</v>
          </cell>
          <cell r="D1370">
            <v>-60843174.21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-19632832.15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-298103.91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-11150277.94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</v>
          </cell>
          <cell r="D1477">
            <v>101655695.18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-10123.21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2428.47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136755.8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-278.59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77658.76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41214.64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15517181.37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592894.32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271.46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134117.52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22630361.08</v>
          </cell>
          <cell r="D1708">
            <v>90862237.28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4973.48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</v>
          </cell>
          <cell r="D1711">
            <v>172086723.2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73345.29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34177.63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32853.45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38421.92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5060381.1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9199718.43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600957.07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-600957.07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8781361.01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2371111.53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</v>
          </cell>
          <cell r="D1849">
            <v>82096125.95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41763.38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2358.74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10389.47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5059.94</v>
          </cell>
          <cell r="D1933">
            <v>5059.94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153330.33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579.43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4715.69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-146752.3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71169.9</v>
          </cell>
          <cell r="D2032">
            <v>538212.8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1302.85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634.43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148.2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69443.01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143508.05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9951.63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603704.2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5645572.63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-152.7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2063.47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8799395.11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1162.86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581.43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138453.33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287141.66</v>
          </cell>
        </row>
        <row r="2243">
          <cell r="A2243" t="str">
            <v>912</v>
          </cell>
          <cell r="B2243" t="str">
            <v>ACCOUNT TOTAL</v>
          </cell>
          <cell r="C2243">
            <v>150732.8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20164.35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20164.35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22321.44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6087742.93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-17.83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328689.91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260.59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9736.8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1211431.64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2456401.82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5892168.85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</v>
          </cell>
        </row>
        <row r="2352">
          <cell r="A2352" t="str">
            <v>92636</v>
          </cell>
          <cell r="B2352" t="str">
            <v>LTD EXPENSES</v>
          </cell>
          <cell r="C2352">
            <v>81392.74</v>
          </cell>
          <cell r="D2352">
            <v>575603.93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17020420.83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-4336544.1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-4336544.1</v>
          </cell>
        </row>
        <row r="2373">
          <cell r="A2373" t="str">
            <v>93001</v>
          </cell>
          <cell r="B2373" t="str">
            <v>MISC EXP REGULAR</v>
          </cell>
          <cell r="C2373">
            <v>5193.35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66.74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6916462.39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4.02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4.02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9500228.84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639568.83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jrw-1.1 "/>
      <sheetName val="jrw-2.1"/>
      <sheetName val="JRW-3.1"/>
      <sheetName val="JRW-4.1 "/>
      <sheetName val="JRW-5.1a"/>
      <sheetName val="JRW-5.2a"/>
      <sheetName val="JRW-5.3a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3.1 (2)"/>
      <sheetName val="JRW-13.2 (2)"/>
      <sheetName val="JRW-13.3 (2)"/>
      <sheetName val="JRW-13.4 (2)"/>
      <sheetName val="JRW-13.5 (2)"/>
      <sheetName val="JRW-15.1"/>
      <sheetName val="JRW-15.2"/>
      <sheetName val="JRW-15.3"/>
      <sheetName val="JRW-15.4"/>
      <sheetName val="JRW-15.5a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  <sheetName val="JRW-3.5"/>
      <sheetName val="JRW-14.2a"/>
      <sheetName val="JRW-14.3a"/>
      <sheetName val="JRW-14.4a"/>
      <sheetName val="JRW-15.5"/>
      <sheetName val="JRW-15.6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(1) Current debt "/>
      <sheetName val="(2) Miramar"/>
      <sheetName val="(3) Eff cost history"/>
      <sheetName val="(4) Cost of New Debt"/>
      <sheetName val="(5) New issuance &amp; redemptions"/>
      <sheetName val="(6) Sinking fund"/>
      <sheetName val="(7) eff cost proj."/>
      <sheetName val="(8) Cap Ratio"/>
      <sheetName val="(9) Cost of Cap"/>
      <sheetName val="8.5% Amor Sch (support)"/>
      <sheetName val="Three Valley-Miramar (support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RW-1.1"/>
      <sheetName val="JRW-2.1"/>
      <sheetName val="JRW-3.1"/>
      <sheetName val="JRW-4.1"/>
      <sheetName val="JRW-4.2"/>
      <sheetName val="JRW-4.3"/>
      <sheetName val="JRW-4.4"/>
      <sheetName val="JRW-5.1"/>
      <sheetName val="JRW-6.1"/>
      <sheetName val="JRW-6.2"/>
      <sheetName val="jrw-7.1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 "/>
      <sheetName val="JRW-10.6"/>
      <sheetName val="JRW-11.1"/>
      <sheetName val="JRW-11.2"/>
      <sheetName val="JRW-11.3"/>
      <sheetName val="JRW-11.4"/>
      <sheetName val="JRW-11.5"/>
      <sheetName val="JRW-11.6"/>
      <sheetName val="JRW-11.7"/>
      <sheetName val="JRW-11.8"/>
      <sheetName val="JRW-11.9"/>
      <sheetName val="JRW-11.10"/>
      <sheetName val="JRW-12.1"/>
      <sheetName val="JRW-13.1"/>
      <sheetName val="JRW-13.2"/>
      <sheetName val="JRW-13.3"/>
      <sheetName val="JRW-14.1"/>
      <sheetName val="JRW-15.1"/>
      <sheetName val="jrw-15.2"/>
      <sheetName val="jrw-15.3"/>
      <sheetName val="jrw-15.4"/>
      <sheetName val="JRW-16.1"/>
      <sheetName val="Sheet1"/>
      <sheetName val="Sheet2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>
        <row r="10">
          <cell r="B10" t="str">
            <v>Historical Prior Year Ended 12/31/2007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4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</v>
          </cell>
          <cell r="C3">
            <v>4911683369.892306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71065692.30769232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302980923.0769231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-67384461.53846154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-517095692.3076923</v>
          </cell>
        </row>
        <row r="81">
          <cell r="A81">
            <v>283</v>
          </cell>
          <cell r="B81">
            <v>-45621000</v>
          </cell>
          <cell r="C81">
            <v>-74954692.30769232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7179234.050000001</v>
          </cell>
          <cell r="C109">
            <v>7179216.046153846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983923.0769230769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6307.692307692308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-70769230.76923077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-76923076.92307693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> SCHEDULE C-3.10</v>
          </cell>
        </row>
        <row r="2">
          <cell r="D2" t="str">
            <v>                       DETAILED ADJUSTMENT</v>
          </cell>
        </row>
        <row r="4">
          <cell r="A4" t="str">
            <v> COMPANY:  THE SOUTHERN CONNECTICUT GAS COMPANY</v>
          </cell>
          <cell r="G4" t="str">
            <v>TEST YEAR:  7/1/96-6/30/97</v>
          </cell>
        </row>
        <row r="5">
          <cell r="A5" t="str">
            <v> DOCKET NO:  xx-xx-xx</v>
          </cell>
          <cell r="G5" t="str">
            <v>PAGE 1 OF 1</v>
          </cell>
        </row>
        <row r="6">
          <cell r="G6" t="str">
            <v>WITNESS RESPONSIBLE:  </v>
          </cell>
        </row>
        <row r="9">
          <cell r="D9" t="str">
            <v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>         VEHICLE INSURANCE</v>
          </cell>
          <cell r="G18">
            <v>-3878.720000000001</v>
          </cell>
        </row>
        <row r="20">
          <cell r="A20" t="str">
            <v>4</v>
          </cell>
          <cell r="C20" t="str">
            <v>WPC-3.10e</v>
          </cell>
          <cell r="D20" t="str">
            <v>         SELF INSURED CLAIMS</v>
          </cell>
          <cell r="G20">
            <v>125943</v>
          </cell>
        </row>
        <row r="22">
          <cell r="D22" t="str">
            <v>         PRO FORMA INCREASE</v>
          </cell>
          <cell r="G22">
            <v>13759.080000000045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RW-5.2 (1)  (2)"/>
      <sheetName val="JRW-5.2 (6)"/>
      <sheetName val="JRW-5.2 (7)"/>
      <sheetName val="JRW-5.2 (8)"/>
      <sheetName val="JRW-5.2 (9)"/>
      <sheetName val="JRW-5.2 (1) "/>
      <sheetName val="JRW-5.2 (2)"/>
      <sheetName val="JRW-5.2 (3)"/>
      <sheetName val="JRW-5.2 (4)"/>
      <sheetName val="JRW-5.2 (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L36" sqref="L36"/>
    </sheetView>
  </sheetViews>
  <sheetFormatPr defaultColWidth="8.8515625" defaultRowHeight="12.75"/>
  <cols>
    <col min="1" max="7" width="8.8515625" style="0" customWidth="1"/>
    <col min="8" max="8" width="13.140625" style="0" customWidth="1"/>
  </cols>
  <sheetData>
    <row r="1" ht="15.75">
      <c r="J1" s="1" t="s">
        <v>46</v>
      </c>
    </row>
    <row r="2" ht="15.75">
      <c r="J2" s="1" t="s">
        <v>51</v>
      </c>
    </row>
    <row r="3" ht="15.75">
      <c r="J3" s="2" t="s">
        <v>47</v>
      </c>
    </row>
    <row r="6" spans="1:10" ht="15.75">
      <c r="A6" s="3"/>
      <c r="B6" s="4" t="s">
        <v>46</v>
      </c>
      <c r="C6" s="3"/>
      <c r="D6" s="3"/>
      <c r="E6" s="3"/>
      <c r="F6" s="5"/>
      <c r="G6" s="5"/>
      <c r="H6" s="5"/>
      <c r="I6" s="5"/>
      <c r="J6" s="5"/>
    </row>
    <row r="7" spans="1:10" ht="15.75">
      <c r="A7" s="3"/>
      <c r="B7" s="6"/>
      <c r="C7" s="3"/>
      <c r="D7" s="3"/>
      <c r="E7" s="3"/>
      <c r="F7" s="5"/>
      <c r="G7" s="5"/>
      <c r="H7" s="5"/>
      <c r="I7" s="5"/>
      <c r="J7" s="5"/>
    </row>
    <row r="8" spans="1:10" ht="15.75">
      <c r="A8" s="3"/>
      <c r="B8" s="4" t="s">
        <v>0</v>
      </c>
      <c r="C8" s="8"/>
      <c r="D8" s="9"/>
      <c r="E8" s="3"/>
      <c r="F8" s="5"/>
      <c r="G8" s="5"/>
      <c r="H8" s="5"/>
      <c r="I8" s="5"/>
      <c r="J8" s="5"/>
    </row>
    <row r="9" spans="1:10" ht="15.75">
      <c r="A9" s="3"/>
      <c r="B9" s="4" t="s">
        <v>1</v>
      </c>
      <c r="C9" s="8"/>
      <c r="D9" s="9"/>
      <c r="E9" s="3"/>
      <c r="F9" s="5"/>
      <c r="G9" s="5"/>
      <c r="H9" s="5"/>
      <c r="I9" s="5"/>
      <c r="J9" s="5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5" zoomScaleNormal="75" zoomScalePageLayoutView="0" workbookViewId="0" topLeftCell="A2">
      <selection activeCell="B53" sqref="B53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6.8515625" style="0" customWidth="1"/>
    <col min="4" max="4" width="5.421875" style="0" customWidth="1"/>
    <col min="5" max="5" width="28.421875" style="0" customWidth="1"/>
    <col min="6" max="6" width="10.140625" style="0" customWidth="1"/>
    <col min="7" max="7" width="4.421875" style="0" customWidth="1"/>
    <col min="8" max="8" width="8.8515625" style="0" customWidth="1"/>
    <col min="9" max="9" width="16.7109375" style="0" customWidth="1"/>
  </cols>
  <sheetData>
    <row r="1" ht="15.75">
      <c r="G1" s="1" t="s">
        <v>46</v>
      </c>
    </row>
    <row r="2" ht="15.75">
      <c r="G2" s="1" t="s">
        <v>51</v>
      </c>
    </row>
    <row r="3" spans="7:10" ht="15.75">
      <c r="G3" s="2" t="s">
        <v>48</v>
      </c>
      <c r="J3" s="10"/>
    </row>
    <row r="4" spans="7:10" ht="15.75">
      <c r="G4" s="11"/>
      <c r="J4" s="10"/>
    </row>
    <row r="5" spans="2:10" ht="15.75">
      <c r="B5" s="7" t="s">
        <v>46</v>
      </c>
      <c r="C5" s="5"/>
      <c r="D5" s="5"/>
      <c r="E5" s="5"/>
      <c r="F5" s="5"/>
      <c r="J5" s="10"/>
    </row>
    <row r="6" ht="15.75">
      <c r="J6" s="10"/>
    </row>
    <row r="7" spans="2:10" ht="15.75">
      <c r="B7" s="7" t="s">
        <v>53</v>
      </c>
      <c r="C7" s="7"/>
      <c r="D7" s="7"/>
      <c r="E7" s="7"/>
      <c r="F7" s="7"/>
      <c r="G7" s="12"/>
      <c r="H7" s="12"/>
      <c r="I7" s="12"/>
      <c r="J7" s="12"/>
    </row>
    <row r="8" spans="2:10" ht="15.75">
      <c r="B8" s="7" t="s">
        <v>2</v>
      </c>
      <c r="C8" s="5"/>
      <c r="D8" s="5"/>
      <c r="E8" s="5"/>
      <c r="F8" s="5"/>
      <c r="G8" s="13"/>
      <c r="H8" s="13"/>
      <c r="I8" s="13"/>
      <c r="J8" s="13"/>
    </row>
    <row r="9" spans="2:10" ht="15.75">
      <c r="B9" s="7" t="s">
        <v>3</v>
      </c>
      <c r="C9" s="5"/>
      <c r="D9" s="5"/>
      <c r="E9" s="5"/>
      <c r="F9" s="5"/>
      <c r="G9" s="13"/>
      <c r="H9" s="13"/>
      <c r="I9" s="13"/>
      <c r="J9" s="13"/>
    </row>
    <row r="10" spans="1:10" ht="12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/>
      <c r="B11" s="14"/>
      <c r="D11" s="14" t="s">
        <v>4</v>
      </c>
      <c r="E11" s="14"/>
      <c r="F11" s="14"/>
      <c r="G11" s="5"/>
      <c r="H11" s="5"/>
      <c r="I11" s="5"/>
      <c r="J11" s="5"/>
    </row>
    <row r="12" spans="1:10" ht="15.75">
      <c r="A12" s="5"/>
      <c r="B12" s="15"/>
      <c r="C12" s="14"/>
      <c r="D12" s="14" t="s">
        <v>5</v>
      </c>
      <c r="E12" s="14"/>
      <c r="F12" s="15"/>
      <c r="G12" s="5"/>
      <c r="H12" s="5"/>
      <c r="I12" s="5"/>
      <c r="J12" s="5"/>
    </row>
    <row r="13" spans="1:10" ht="15.75">
      <c r="A13" s="5"/>
      <c r="B13" s="15" t="s">
        <v>6</v>
      </c>
      <c r="C13" s="15"/>
      <c r="D13" s="15"/>
      <c r="E13" s="15" t="s">
        <v>7</v>
      </c>
      <c r="F13" s="15"/>
      <c r="G13" s="5"/>
      <c r="H13" s="5"/>
      <c r="I13" s="5"/>
      <c r="J13" s="5"/>
    </row>
    <row r="14" spans="1:10" ht="15.75">
      <c r="A14" s="5"/>
      <c r="B14" s="16" t="s">
        <v>8</v>
      </c>
      <c r="C14" s="17"/>
      <c r="D14" s="18"/>
      <c r="E14" s="16" t="s">
        <v>9</v>
      </c>
      <c r="F14" s="17"/>
      <c r="G14" s="5"/>
      <c r="H14" s="5"/>
      <c r="I14" s="5"/>
      <c r="J14" s="5"/>
    </row>
    <row r="15" spans="1:10" ht="15.75">
      <c r="A15" s="5"/>
      <c r="B15" s="19" t="s">
        <v>10</v>
      </c>
      <c r="C15" s="20"/>
      <c r="D15" s="21"/>
      <c r="E15" s="19" t="s">
        <v>10</v>
      </c>
      <c r="F15" s="20"/>
      <c r="G15" s="5"/>
      <c r="H15" s="5"/>
      <c r="I15" s="5"/>
      <c r="J15" s="5"/>
    </row>
    <row r="16" spans="1:10" ht="15.75">
      <c r="A16" s="5"/>
      <c r="B16" s="19" t="s">
        <v>11</v>
      </c>
      <c r="C16" s="22">
        <v>0.97</v>
      </c>
      <c r="D16" s="23"/>
      <c r="E16" s="24" t="s">
        <v>11</v>
      </c>
      <c r="F16" s="22">
        <v>1.9</v>
      </c>
      <c r="G16" s="5"/>
      <c r="H16" s="5"/>
      <c r="I16" s="5"/>
      <c r="J16" s="5"/>
    </row>
    <row r="17" spans="1:10" ht="15.75">
      <c r="A17" s="5"/>
      <c r="B17" s="19" t="s">
        <v>12</v>
      </c>
      <c r="C17" s="22">
        <v>2.05</v>
      </c>
      <c r="D17" s="23"/>
      <c r="E17" s="24" t="s">
        <v>12</v>
      </c>
      <c r="F17" s="22">
        <v>2.5</v>
      </c>
      <c r="G17" s="5"/>
      <c r="H17" s="5"/>
      <c r="I17" s="5"/>
      <c r="J17" s="5"/>
    </row>
    <row r="18" spans="1:10" ht="15.75">
      <c r="A18" s="5"/>
      <c r="B18" s="19" t="s">
        <v>13</v>
      </c>
      <c r="C18" s="22">
        <v>2.3</v>
      </c>
      <c r="D18" s="23"/>
      <c r="E18" s="24" t="s">
        <v>13</v>
      </c>
      <c r="F18" s="22">
        <v>2.64</v>
      </c>
      <c r="G18" s="5"/>
      <c r="H18" s="5"/>
      <c r="I18" s="5"/>
      <c r="J18" s="5"/>
    </row>
    <row r="19" spans="1:15" ht="15.75">
      <c r="A19" s="5"/>
      <c r="B19" s="19" t="s">
        <v>14</v>
      </c>
      <c r="C19" s="22">
        <v>2.6</v>
      </c>
      <c r="D19" s="23"/>
      <c r="E19" s="24" t="s">
        <v>14</v>
      </c>
      <c r="F19" s="22">
        <v>2.9</v>
      </c>
      <c r="G19" s="5"/>
      <c r="H19" s="5"/>
      <c r="I19" s="5"/>
      <c r="J19" s="5"/>
      <c r="O19">
        <v>4.3</v>
      </c>
    </row>
    <row r="20" spans="1:15" ht="15.75">
      <c r="A20" s="5"/>
      <c r="B20" s="19" t="s">
        <v>15</v>
      </c>
      <c r="C20" s="22">
        <v>3.5</v>
      </c>
      <c r="D20" s="23"/>
      <c r="E20" s="24" t="s">
        <v>15</v>
      </c>
      <c r="F20" s="22">
        <v>3.75</v>
      </c>
      <c r="G20" s="5"/>
      <c r="H20" s="5"/>
      <c r="I20" s="5"/>
      <c r="J20" s="5"/>
      <c r="O20">
        <v>2.5</v>
      </c>
    </row>
    <row r="21" spans="1:15" ht="15.75">
      <c r="A21" s="5"/>
      <c r="B21" s="19"/>
      <c r="C21" s="22"/>
      <c r="D21" s="23"/>
      <c r="E21" s="24"/>
      <c r="F21" s="22"/>
      <c r="G21" s="5"/>
      <c r="H21" s="5"/>
      <c r="I21" s="5"/>
      <c r="J21" s="5"/>
      <c r="O21">
        <f>AVERAGE(O19:O20)</f>
        <v>3.4</v>
      </c>
    </row>
    <row r="22" spans="1:10" ht="15.75">
      <c r="A22" s="5"/>
      <c r="B22" s="19" t="s">
        <v>16</v>
      </c>
      <c r="C22" s="22">
        <v>2.33</v>
      </c>
      <c r="D22" s="23"/>
      <c r="E22" s="24" t="s">
        <v>16</v>
      </c>
      <c r="F22" s="22">
        <v>2.67</v>
      </c>
      <c r="G22" s="5"/>
      <c r="H22" s="5"/>
      <c r="I22" s="5"/>
      <c r="J22" s="25"/>
    </row>
    <row r="23" spans="1:10" ht="15.75">
      <c r="A23" s="5"/>
      <c r="B23" s="19" t="s">
        <v>17</v>
      </c>
      <c r="C23" s="22">
        <v>0.45</v>
      </c>
      <c r="D23" s="23"/>
      <c r="E23" s="24" t="s">
        <v>17</v>
      </c>
      <c r="F23" s="22">
        <v>0.41</v>
      </c>
      <c r="G23" s="5"/>
      <c r="H23" s="5"/>
      <c r="I23" s="5"/>
      <c r="J23" s="25"/>
    </row>
    <row r="24" spans="1:10" ht="15.75">
      <c r="A24" s="5"/>
      <c r="B24" s="19" t="s">
        <v>18</v>
      </c>
      <c r="C24" s="26">
        <v>39</v>
      </c>
      <c r="D24" s="21"/>
      <c r="E24" s="19" t="s">
        <v>18</v>
      </c>
      <c r="F24" s="26">
        <v>37</v>
      </c>
      <c r="G24" s="5"/>
      <c r="H24" s="5"/>
      <c r="I24" s="5"/>
      <c r="J24" s="5"/>
    </row>
    <row r="25" spans="1:10" ht="15.75">
      <c r="A25" s="5"/>
      <c r="B25" s="27" t="s">
        <v>19</v>
      </c>
      <c r="C25" s="28">
        <v>7</v>
      </c>
      <c r="D25" s="21"/>
      <c r="E25" s="27" t="s">
        <v>19</v>
      </c>
      <c r="F25" s="28">
        <v>8</v>
      </c>
      <c r="G25" s="5"/>
      <c r="H25" s="5"/>
      <c r="I25" s="5"/>
      <c r="J25" s="5"/>
    </row>
    <row r="26" spans="1:16" ht="15.75">
      <c r="A26" s="5"/>
      <c r="B26" s="19" t="s">
        <v>20</v>
      </c>
      <c r="C26" s="21"/>
      <c r="D26" s="21"/>
      <c r="E26" s="21" t="s">
        <v>21</v>
      </c>
      <c r="F26" s="20"/>
      <c r="H26" s="5"/>
      <c r="I26" s="5"/>
      <c r="J26" s="5"/>
      <c r="P26">
        <v>3.4</v>
      </c>
    </row>
    <row r="27" spans="1:16" ht="15.75">
      <c r="A27" s="5"/>
      <c r="B27" s="16" t="s">
        <v>22</v>
      </c>
      <c r="C27" s="17"/>
      <c r="D27" s="21"/>
      <c r="E27" s="16" t="s">
        <v>23</v>
      </c>
      <c r="F27" s="17"/>
      <c r="G27" s="5"/>
      <c r="H27" s="5"/>
      <c r="I27" s="5"/>
      <c r="J27" s="5"/>
      <c r="P27">
        <v>2.2</v>
      </c>
    </row>
    <row r="28" spans="1:16" ht="15.75">
      <c r="A28" s="5"/>
      <c r="B28" s="19" t="s">
        <v>10</v>
      </c>
      <c r="C28" s="20"/>
      <c r="D28" s="21"/>
      <c r="E28" s="19" t="s">
        <v>10</v>
      </c>
      <c r="F28" s="20"/>
      <c r="G28" s="5"/>
      <c r="H28" s="5"/>
      <c r="I28" s="5"/>
      <c r="J28" s="5"/>
      <c r="P28">
        <v>2.9</v>
      </c>
    </row>
    <row r="29" spans="1:16" ht="15.75">
      <c r="A29" s="5"/>
      <c r="B29" s="19" t="s">
        <v>11</v>
      </c>
      <c r="C29" s="22">
        <v>0.9</v>
      </c>
      <c r="D29" s="23"/>
      <c r="E29" s="24" t="s">
        <v>11</v>
      </c>
      <c r="F29" s="22">
        <v>4</v>
      </c>
      <c r="G29" s="5"/>
      <c r="H29" s="5"/>
      <c r="I29" s="5"/>
      <c r="J29" s="5"/>
      <c r="P29">
        <f>SUM(P26:P28)</f>
        <v>8.5</v>
      </c>
    </row>
    <row r="30" spans="2:6" ht="15.75">
      <c r="B30" s="19" t="s">
        <v>12</v>
      </c>
      <c r="C30" s="22">
        <v>1.5</v>
      </c>
      <c r="D30" s="23"/>
      <c r="E30" s="24" t="s">
        <v>12</v>
      </c>
      <c r="F30" s="22">
        <v>5.05</v>
      </c>
    </row>
    <row r="31" spans="2:6" ht="15.75">
      <c r="B31" s="19" t="s">
        <v>13</v>
      </c>
      <c r="C31" s="22">
        <v>1.8</v>
      </c>
      <c r="D31" s="23"/>
      <c r="E31" s="24" t="s">
        <v>13</v>
      </c>
      <c r="F31" s="22">
        <v>6.13</v>
      </c>
    </row>
    <row r="32" spans="2:6" ht="15.75">
      <c r="B32" s="19" t="s">
        <v>14</v>
      </c>
      <c r="C32" s="22">
        <v>2.2</v>
      </c>
      <c r="D32" s="23"/>
      <c r="E32" s="24" t="s">
        <v>14</v>
      </c>
      <c r="F32" s="22">
        <v>6.95</v>
      </c>
    </row>
    <row r="33" spans="2:6" ht="15.75">
      <c r="B33" s="19" t="s">
        <v>15</v>
      </c>
      <c r="C33" s="22">
        <v>3</v>
      </c>
      <c r="D33" s="23"/>
      <c r="E33" s="24" t="s">
        <v>15</v>
      </c>
      <c r="F33" s="22">
        <v>10</v>
      </c>
    </row>
    <row r="34" spans="2:6" ht="15.75">
      <c r="B34" s="19"/>
      <c r="D34" s="23"/>
      <c r="E34" s="24"/>
      <c r="F34" s="22"/>
    </row>
    <row r="35" spans="2:6" ht="15.75">
      <c r="B35" s="19" t="s">
        <v>16</v>
      </c>
      <c r="C35" s="22">
        <v>1.86</v>
      </c>
      <c r="D35" s="23"/>
      <c r="E35" s="24" t="s">
        <v>16</v>
      </c>
      <c r="F35" s="22">
        <v>6.15</v>
      </c>
    </row>
    <row r="36" spans="2:17" ht="15.75">
      <c r="B36" s="19" t="s">
        <v>17</v>
      </c>
      <c r="C36" s="22">
        <v>0.51</v>
      </c>
      <c r="D36" s="23"/>
      <c r="E36" s="24" t="s">
        <v>17</v>
      </c>
      <c r="F36" s="22">
        <v>1.58</v>
      </c>
      <c r="Q36">
        <v>2.7</v>
      </c>
    </row>
    <row r="37" spans="2:17" ht="15.75">
      <c r="B37" s="19" t="s">
        <v>18</v>
      </c>
      <c r="C37" s="22">
        <v>30</v>
      </c>
      <c r="D37" s="21"/>
      <c r="E37" s="19" t="s">
        <v>18</v>
      </c>
      <c r="F37" s="26">
        <v>24</v>
      </c>
      <c r="Q37">
        <v>3.1</v>
      </c>
    </row>
    <row r="38" spans="2:17" ht="15.75">
      <c r="B38" s="27" t="s">
        <v>19</v>
      </c>
      <c r="C38" s="26">
        <v>16</v>
      </c>
      <c r="D38" s="21"/>
      <c r="E38" s="27" t="s">
        <v>19</v>
      </c>
      <c r="F38" s="29">
        <v>22</v>
      </c>
      <c r="Q38">
        <v>2.85</v>
      </c>
    </row>
    <row r="39" spans="2:17" ht="15.75">
      <c r="B39" s="19" t="s">
        <v>24</v>
      </c>
      <c r="C39" s="21"/>
      <c r="D39" s="21"/>
      <c r="E39" s="21" t="s">
        <v>25</v>
      </c>
      <c r="F39" s="20"/>
      <c r="Q39">
        <f>SUM(Q36:Q38)</f>
        <v>8.65</v>
      </c>
    </row>
    <row r="40" spans="2:6" ht="15.75">
      <c r="B40" s="16" t="s">
        <v>26</v>
      </c>
      <c r="C40" s="17"/>
      <c r="D40" s="21"/>
      <c r="E40" s="16" t="s">
        <v>27</v>
      </c>
      <c r="F40" s="17"/>
    </row>
    <row r="41" spans="2:6" ht="15.75">
      <c r="B41" s="19" t="s">
        <v>10</v>
      </c>
      <c r="C41" s="30"/>
      <c r="D41" s="21"/>
      <c r="E41" s="19" t="s">
        <v>10</v>
      </c>
      <c r="F41" s="20"/>
    </row>
    <row r="42" spans="2:10" ht="15.75">
      <c r="B42" s="19" t="s">
        <v>11</v>
      </c>
      <c r="C42" s="22">
        <v>1.9</v>
      </c>
      <c r="D42" s="23"/>
      <c r="E42" s="24" t="s">
        <v>11</v>
      </c>
      <c r="F42" s="22">
        <v>0.5</v>
      </c>
      <c r="J42" s="31"/>
    </row>
    <row r="43" spans="2:6" ht="15.75">
      <c r="B43" s="19" t="s">
        <v>12</v>
      </c>
      <c r="C43" s="22">
        <v>2.75</v>
      </c>
      <c r="D43" s="23"/>
      <c r="E43" s="24" t="s">
        <v>12</v>
      </c>
      <c r="F43" s="22">
        <v>1.8</v>
      </c>
    </row>
    <row r="44" spans="2:6" ht="15.75">
      <c r="B44" s="19" t="s">
        <v>13</v>
      </c>
      <c r="C44" s="22">
        <v>3.83</v>
      </c>
      <c r="D44" s="23"/>
      <c r="E44" s="24" t="s">
        <v>13</v>
      </c>
      <c r="F44" s="22">
        <v>2.4</v>
      </c>
    </row>
    <row r="45" spans="2:6" ht="15.75">
      <c r="B45" s="19" t="s">
        <v>14</v>
      </c>
      <c r="C45" s="22">
        <v>4.3</v>
      </c>
      <c r="D45" s="23"/>
      <c r="E45" s="24" t="s">
        <v>14</v>
      </c>
      <c r="F45" s="22">
        <v>2.85</v>
      </c>
    </row>
    <row r="46" spans="2:6" ht="15.75">
      <c r="B46" s="19" t="s">
        <v>15</v>
      </c>
      <c r="C46" s="22">
        <v>7</v>
      </c>
      <c r="D46" s="23"/>
      <c r="E46" s="24" t="s">
        <v>15</v>
      </c>
      <c r="F46" s="22">
        <v>4.25</v>
      </c>
    </row>
    <row r="47" spans="2:6" ht="15.75">
      <c r="B47" s="19"/>
      <c r="D47" s="23"/>
      <c r="E47" s="24"/>
      <c r="F47" s="22"/>
    </row>
    <row r="48" spans="2:6" ht="15.75">
      <c r="B48" s="19" t="s">
        <v>16</v>
      </c>
      <c r="C48" s="22">
        <v>3.7</v>
      </c>
      <c r="D48" s="23"/>
      <c r="E48" s="24" t="s">
        <v>16</v>
      </c>
      <c r="F48" s="22">
        <v>2.46</v>
      </c>
    </row>
    <row r="49" spans="2:6" ht="15.75">
      <c r="B49" s="19" t="s">
        <v>17</v>
      </c>
      <c r="C49" s="22">
        <v>1.32</v>
      </c>
      <c r="D49" s="23"/>
      <c r="E49" s="24" t="s">
        <v>17</v>
      </c>
      <c r="F49" s="22">
        <v>0.98</v>
      </c>
    </row>
    <row r="50" spans="2:6" ht="15.75">
      <c r="B50" s="19" t="s">
        <v>18</v>
      </c>
      <c r="C50" s="22">
        <v>26</v>
      </c>
      <c r="D50" s="21"/>
      <c r="E50" s="19" t="s">
        <v>18</v>
      </c>
      <c r="F50" s="26">
        <v>25</v>
      </c>
    </row>
    <row r="51" spans="2:6" ht="15.75">
      <c r="B51" s="27" t="s">
        <v>19</v>
      </c>
      <c r="C51" s="26">
        <v>20</v>
      </c>
      <c r="D51" s="32"/>
      <c r="E51" s="27" t="s">
        <v>19</v>
      </c>
      <c r="F51" s="29">
        <v>21</v>
      </c>
    </row>
    <row r="52" ht="12.75">
      <c r="B52" s="33" t="s">
        <v>54</v>
      </c>
    </row>
  </sheetData>
  <sheetProtection/>
  <printOptions/>
  <pageMargins left="0.73" right="0.66" top="0.5" bottom="0.36" header="0.5" footer="0.28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I25" sqref="I25"/>
    </sheetView>
  </sheetViews>
  <sheetFormatPr defaultColWidth="8.8515625" defaultRowHeight="12.75"/>
  <sheetData>
    <row r="1" spans="1:8" ht="15.75">
      <c r="A1" s="34"/>
      <c r="B1" s="34"/>
      <c r="C1" s="34"/>
      <c r="D1" s="34"/>
      <c r="E1" s="34"/>
      <c r="G1" s="34"/>
      <c r="H1" s="1" t="s">
        <v>46</v>
      </c>
    </row>
    <row r="2" spans="1:8" ht="15.75">
      <c r="A2" s="34"/>
      <c r="B2" s="34"/>
      <c r="C2" s="34"/>
      <c r="D2" s="34"/>
      <c r="E2" s="34"/>
      <c r="G2" s="34"/>
      <c r="H2" s="1" t="s">
        <v>51</v>
      </c>
    </row>
    <row r="3" spans="1:8" ht="15.75">
      <c r="A3" s="35"/>
      <c r="B3" s="35"/>
      <c r="C3" s="35"/>
      <c r="D3" s="35"/>
      <c r="E3" s="35"/>
      <c r="G3" s="34"/>
      <c r="H3" s="2" t="s">
        <v>49</v>
      </c>
    </row>
    <row r="4" spans="1:8" ht="15.75">
      <c r="A4" s="35"/>
      <c r="B4" s="35"/>
      <c r="C4" s="35"/>
      <c r="D4" s="35"/>
      <c r="E4" s="35"/>
      <c r="F4" s="11"/>
      <c r="G4" s="34"/>
      <c r="H4" s="34"/>
    </row>
    <row r="5" spans="1:8" ht="15.75">
      <c r="A5" s="7" t="s">
        <v>46</v>
      </c>
      <c r="B5" s="7"/>
      <c r="C5" s="7"/>
      <c r="D5" s="7"/>
      <c r="E5" s="7"/>
      <c r="F5" s="36"/>
      <c r="G5" s="36"/>
      <c r="H5" s="36"/>
    </row>
    <row r="6" spans="1:8" ht="15.75">
      <c r="A6" s="7"/>
      <c r="B6" s="7"/>
      <c r="C6" s="7"/>
      <c r="D6" s="7"/>
      <c r="E6" s="7"/>
      <c r="F6" s="37"/>
      <c r="G6" s="38"/>
      <c r="H6" s="36"/>
    </row>
    <row r="7" spans="1:8" ht="15.75">
      <c r="A7" s="7" t="s">
        <v>28</v>
      </c>
      <c r="B7" s="7"/>
      <c r="C7" s="7"/>
      <c r="D7" s="7"/>
      <c r="E7" s="7"/>
      <c r="F7" s="37"/>
      <c r="G7" s="38"/>
      <c r="H7" s="36"/>
    </row>
    <row r="8" spans="1:8" ht="15.75">
      <c r="A8" s="7" t="s">
        <v>29</v>
      </c>
      <c r="B8" s="7"/>
      <c r="C8" s="7"/>
      <c r="D8" s="7"/>
      <c r="E8" s="7"/>
      <c r="F8" s="7"/>
      <c r="G8" s="7"/>
      <c r="H8" s="7"/>
    </row>
    <row r="9" spans="1:8" ht="15.75">
      <c r="A9" s="7"/>
      <c r="B9" s="7"/>
      <c r="C9" s="7"/>
      <c r="D9" s="7"/>
      <c r="E9" s="7"/>
      <c r="F9" s="37"/>
      <c r="G9" s="38"/>
      <c r="H9" s="36"/>
    </row>
    <row r="10" spans="1:8" ht="15.75">
      <c r="A10" s="7"/>
      <c r="B10" s="7"/>
      <c r="C10" s="7"/>
      <c r="D10" s="7"/>
      <c r="E10" s="7"/>
      <c r="F10" s="37"/>
      <c r="G10" s="38"/>
      <c r="H10" s="36"/>
    </row>
    <row r="26" ht="12.75">
      <c r="A26" s="33" t="s">
        <v>30</v>
      </c>
    </row>
  </sheetData>
  <sheetProtection/>
  <printOptions/>
  <pageMargins left="1.43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K16" sqref="K16"/>
    </sheetView>
  </sheetViews>
  <sheetFormatPr defaultColWidth="8.8515625" defaultRowHeight="12.75"/>
  <cols>
    <col min="1" max="16384" width="8.8515625" style="40" customWidth="1"/>
  </cols>
  <sheetData>
    <row r="1" spans="1:8" ht="15.75">
      <c r="A1" s="39"/>
      <c r="B1" s="39"/>
      <c r="C1" s="39"/>
      <c r="D1" s="39"/>
      <c r="E1" s="39"/>
      <c r="G1" s="39"/>
      <c r="H1" s="1" t="s">
        <v>46</v>
      </c>
    </row>
    <row r="2" spans="1:8" ht="15.75">
      <c r="A2" s="39"/>
      <c r="B2" s="39"/>
      <c r="C2" s="39"/>
      <c r="D2" s="39"/>
      <c r="E2" s="39"/>
      <c r="G2" s="39"/>
      <c r="H2" s="1" t="s">
        <v>51</v>
      </c>
    </row>
    <row r="3" spans="1:8" ht="15.75">
      <c r="A3" s="41"/>
      <c r="B3" s="41"/>
      <c r="C3" s="41"/>
      <c r="D3" s="41"/>
      <c r="E3" s="41"/>
      <c r="G3" s="39"/>
      <c r="H3" s="2" t="s">
        <v>50</v>
      </c>
    </row>
    <row r="4" spans="1:14" ht="15.75">
      <c r="A4" s="41"/>
      <c r="B4" s="41"/>
      <c r="C4" s="41"/>
      <c r="D4" s="41"/>
      <c r="E4" s="41"/>
      <c r="F4" s="11"/>
      <c r="G4" s="39"/>
      <c r="H4" s="39"/>
      <c r="M4" s="42"/>
      <c r="N4" s="43"/>
    </row>
    <row r="5" spans="1:8" ht="15.75">
      <c r="A5" s="44" t="s">
        <v>46</v>
      </c>
      <c r="B5" s="44"/>
      <c r="C5" s="44"/>
      <c r="D5" s="44"/>
      <c r="E5" s="44"/>
      <c r="F5" s="45"/>
      <c r="G5" s="45"/>
      <c r="H5" s="45"/>
    </row>
    <row r="6" spans="1:8" ht="15.75">
      <c r="A6" s="46"/>
      <c r="B6" s="46"/>
      <c r="C6" s="46"/>
      <c r="D6" s="46"/>
      <c r="E6" s="46"/>
      <c r="F6" s="45"/>
      <c r="G6" s="45"/>
      <c r="H6" s="45"/>
    </row>
    <row r="7" spans="1:8" ht="15.75">
      <c r="A7" s="47" t="s">
        <v>0</v>
      </c>
      <c r="B7" s="48"/>
      <c r="C7" s="49"/>
      <c r="D7" s="50"/>
      <c r="E7" s="44"/>
      <c r="F7" s="51"/>
      <c r="G7" s="52"/>
      <c r="H7" s="45"/>
    </row>
    <row r="8" spans="1:8" ht="15.75">
      <c r="A8" s="47" t="s">
        <v>1</v>
      </c>
      <c r="B8" s="48"/>
      <c r="C8" s="49"/>
      <c r="D8" s="50"/>
      <c r="E8" s="44"/>
      <c r="F8" s="51"/>
      <c r="G8" s="52"/>
      <c r="H8" s="45"/>
    </row>
    <row r="9" spans="1:27" ht="15.75">
      <c r="A9" s="47"/>
      <c r="B9" s="48"/>
      <c r="C9" s="49"/>
      <c r="D9" s="50"/>
      <c r="E9" s="44"/>
      <c r="F9" s="44"/>
      <c r="G9" s="44"/>
      <c r="H9" s="44"/>
      <c r="AA9" s="40">
        <v>2.65</v>
      </c>
    </row>
    <row r="10" spans="1:27" ht="15.75">
      <c r="A10" s="47" t="s">
        <v>31</v>
      </c>
      <c r="B10" s="48"/>
      <c r="C10" s="49"/>
      <c r="D10" s="50"/>
      <c r="E10" s="44"/>
      <c r="F10" s="51"/>
      <c r="G10" s="52"/>
      <c r="H10" s="45"/>
      <c r="AA10" s="40">
        <v>1.9</v>
      </c>
    </row>
    <row r="11" spans="1:27" ht="15.75">
      <c r="A11" s="44"/>
      <c r="B11" s="44"/>
      <c r="C11" s="44"/>
      <c r="D11" s="44"/>
      <c r="E11" s="44"/>
      <c r="F11" s="51"/>
      <c r="G11" s="52"/>
      <c r="H11" s="45"/>
      <c r="AA11" s="40">
        <v>2.75</v>
      </c>
    </row>
    <row r="12" ht="12.75">
      <c r="AA12" s="53">
        <f>SUM(AA9:AA11)</f>
        <v>7.3</v>
      </c>
    </row>
    <row r="18" ht="12.75">
      <c r="O18" s="40">
        <v>2.1</v>
      </c>
    </row>
    <row r="19" ht="12.75">
      <c r="O19" s="40">
        <v>2.65</v>
      </c>
    </row>
    <row r="20" ht="12.75">
      <c r="O20" s="40">
        <v>2.75</v>
      </c>
    </row>
    <row r="21" ht="12.75">
      <c r="O21" s="53">
        <f>SUM(O18:O20)</f>
        <v>7.5</v>
      </c>
    </row>
    <row r="27" ht="12.75">
      <c r="A27" s="54"/>
    </row>
    <row r="30" spans="1:8" ht="15.75">
      <c r="A30" s="47" t="s">
        <v>32</v>
      </c>
      <c r="B30" s="48"/>
      <c r="C30" s="49"/>
      <c r="D30" s="50"/>
      <c r="E30" s="44"/>
      <c r="F30" s="51"/>
      <c r="G30" s="52"/>
      <c r="H30" s="45"/>
    </row>
  </sheetData>
  <sheetProtection/>
  <printOptions/>
  <pageMargins left="1.43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26">
      <selection activeCell="J37" sqref="J37"/>
    </sheetView>
  </sheetViews>
  <sheetFormatPr defaultColWidth="9.140625" defaultRowHeight="12.75"/>
  <cols>
    <col min="1" max="1" width="5.57421875" style="56" bestFit="1" customWidth="1"/>
    <col min="2" max="2" width="10.421875" style="56" customWidth="1"/>
    <col min="3" max="3" width="15.421875" style="56" customWidth="1"/>
    <col min="4" max="4" width="14.421875" style="56" customWidth="1"/>
    <col min="5" max="5" width="16.421875" style="56" customWidth="1"/>
    <col min="6" max="6" width="9.8515625" style="56" customWidth="1"/>
    <col min="7" max="16384" width="9.140625" style="56" customWidth="1"/>
  </cols>
  <sheetData>
    <row r="1" spans="1:8" ht="15.75">
      <c r="A1" s="55"/>
      <c r="B1" s="55"/>
      <c r="C1" s="55"/>
      <c r="D1" s="55"/>
      <c r="E1" s="55"/>
      <c r="F1" s="1" t="s">
        <v>46</v>
      </c>
      <c r="H1" s="55"/>
    </row>
    <row r="2" spans="1:8" ht="15.75">
      <c r="A2" s="55"/>
      <c r="B2" s="55"/>
      <c r="C2" s="55"/>
      <c r="D2" s="55"/>
      <c r="E2" s="55"/>
      <c r="F2" s="1" t="s">
        <v>51</v>
      </c>
      <c r="H2" s="55"/>
    </row>
    <row r="3" spans="1:8" ht="15.75">
      <c r="A3" s="55"/>
      <c r="B3" s="55"/>
      <c r="C3" s="55"/>
      <c r="D3" s="55"/>
      <c r="E3" s="55"/>
      <c r="F3" s="2" t="s">
        <v>52</v>
      </c>
      <c r="H3" s="55"/>
    </row>
    <row r="4" spans="1:8" ht="15.75">
      <c r="A4" s="7" t="s">
        <v>46</v>
      </c>
      <c r="B4" s="57"/>
      <c r="C4" s="57"/>
      <c r="D4" s="57"/>
      <c r="E4" s="57"/>
      <c r="F4" s="58"/>
      <c r="G4" s="59"/>
      <c r="H4" s="55"/>
    </row>
    <row r="5" spans="1:8" ht="15.75">
      <c r="A5" s="60"/>
      <c r="B5" s="57"/>
      <c r="C5" s="57"/>
      <c r="D5" s="57"/>
      <c r="E5" s="57"/>
      <c r="F5" s="58"/>
      <c r="G5" s="59"/>
      <c r="H5" s="57"/>
    </row>
    <row r="6" spans="1:8" ht="15.75">
      <c r="A6" s="60" t="s">
        <v>33</v>
      </c>
      <c r="B6" s="57"/>
      <c r="C6" s="57"/>
      <c r="D6" s="57"/>
      <c r="E6" s="57"/>
      <c r="F6" s="3"/>
      <c r="G6" s="59"/>
      <c r="H6" s="57"/>
    </row>
    <row r="7" spans="1:6" ht="15.75">
      <c r="A7" s="61"/>
      <c r="B7" s="62"/>
      <c r="C7" s="62"/>
      <c r="D7" s="62" t="s">
        <v>34</v>
      </c>
      <c r="E7" s="62" t="s">
        <v>35</v>
      </c>
      <c r="F7" s="63"/>
    </row>
    <row r="8" spans="1:6" ht="15.75">
      <c r="A8" s="64"/>
      <c r="B8" s="65" t="s">
        <v>36</v>
      </c>
      <c r="C8" s="65" t="s">
        <v>37</v>
      </c>
      <c r="D8" s="65" t="s">
        <v>38</v>
      </c>
      <c r="E8" s="65" t="s">
        <v>36</v>
      </c>
      <c r="F8" s="66"/>
    </row>
    <row r="9" spans="1:6" ht="15.75">
      <c r="A9" s="67" t="s">
        <v>39</v>
      </c>
      <c r="B9" s="68" t="s">
        <v>40</v>
      </c>
      <c r="C9" s="68" t="s">
        <v>41</v>
      </c>
      <c r="D9" s="68" t="s">
        <v>42</v>
      </c>
      <c r="E9" s="68" t="s">
        <v>40</v>
      </c>
      <c r="F9" s="69"/>
    </row>
    <row r="10" spans="1:6" ht="15.75">
      <c r="A10" s="70">
        <v>1960</v>
      </c>
      <c r="B10" s="71">
        <v>3.1030740000000003</v>
      </c>
      <c r="C10" s="71">
        <v>1.48</v>
      </c>
      <c r="D10" s="71"/>
      <c r="E10" s="71">
        <v>3.1030740000000003</v>
      </c>
      <c r="F10" s="72"/>
    </row>
    <row r="11" spans="1:6" ht="15.75">
      <c r="A11" s="70">
        <v>1961</v>
      </c>
      <c r="B11" s="71">
        <v>3.370005</v>
      </c>
      <c r="C11" s="71">
        <v>0.067</v>
      </c>
      <c r="D11" s="71">
        <v>1.007</v>
      </c>
      <c r="E11" s="71">
        <v>3.346578947368421</v>
      </c>
      <c r="F11" s="73"/>
    </row>
    <row r="12" spans="1:6" ht="15.75">
      <c r="A12" s="70">
        <v>1962</v>
      </c>
      <c r="B12" s="71">
        <v>3.66611</v>
      </c>
      <c r="C12" s="71">
        <v>1.22</v>
      </c>
      <c r="D12" s="71">
        <v>1.0200909999999999</v>
      </c>
      <c r="E12" s="71">
        <v>3.593904857507811</v>
      </c>
      <c r="F12" s="73"/>
    </row>
    <row r="13" spans="1:6" ht="15.75">
      <c r="A13" s="70">
        <v>1963</v>
      </c>
      <c r="B13" s="71">
        <v>4.133602</v>
      </c>
      <c r="C13" s="71">
        <v>1.65</v>
      </c>
      <c r="D13" s="71">
        <v>1.0364124559999999</v>
      </c>
      <c r="E13" s="71">
        <v>3.988375454260268</v>
      </c>
      <c r="F13" s="73"/>
    </row>
    <row r="14" spans="1:6" ht="15.75">
      <c r="A14" s="70">
        <v>1964</v>
      </c>
      <c r="B14" s="71">
        <v>4.76295</v>
      </c>
      <c r="C14" s="71">
        <v>1.19</v>
      </c>
      <c r="D14" s="71">
        <v>1.0467765805599998</v>
      </c>
      <c r="E14" s="71">
        <v>4.550111349885129</v>
      </c>
      <c r="F14" s="73"/>
    </row>
    <row r="15" spans="1:6" ht="15.75">
      <c r="A15" s="70">
        <v>1965</v>
      </c>
      <c r="B15" s="71">
        <v>5.296239</v>
      </c>
      <c r="C15" s="71">
        <v>1.92</v>
      </c>
      <c r="D15" s="71">
        <v>1.0666653355906397</v>
      </c>
      <c r="E15" s="71">
        <v>4.96523025853028</v>
      </c>
      <c r="F15" s="73"/>
    </row>
    <row r="16" spans="1:6" ht="15.75">
      <c r="A16" s="70">
        <v>1966</v>
      </c>
      <c r="B16" s="71">
        <v>5.414242</v>
      </c>
      <c r="C16" s="71">
        <v>3.35</v>
      </c>
      <c r="D16" s="71">
        <v>1.103998622336312</v>
      </c>
      <c r="E16" s="71">
        <v>4.904210830030053</v>
      </c>
      <c r="F16" s="73"/>
    </row>
    <row r="17" spans="1:6" ht="15.75">
      <c r="A17" s="70">
        <v>1967</v>
      </c>
      <c r="B17" s="71">
        <v>5.460202</v>
      </c>
      <c r="C17" s="71">
        <v>3.04</v>
      </c>
      <c r="D17" s="71">
        <v>1.1371185810064015</v>
      </c>
      <c r="E17" s="71">
        <v>4.80178768617735</v>
      </c>
      <c r="F17" s="73"/>
    </row>
    <row r="18" spans="1:6" ht="15.75">
      <c r="A18" s="70">
        <v>1968</v>
      </c>
      <c r="B18" s="71">
        <v>5.722686</v>
      </c>
      <c r="C18" s="71">
        <v>4.72</v>
      </c>
      <c r="D18" s="71">
        <v>1.1905631543137023</v>
      </c>
      <c r="E18" s="71">
        <v>4.806705112001246</v>
      </c>
      <c r="F18" s="73"/>
    </row>
    <row r="19" spans="1:6" ht="15.75">
      <c r="A19" s="70">
        <v>1969</v>
      </c>
      <c r="B19" s="71">
        <v>6.103578</v>
      </c>
      <c r="C19" s="71">
        <v>6.11</v>
      </c>
      <c r="D19" s="71">
        <v>1.264378069881152</v>
      </c>
      <c r="E19" s="71">
        <v>4.827336178468928</v>
      </c>
      <c r="F19" s="74" t="s">
        <v>43</v>
      </c>
    </row>
    <row r="20" spans="1:8" ht="15.75">
      <c r="A20" s="70">
        <v>1970</v>
      </c>
      <c r="B20" s="71">
        <v>5.51057</v>
      </c>
      <c r="C20" s="71">
        <v>5.49</v>
      </c>
      <c r="D20" s="71">
        <v>1.3351832417944967</v>
      </c>
      <c r="E20" s="71">
        <v>4.127201291557368</v>
      </c>
      <c r="F20" s="75">
        <v>0.02893123652194074</v>
      </c>
      <c r="H20" s="76">
        <f>((E20/E10)^(0.1))-1</f>
        <v>0.02893123652194074</v>
      </c>
    </row>
    <row r="21" spans="1:6" ht="15.75">
      <c r="A21" s="70">
        <v>1971</v>
      </c>
      <c r="B21" s="71">
        <v>5.574114000000001</v>
      </c>
      <c r="C21" s="71">
        <v>3.36</v>
      </c>
      <c r="D21" s="71">
        <v>1.3792442887737149</v>
      </c>
      <c r="E21" s="71">
        <v>4.0414261964832505</v>
      </c>
      <c r="F21" s="73"/>
    </row>
    <row r="22" spans="1:6" ht="15.75">
      <c r="A22" s="70">
        <v>1972</v>
      </c>
      <c r="B22" s="71">
        <v>6.174015</v>
      </c>
      <c r="C22" s="71">
        <v>3.41</v>
      </c>
      <c r="D22" s="71">
        <v>1.4261385945920213</v>
      </c>
      <c r="E22" s="71">
        <v>4.32918302850237</v>
      </c>
      <c r="F22" s="73"/>
    </row>
    <row r="23" spans="1:6" ht="15.75">
      <c r="A23" s="70">
        <v>1973</v>
      </c>
      <c r="B23" s="71">
        <v>7.9600800000000005</v>
      </c>
      <c r="C23" s="71">
        <v>8.8</v>
      </c>
      <c r="D23" s="71">
        <v>1.5502126523215272</v>
      </c>
      <c r="E23" s="71">
        <v>5.134831010493529</v>
      </c>
      <c r="F23" s="73"/>
    </row>
    <row r="24" spans="1:6" ht="15.75">
      <c r="A24" s="70">
        <v>1974</v>
      </c>
      <c r="B24" s="71">
        <v>9.351583999999999</v>
      </c>
      <c r="C24" s="71">
        <v>12.2</v>
      </c>
      <c r="D24" s="71">
        <v>1.740888808557075</v>
      </c>
      <c r="E24" s="71">
        <v>5.371729632607037</v>
      </c>
      <c r="F24" s="73"/>
    </row>
    <row r="25" spans="1:6" ht="15.75">
      <c r="A25" s="70">
        <v>1975</v>
      </c>
      <c r="B25" s="71">
        <v>7.711245000000001</v>
      </c>
      <c r="C25" s="71">
        <v>7.01</v>
      </c>
      <c r="D25" s="71">
        <v>1.861010136347513</v>
      </c>
      <c r="E25" s="71">
        <v>4.143580332740354</v>
      </c>
      <c r="F25" s="73"/>
    </row>
    <row r="26" spans="1:6" ht="15.75">
      <c r="A26" s="70">
        <v>1976</v>
      </c>
      <c r="B26" s="71">
        <v>9.746622</v>
      </c>
      <c r="C26" s="71">
        <v>4.81</v>
      </c>
      <c r="D26" s="71">
        <v>1.9521996330285412</v>
      </c>
      <c r="E26" s="71">
        <v>4.992635914432377</v>
      </c>
      <c r="F26" s="73"/>
    </row>
    <row r="27" spans="1:6" ht="15.75">
      <c r="A27" s="70">
        <v>1977</v>
      </c>
      <c r="B27" s="71">
        <v>10.86993</v>
      </c>
      <c r="C27" s="71">
        <v>6.77</v>
      </c>
      <c r="D27" s="71">
        <v>2.0829970084414535</v>
      </c>
      <c r="E27" s="71">
        <v>5.2184088387784735</v>
      </c>
      <c r="F27" s="73"/>
    </row>
    <row r="28" spans="1:6" ht="15.75">
      <c r="A28" s="70">
        <v>1978</v>
      </c>
      <c r="B28" s="71">
        <v>11.638921</v>
      </c>
      <c r="C28" s="71">
        <v>9.03</v>
      </c>
      <c r="D28" s="71">
        <v>2.2704667392011846</v>
      </c>
      <c r="E28" s="71">
        <v>5.126223960494971</v>
      </c>
      <c r="F28" s="73"/>
    </row>
    <row r="29" spans="1:6" ht="15.75">
      <c r="A29" s="70">
        <v>1979</v>
      </c>
      <c r="B29" s="71">
        <v>14.550312</v>
      </c>
      <c r="C29" s="71">
        <v>13.31</v>
      </c>
      <c r="D29" s="71">
        <v>2.5724388155149422</v>
      </c>
      <c r="E29" s="71">
        <v>5.656232487336095</v>
      </c>
      <c r="F29" s="74" t="s">
        <v>43</v>
      </c>
    </row>
    <row r="30" spans="1:8" ht="15.75">
      <c r="A30" s="70">
        <v>1980</v>
      </c>
      <c r="B30" s="71">
        <v>14.987903999999999</v>
      </c>
      <c r="C30" s="71">
        <v>12.4</v>
      </c>
      <c r="D30" s="71">
        <v>2.89399366745431</v>
      </c>
      <c r="E30" s="71">
        <v>5.1789691762470405</v>
      </c>
      <c r="F30" s="75">
        <v>0.02296027176467197</v>
      </c>
      <c r="H30" s="76">
        <f>((E30/E20)^(0.1))-1</f>
        <v>0.02296027176467197</v>
      </c>
    </row>
    <row r="31" spans="1:6" ht="15.75">
      <c r="A31" s="70">
        <v>1981</v>
      </c>
      <c r="B31" s="71">
        <v>15.183945</v>
      </c>
      <c r="C31" s="71">
        <v>8.94</v>
      </c>
      <c r="D31" s="71">
        <v>3.1515591038577435</v>
      </c>
      <c r="E31" s="71">
        <v>4.8179153554231995</v>
      </c>
      <c r="F31" s="73"/>
    </row>
    <row r="32" spans="1:6" ht="15.75">
      <c r="A32" s="70">
        <v>1982</v>
      </c>
      <c r="B32" s="71">
        <v>13.824911999999998</v>
      </c>
      <c r="C32" s="71">
        <v>3.87</v>
      </c>
      <c r="D32" s="71">
        <v>3.271318349804338</v>
      </c>
      <c r="E32" s="71">
        <v>4.226098019725559</v>
      </c>
      <c r="F32" s="73"/>
    </row>
    <row r="33" spans="1:6" ht="15.75">
      <c r="A33" s="70">
        <v>1983</v>
      </c>
      <c r="B33" s="71">
        <v>13.293358000000001</v>
      </c>
      <c r="C33" s="71">
        <v>3.8</v>
      </c>
      <c r="D33" s="71">
        <v>3.395628447096903</v>
      </c>
      <c r="E33" s="71">
        <v>3.9148446913752224</v>
      </c>
      <c r="F33" s="73"/>
    </row>
    <row r="34" spans="1:6" ht="15.75">
      <c r="A34" s="70">
        <v>1984</v>
      </c>
      <c r="B34" s="71">
        <v>16.841068</v>
      </c>
      <c r="C34" s="71">
        <v>3.95</v>
      </c>
      <c r="D34" s="71">
        <v>3.528057956533682</v>
      </c>
      <c r="E34" s="71">
        <v>4.77346693492143</v>
      </c>
      <c r="F34" s="73"/>
    </row>
    <row r="35" spans="1:6" ht="15.75">
      <c r="A35" s="70">
        <v>1985</v>
      </c>
      <c r="B35" s="71">
        <v>15.676976</v>
      </c>
      <c r="C35" s="71">
        <v>3.77</v>
      </c>
      <c r="D35" s="71">
        <v>3.662124158881962</v>
      </c>
      <c r="E35" s="71">
        <v>4.280842298035614</v>
      </c>
      <c r="F35" s="73"/>
    </row>
    <row r="36" spans="1:6" ht="15.75">
      <c r="A36" s="70">
        <v>1986</v>
      </c>
      <c r="B36" s="71">
        <v>14.433332</v>
      </c>
      <c r="C36" s="71">
        <v>1.13</v>
      </c>
      <c r="D36" s="71">
        <v>3.7024075246296633</v>
      </c>
      <c r="E36" s="71">
        <v>3.8983639439971447</v>
      </c>
      <c r="F36" s="73"/>
    </row>
    <row r="37" spans="1:6" ht="15.75">
      <c r="A37" s="70">
        <v>1987</v>
      </c>
      <c r="B37" s="71">
        <v>16.035492</v>
      </c>
      <c r="C37" s="71">
        <v>4.41</v>
      </c>
      <c r="D37" s="71">
        <v>3.865313455713369</v>
      </c>
      <c r="E37" s="71">
        <v>4.148561865350852</v>
      </c>
      <c r="F37" s="73"/>
    </row>
    <row r="38" spans="1:6" ht="15.75">
      <c r="A38" s="70">
        <v>1988</v>
      </c>
      <c r="B38" s="71">
        <v>22.77304</v>
      </c>
      <c r="C38" s="71">
        <v>4.42</v>
      </c>
      <c r="D38" s="71">
        <v>4.035387247764757</v>
      </c>
      <c r="E38" s="71">
        <v>5.643334481124265</v>
      </c>
      <c r="F38" s="73"/>
    </row>
    <row r="39" spans="1:6" ht="15.75">
      <c r="A39" s="70">
        <v>1989</v>
      </c>
      <c r="B39" s="71">
        <v>24.031200000000002</v>
      </c>
      <c r="C39" s="71">
        <v>4.65</v>
      </c>
      <c r="D39" s="71">
        <v>4.221015061161936</v>
      </c>
      <c r="E39" s="71">
        <v>5.693227731195262</v>
      </c>
      <c r="F39" s="74" t="s">
        <v>43</v>
      </c>
    </row>
    <row r="40" spans="1:8" ht="15.75">
      <c r="A40" s="70">
        <v>1990</v>
      </c>
      <c r="B40" s="71">
        <v>21.728476</v>
      </c>
      <c r="C40" s="71">
        <v>6.11</v>
      </c>
      <c r="D40" s="71">
        <v>4.478496979892814</v>
      </c>
      <c r="E40" s="71">
        <v>4.851733985208591</v>
      </c>
      <c r="F40" s="75">
        <v>-0.006505732683535159</v>
      </c>
      <c r="H40" s="76">
        <f>((E40/E30)^(0.1))-1</f>
        <v>-0.006505732683535159</v>
      </c>
    </row>
    <row r="41" spans="1:6" ht="15.75">
      <c r="A41" s="70">
        <v>1991</v>
      </c>
      <c r="B41" s="71">
        <v>19.102722</v>
      </c>
      <c r="C41" s="71">
        <v>3.06</v>
      </c>
      <c r="D41" s="71">
        <v>4.617330386269491</v>
      </c>
      <c r="E41" s="71">
        <v>4.137178932832178</v>
      </c>
      <c r="F41" s="73"/>
    </row>
    <row r="42" spans="1:6" ht="15.75">
      <c r="A42" s="70">
        <v>1992</v>
      </c>
      <c r="B42" s="71">
        <v>18.125535999999997</v>
      </c>
      <c r="C42" s="71">
        <v>2.9</v>
      </c>
      <c r="D42" s="71">
        <v>4.751232967471306</v>
      </c>
      <c r="E42" s="71">
        <v>3.814912071054841</v>
      </c>
      <c r="F42" s="73"/>
    </row>
    <row r="43" spans="1:6" ht="15.75">
      <c r="A43" s="70">
        <v>1993</v>
      </c>
      <c r="B43" s="71">
        <v>19.824125000000002</v>
      </c>
      <c r="C43" s="71">
        <v>2.75</v>
      </c>
      <c r="D43" s="71">
        <v>4.87951625759303</v>
      </c>
      <c r="E43" s="71">
        <v>4.062723424509882</v>
      </c>
      <c r="F43" s="73"/>
    </row>
    <row r="44" spans="1:6" ht="15.75">
      <c r="A44" s="70">
        <v>1994</v>
      </c>
      <c r="B44" s="71">
        <v>27.051002999999998</v>
      </c>
      <c r="C44" s="71">
        <v>2.67</v>
      </c>
      <c r="D44" s="71">
        <v>5.011263196548041</v>
      </c>
      <c r="E44" s="71">
        <v>5.398040761186483</v>
      </c>
      <c r="F44" s="73"/>
    </row>
    <row r="45" spans="1:6" ht="15.75">
      <c r="A45" s="70">
        <v>1995</v>
      </c>
      <c r="B45" s="71">
        <v>35.354381999999994</v>
      </c>
      <c r="C45" s="71">
        <v>2.54</v>
      </c>
      <c r="D45" s="71">
        <v>5.136544776461742</v>
      </c>
      <c r="E45" s="71">
        <v>6.88291128347829</v>
      </c>
      <c r="F45" s="73"/>
    </row>
    <row r="46" spans="1:10" ht="15.75">
      <c r="A46" s="70">
        <v>1996</v>
      </c>
      <c r="B46" s="71">
        <v>35.777742</v>
      </c>
      <c r="C46" s="71">
        <v>3.32</v>
      </c>
      <c r="D46" s="71">
        <v>5.306050754084979</v>
      </c>
      <c r="E46" s="71">
        <v>6.742819407156203</v>
      </c>
      <c r="F46" s="73"/>
      <c r="I46" s="77"/>
      <c r="J46" s="77"/>
    </row>
    <row r="47" spans="1:10" ht="15.75">
      <c r="A47" s="70">
        <v>1997</v>
      </c>
      <c r="B47" s="71">
        <v>39.56094578067672</v>
      </c>
      <c r="C47" s="71">
        <v>1.7</v>
      </c>
      <c r="D47" s="71">
        <v>5.396253616904423</v>
      </c>
      <c r="E47" s="71">
        <v>7.33118726235313</v>
      </c>
      <c r="F47" s="73"/>
      <c r="I47" s="77"/>
      <c r="J47" s="77"/>
    </row>
    <row r="48" spans="1:10" ht="15.75">
      <c r="A48" s="70">
        <v>1998</v>
      </c>
      <c r="B48" s="71">
        <v>38.23421461897357</v>
      </c>
      <c r="C48" s="71">
        <v>1.61</v>
      </c>
      <c r="D48" s="71">
        <v>5.482593674774894</v>
      </c>
      <c r="E48" s="71">
        <v>6.973745801168349</v>
      </c>
      <c r="F48" s="73"/>
      <c r="I48" s="78"/>
      <c r="J48" s="77"/>
    </row>
    <row r="49" spans="1:10" ht="15.75">
      <c r="A49" s="70">
        <v>1999</v>
      </c>
      <c r="B49" s="71">
        <v>45.16600061481709</v>
      </c>
      <c r="C49" s="71">
        <v>2.68</v>
      </c>
      <c r="D49" s="71">
        <v>5.630623703993816</v>
      </c>
      <c r="E49" s="71">
        <v>8.021491576995409</v>
      </c>
      <c r="F49" s="74" t="s">
        <v>43</v>
      </c>
      <c r="I49" s="78"/>
      <c r="J49" s="77"/>
    </row>
    <row r="50" spans="1:10" ht="15.75">
      <c r="A50" s="70">
        <v>2000</v>
      </c>
      <c r="B50" s="71">
        <v>52</v>
      </c>
      <c r="C50" s="71">
        <v>3.39</v>
      </c>
      <c r="D50" s="71">
        <v>5.822064909929606</v>
      </c>
      <c r="E50" s="71">
        <v>8.931539033739273</v>
      </c>
      <c r="F50" s="75">
        <v>0.06292575915067755</v>
      </c>
      <c r="H50" s="76">
        <f>((E50/E40)^(0.1))-1</f>
        <v>0.06292575915067755</v>
      </c>
      <c r="I50" s="77"/>
      <c r="J50" s="77"/>
    </row>
    <row r="51" spans="1:10" ht="15.75">
      <c r="A51" s="79">
        <v>2001</v>
      </c>
      <c r="B51" s="71">
        <v>44.23</v>
      </c>
      <c r="C51" s="71">
        <v>1.55</v>
      </c>
      <c r="D51" s="71">
        <v>5.915217948488479</v>
      </c>
      <c r="E51" s="71">
        <v>7.477323808719868</v>
      </c>
      <c r="F51" s="73"/>
      <c r="I51" s="77"/>
      <c r="J51" s="77"/>
    </row>
    <row r="52" spans="1:6" ht="15.75">
      <c r="A52" s="70">
        <v>2002</v>
      </c>
      <c r="B52" s="71">
        <v>47.24</v>
      </c>
      <c r="C52" s="71">
        <v>2.38</v>
      </c>
      <c r="D52" s="71">
        <v>6.057183179252203</v>
      </c>
      <c r="E52" s="71">
        <v>7.799004686173628</v>
      </c>
      <c r="F52" s="73"/>
    </row>
    <row r="53" spans="1:6" ht="15.75">
      <c r="A53" s="70">
        <v>2003</v>
      </c>
      <c r="B53" s="71">
        <v>54.15</v>
      </c>
      <c r="C53" s="71">
        <v>1.88</v>
      </c>
      <c r="D53" s="71">
        <v>6.172269659657994</v>
      </c>
      <c r="E53" s="71">
        <v>8.773109890827493</v>
      </c>
      <c r="F53" s="73"/>
    </row>
    <row r="54" spans="1:6" ht="15.75">
      <c r="A54" s="70">
        <v>2004</v>
      </c>
      <c r="B54" s="71">
        <v>67.01</v>
      </c>
      <c r="C54" s="71">
        <v>3.26</v>
      </c>
      <c r="D54" s="71">
        <v>6.373485650562844</v>
      </c>
      <c r="E54" s="71">
        <v>10.513870066387039</v>
      </c>
      <c r="F54" s="74"/>
    </row>
    <row r="55" spans="1:8" ht="15.75">
      <c r="A55" s="70">
        <v>2005</v>
      </c>
      <c r="B55" s="71">
        <v>68.32</v>
      </c>
      <c r="C55" s="71">
        <v>3.42</v>
      </c>
      <c r="D55" s="71">
        <v>6.597832345462655</v>
      </c>
      <c r="E55" s="71">
        <v>10.354916042536882</v>
      </c>
      <c r="F55" s="75"/>
      <c r="H55" s="76">
        <f>((E55/E50)^(0.2))-1</f>
        <v>0.030016202325939823</v>
      </c>
    </row>
    <row r="56" spans="1:8" ht="15.75">
      <c r="A56" s="79">
        <v>2006</v>
      </c>
      <c r="B56" s="80">
        <v>81.96</v>
      </c>
      <c r="C56" s="71">
        <v>2.54</v>
      </c>
      <c r="D56" s="71">
        <f aca="true" t="shared" si="0" ref="D56:D61">(1+(C56/100))*D55</f>
        <v>6.765417287037407</v>
      </c>
      <c r="E56" s="71">
        <f aca="true" t="shared" si="1" ref="E56:E61">B56/D56</f>
        <v>12.114552070134092</v>
      </c>
      <c r="F56" s="75"/>
      <c r="H56" s="76"/>
    </row>
    <row r="57" spans="1:8" ht="15.75">
      <c r="A57" s="67">
        <v>2007</v>
      </c>
      <c r="B57" s="81">
        <f>20.19+20.87+24.06+22.39</f>
        <v>87.51</v>
      </c>
      <c r="C57" s="71">
        <v>4.08</v>
      </c>
      <c r="D57" s="71">
        <f t="shared" si="0"/>
        <v>7.041446312348533</v>
      </c>
      <c r="E57" s="71">
        <f t="shared" si="1"/>
        <v>12.427844524857678</v>
      </c>
      <c r="F57" s="75"/>
      <c r="H57" s="76"/>
    </row>
    <row r="58" spans="1:8" ht="15.75">
      <c r="A58" s="70">
        <v>2008</v>
      </c>
      <c r="B58" s="81">
        <v>65.39</v>
      </c>
      <c r="C58" s="71">
        <v>0.09</v>
      </c>
      <c r="D58" s="71">
        <f t="shared" si="0"/>
        <v>7.047783614029647</v>
      </c>
      <c r="E58" s="71">
        <f t="shared" si="1"/>
        <v>9.27809416138027</v>
      </c>
      <c r="F58" s="75"/>
      <c r="H58" s="76"/>
    </row>
    <row r="59" spans="1:6" ht="15.75">
      <c r="A59" s="70">
        <v>2009</v>
      </c>
      <c r="B59" s="82">
        <v>59.65</v>
      </c>
      <c r="C59" s="71">
        <v>2.72</v>
      </c>
      <c r="D59" s="71">
        <f t="shared" si="0"/>
        <v>7.239483328331254</v>
      </c>
      <c r="E59" s="71">
        <f t="shared" si="1"/>
        <v>8.239538278451937</v>
      </c>
      <c r="F59" s="74" t="s">
        <v>43</v>
      </c>
    </row>
    <row r="60" spans="1:8" ht="15.75">
      <c r="A60" s="70">
        <v>2010</v>
      </c>
      <c r="B60" s="82">
        <v>83.66</v>
      </c>
      <c r="C60" s="71">
        <v>1.5</v>
      </c>
      <c r="D60" s="71">
        <f t="shared" si="0"/>
        <v>7.348075578256222</v>
      </c>
      <c r="E60" s="71">
        <f t="shared" si="1"/>
        <v>11.385293892125892</v>
      </c>
      <c r="F60" s="75">
        <f>H60</f>
        <v>0.024570375521658416</v>
      </c>
      <c r="H60" s="76">
        <f>((E60/E50)^(0.1))-1</f>
        <v>0.024570375521658416</v>
      </c>
    </row>
    <row r="61" spans="1:6" ht="15.75">
      <c r="A61" s="70">
        <v>2011</v>
      </c>
      <c r="B61" s="82">
        <v>97.05</v>
      </c>
      <c r="C61" s="71">
        <v>2.96</v>
      </c>
      <c r="D61" s="71">
        <f t="shared" si="0"/>
        <v>7.565578615372607</v>
      </c>
      <c r="E61" s="71">
        <f t="shared" si="1"/>
        <v>12.827835772243875</v>
      </c>
      <c r="F61" s="75"/>
    </row>
    <row r="62" spans="1:6" ht="15.75">
      <c r="A62" s="83" t="s">
        <v>44</v>
      </c>
      <c r="B62" s="84"/>
      <c r="C62" s="85"/>
      <c r="D62" s="85"/>
      <c r="E62" s="86" t="s">
        <v>45</v>
      </c>
      <c r="F62" s="87">
        <f>((E61/E10)^(1/51))-1</f>
        <v>0.02821873989774759</v>
      </c>
    </row>
    <row r="63" spans="1:2" ht="12.75">
      <c r="A63" s="59"/>
      <c r="B63" s="56">
        <f>(B57/B10)^(1/47)</f>
        <v>1.073635131037751</v>
      </c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</sheetData>
  <sheetProtection/>
  <printOptions/>
  <pageMargins left="1.69" right="0.75" top="0.5" bottom="0.23" header="0.5" footer="0.24"/>
  <pageSetup fitToHeight="1" fitToWidth="1" horizontalDpi="1200" verticalDpi="1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 - Smeal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Randall Woolridge</dc:creator>
  <cp:keywords/>
  <dc:description/>
  <cp:lastModifiedBy>Spenard, David (KYOAG)</cp:lastModifiedBy>
  <cp:lastPrinted>2013-04-02T22:28:31Z</cp:lastPrinted>
  <dcterms:created xsi:type="dcterms:W3CDTF">2012-08-07T15:13:18Z</dcterms:created>
  <dcterms:modified xsi:type="dcterms:W3CDTF">2013-04-02T22:33:07Z</dcterms:modified>
  <cp:category/>
  <cp:version/>
  <cp:contentType/>
  <cp:contentStatus/>
</cp:coreProperties>
</file>