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195" windowHeight="11250"/>
  </bookViews>
  <sheets>
    <sheet name="2012 Tax Provision" sheetId="3" r:id="rId1"/>
  </sheets>
  <definedNames>
    <definedName name="_xlnm.Print_Titles" localSheetId="0">'2012 Tax Provision'!$1:$8</definedName>
  </definedNames>
  <calcPr calcId="125725"/>
</workbook>
</file>

<file path=xl/calcChain.xml><?xml version="1.0" encoding="utf-8"?>
<calcChain xmlns="http://schemas.openxmlformats.org/spreadsheetml/2006/main">
  <c r="E125" i="3"/>
  <c r="E156" l="1"/>
  <c r="E143"/>
  <c r="E123"/>
  <c r="E129" s="1"/>
  <c r="E81"/>
  <c r="E146" s="1"/>
  <c r="E25"/>
  <c r="E124" s="1"/>
  <c r="E9"/>
  <c r="E130" l="1"/>
  <c r="E83"/>
  <c r="E89" l="1"/>
  <c r="E142" s="1"/>
  <c r="E144" s="1"/>
  <c r="E153" l="1"/>
  <c r="E147"/>
  <c r="E148" s="1"/>
  <c r="E150" s="1"/>
  <c r="E90"/>
  <c r="E94" s="1"/>
  <c r="E98" s="1"/>
  <c r="E103" s="1"/>
  <c r="E105" l="1"/>
  <c r="E109" s="1"/>
  <c r="E114" s="1"/>
  <c r="E118" s="1"/>
  <c r="E137" s="1"/>
  <c r="E161" s="1"/>
  <c r="E162" s="1"/>
</calcChain>
</file>

<file path=xl/sharedStrings.xml><?xml version="1.0" encoding="utf-8"?>
<sst xmlns="http://schemas.openxmlformats.org/spreadsheetml/2006/main" count="238" uniqueCount="204">
  <si>
    <t>State Tax</t>
  </si>
  <si>
    <t>P005</t>
  </si>
  <si>
    <t>P020</t>
  </si>
  <si>
    <t>P025</t>
  </si>
  <si>
    <t>P030</t>
  </si>
  <si>
    <t>P035</t>
  </si>
  <si>
    <t>P040</t>
  </si>
  <si>
    <t>P055</t>
  </si>
  <si>
    <t>P076</t>
  </si>
  <si>
    <t>P004</t>
  </si>
  <si>
    <t>Domestic Dividend Received Deduction</t>
  </si>
  <si>
    <t>Div Dec PS-Out w/ mandatory redemption (Acct# 860040) - Pref Div</t>
  </si>
  <si>
    <t>MTBE</t>
  </si>
  <si>
    <t>P045</t>
  </si>
  <si>
    <t>T005</t>
  </si>
  <si>
    <t>T010</t>
  </si>
  <si>
    <t>T015</t>
  </si>
  <si>
    <t>T145</t>
  </si>
  <si>
    <t>T151</t>
  </si>
  <si>
    <t>T045</t>
  </si>
  <si>
    <t>T060</t>
  </si>
  <si>
    <t>T062</t>
  </si>
  <si>
    <t>T063</t>
  </si>
  <si>
    <t>T048</t>
  </si>
  <si>
    <t>T070</t>
  </si>
  <si>
    <t>T175</t>
  </si>
  <si>
    <t>JE  T175  Acquisition Costs</t>
  </si>
  <si>
    <t>T100</t>
  </si>
  <si>
    <t>T040</t>
  </si>
  <si>
    <t>T146</t>
  </si>
  <si>
    <t>T147</t>
  </si>
  <si>
    <t>T165</t>
  </si>
  <si>
    <t>T160</t>
  </si>
  <si>
    <t>T030</t>
  </si>
  <si>
    <t>T086</t>
  </si>
  <si>
    <t>T140</t>
  </si>
  <si>
    <t>T130</t>
  </si>
  <si>
    <t>T090</t>
  </si>
  <si>
    <t>T095</t>
  </si>
  <si>
    <t>T150</t>
  </si>
  <si>
    <t>T046</t>
  </si>
  <si>
    <t>T110</t>
  </si>
  <si>
    <t>T105</t>
  </si>
  <si>
    <t>T115</t>
  </si>
  <si>
    <t>T152</t>
  </si>
  <si>
    <t>T025</t>
  </si>
  <si>
    <t>T166</t>
  </si>
  <si>
    <t>T167</t>
  </si>
  <si>
    <t>T131</t>
  </si>
  <si>
    <t>T132</t>
  </si>
  <si>
    <t>T135</t>
  </si>
  <si>
    <t>T141</t>
  </si>
  <si>
    <t>T142</t>
  </si>
  <si>
    <t>T122</t>
  </si>
  <si>
    <t>T124</t>
  </si>
  <si>
    <t>T021</t>
  </si>
  <si>
    <t>T026</t>
  </si>
  <si>
    <t>T161</t>
  </si>
  <si>
    <t>T020</t>
  </si>
  <si>
    <t>T235</t>
  </si>
  <si>
    <t>Repairs Expense</t>
  </si>
  <si>
    <t>T236</t>
  </si>
  <si>
    <t>Litigation Reserve</t>
  </si>
  <si>
    <t>T230</t>
  </si>
  <si>
    <t>T231</t>
  </si>
  <si>
    <t>FAS 123 (r) Restricted Stock Gift - Acct #501717</t>
  </si>
  <si>
    <t>T232</t>
  </si>
  <si>
    <t>FAS 123 (r) Restricted Stock Units - Acct #501718</t>
  </si>
  <si>
    <t>T233</t>
  </si>
  <si>
    <t>T234</t>
  </si>
  <si>
    <t>Per Year End Tax Provision</t>
  </si>
  <si>
    <t xml:space="preserve">12/31/2012 Current Tax Provision Analysis </t>
  </si>
  <si>
    <t>InSource CS Code</t>
  </si>
  <si>
    <t>PowerTax Code</t>
  </si>
  <si>
    <t>KY</t>
  </si>
  <si>
    <t xml:space="preserve">Final Actual GAAP Pre-Tax </t>
  </si>
  <si>
    <t>Permanent Differences:</t>
  </si>
  <si>
    <t>JE#  P005  Meals and Entertainment</t>
  </si>
  <si>
    <t>JE#  P020  Nondeductible Penalties</t>
  </si>
  <si>
    <t>JE#  P025  Nondeductible Donations</t>
  </si>
  <si>
    <t>JE#  P030  Nondeductible Dues</t>
  </si>
  <si>
    <t>JE#  P035  Amortization of Preferred Stock Expense</t>
  </si>
  <si>
    <t>JE#  P040  Lobbying Expenses</t>
  </si>
  <si>
    <t>JE#  P045 Political Contributions</t>
  </si>
  <si>
    <t>Other Perms (Skybox seats)</t>
  </si>
  <si>
    <t>Medicare Subsidy</t>
  </si>
  <si>
    <t>Preferred Stock Redemptions</t>
  </si>
  <si>
    <t>P998</t>
  </si>
  <si>
    <t>Total Permanent Differences</t>
  </si>
  <si>
    <t>Temporary Differences:</t>
  </si>
  <si>
    <t>JE#  T005  Uncollectible Accounts</t>
  </si>
  <si>
    <t>A7.60</t>
  </si>
  <si>
    <t>JE#  T010  Vacation Pay</t>
  </si>
  <si>
    <t>A7.10</t>
  </si>
  <si>
    <t>JE#  T015  Customer Deposits</t>
  </si>
  <si>
    <t>A7.25</t>
  </si>
  <si>
    <t>JE#  T020  Taxable Contributions (CIAC 1)</t>
  </si>
  <si>
    <t>A1.10</t>
  </si>
  <si>
    <t>JE#  T021  Deferred Revenue - CIAC (CIAC 2)</t>
  </si>
  <si>
    <t>JE#  T025  Taxable Advances (CAC 1)</t>
  </si>
  <si>
    <t>JE#  T026  Deferred Revenue - AIC (CAC 2)</t>
  </si>
  <si>
    <t>JE#  T030  Merger Expense</t>
  </si>
  <si>
    <t>L5.10</t>
  </si>
  <si>
    <t>JE#  T040  Rate Case Expense</t>
  </si>
  <si>
    <t>JE#  T045  Depreciation and Amortization (Depr 1)</t>
  </si>
  <si>
    <t>L1.20</t>
  </si>
  <si>
    <t>JE#  T046  Post In-Service Depreciation Expense (Depr 2)</t>
  </si>
  <si>
    <t>L1.10</t>
  </si>
  <si>
    <t>JE#  T048  Reg Asset - AFUDC Debt (Depr 4)</t>
  </si>
  <si>
    <t>JE#  T060  Gains and Losses (Disp 1)</t>
  </si>
  <si>
    <t>JE#  T062  Abandonment Losses (Disp 3)</t>
  </si>
  <si>
    <t>JE#  T063  Cost of Removal (Disp 4)</t>
  </si>
  <si>
    <t>L1.21</t>
  </si>
  <si>
    <t>JE#  T070  Amortization of UPAA</t>
  </si>
  <si>
    <t>L2.10</t>
  </si>
  <si>
    <t>JE#  T086  Purchased Water - Outside (PWtr 2)</t>
  </si>
  <si>
    <t>JE#  T090  Depreciation Study</t>
  </si>
  <si>
    <t>JE#  T095  Cost of Service Study</t>
  </si>
  <si>
    <t>JE#  T100  Amortization of Debt Discount</t>
  </si>
  <si>
    <t>A7.31</t>
  </si>
  <si>
    <t>JE#  T105  Management Study</t>
  </si>
  <si>
    <t>JE#  T110  Waste Disposal</t>
  </si>
  <si>
    <t>JE#  T115  Group Insurance</t>
  </si>
  <si>
    <t>A7.50</t>
  </si>
  <si>
    <t>JE#  T122  Incentive Plan (Incen 3)</t>
  </si>
  <si>
    <t>A9.20</t>
  </si>
  <si>
    <t>JE#  T124  Incentive Plan (Incent 5)</t>
  </si>
  <si>
    <t>A9.10</t>
  </si>
  <si>
    <t>JE#  T130  Regulatory Pension (Pension 1)</t>
  </si>
  <si>
    <t>A5.10</t>
  </si>
  <si>
    <t>JE#  T131  Regulatory Pension (Pension 2)</t>
  </si>
  <si>
    <t>A5.20</t>
  </si>
  <si>
    <t>JE#  T132  Regulatory Pension (Pension 3)</t>
  </si>
  <si>
    <t>JE#  T135  Supplemental Pension</t>
  </si>
  <si>
    <t>JE#  T140  Accrued OPEB (OPEB 1)</t>
  </si>
  <si>
    <t>A3.10</t>
  </si>
  <si>
    <t>JE#  T141  Accrued OPEB (OPEB 2)</t>
  </si>
  <si>
    <t>JE#  T142  Accrued OPEB (OPEB 3)</t>
  </si>
  <si>
    <t>A3.11</t>
  </si>
  <si>
    <t>JE#  T145  AFUDC (AFUDC 1)</t>
  </si>
  <si>
    <t>JE#  T146  AFUDC - Equity CWIP (AFUDC 2)</t>
  </si>
  <si>
    <t>L5.50</t>
  </si>
  <si>
    <t>JE#  T147  Amortization of Regulatory Asset (AFUDC 3)</t>
  </si>
  <si>
    <t>L5.51</t>
  </si>
  <si>
    <t>JE#  T150  Post AFUDC (P AFUDC 1)</t>
  </si>
  <si>
    <t>JE#  T151  Amortization of Post In-Service AFUDC (P AFUDC 2)</t>
  </si>
  <si>
    <t>L1.34</t>
  </si>
  <si>
    <t>JE#  T152  Pavement Repairs</t>
  </si>
  <si>
    <t>JE#  T160  Deferred Maintenance (Maint 1)</t>
  </si>
  <si>
    <t>JE#  T161  Deferred Maintenance (Maint 2)</t>
  </si>
  <si>
    <t>JE#  T165  Miscellaneous Deferred Debits (Misc 1)</t>
  </si>
  <si>
    <t>JE#  T166  Miscellaneous Deferred Credits (Misc 2)</t>
  </si>
  <si>
    <t>JE#  T167  Miscellaneous Deferred Credits (Misc 3)</t>
  </si>
  <si>
    <t>FAS 123 (r) Stock Options - Acct #501716</t>
  </si>
  <si>
    <t>A7.70</t>
  </si>
  <si>
    <t>FAS 123 (r) ESPP  - Acct #508200</t>
  </si>
  <si>
    <t>A7.80</t>
  </si>
  <si>
    <t>MT. Vernon Privatization</t>
  </si>
  <si>
    <t>L2.33</t>
  </si>
  <si>
    <t>Total Temporary Differences</t>
  </si>
  <si>
    <t>State Current Taxable Inc Before State Only Adjustment</t>
  </si>
  <si>
    <t>State Only Adjustments:</t>
  </si>
  <si>
    <t>State only Perm Adjustments (Provide Supporting Details)</t>
  </si>
  <si>
    <t>State only Temp Adjustments (Provide Supporting Details)</t>
  </si>
  <si>
    <t>State Charitable Contribution</t>
  </si>
  <si>
    <t>State Current Taxable Income Before NOL</t>
  </si>
  <si>
    <t xml:space="preserve">Less Current Year State Net Operating Loss Utilization </t>
  </si>
  <si>
    <t xml:space="preserve">State Current Taxable Income After NOL </t>
  </si>
  <si>
    <t>State Statutory Rate * Apportion % (Provide Support in Report FIle)</t>
  </si>
  <si>
    <t xml:space="preserve"> State Current Tax Provision</t>
  </si>
  <si>
    <t xml:space="preserve"> State Current Tax Provision - Unitary</t>
  </si>
  <si>
    <t>Reclass Current Year Loss Benefit to Deferred (Verify)</t>
  </si>
  <si>
    <t>Total State Current Tax Expense/(Benefit)</t>
  </si>
  <si>
    <t xml:space="preserve">Federal Current Taxable Income (Before NOL) </t>
  </si>
  <si>
    <t>Less Current Year Capital Loss Utilization</t>
  </si>
  <si>
    <t xml:space="preserve">Federal Current Taxable Income (After NOL) </t>
  </si>
  <si>
    <t>Reclass Current Year NOL Usage from Deferred - Utilization (Verify)</t>
  </si>
  <si>
    <t>FCTI</t>
  </si>
  <si>
    <t>Federal Statutory Rate</t>
  </si>
  <si>
    <t>Total Federal Current Tax/(Benefit)</t>
  </si>
  <si>
    <t>Reconciliation of Tax Rate $</t>
  </si>
  <si>
    <t>Rate Rec $</t>
  </si>
  <si>
    <t>Pretax Tax Income Tax Effected</t>
  </si>
  <si>
    <t>federal</t>
  </si>
  <si>
    <t>Total Federal Tax Effected Permanent Items</t>
  </si>
  <si>
    <t>state</t>
  </si>
  <si>
    <t>Flow Through Regulated Asset - Federal</t>
  </si>
  <si>
    <t>Regulated ITC (ITC Gross Only) - Federal</t>
  </si>
  <si>
    <t>Flow Through/ITC - SALT</t>
  </si>
  <si>
    <t>Total Tax Expense</t>
  </si>
  <si>
    <t>TAX EXPENSE DETAILS</t>
  </si>
  <si>
    <t>CURRENT</t>
  </si>
  <si>
    <t>Total Current Tax Expense per provision</t>
  </si>
  <si>
    <t>DEFERRED</t>
  </si>
  <si>
    <t>State Temporary Difference</t>
  </si>
  <si>
    <t>State Tax Rate</t>
  </si>
  <si>
    <t>State Deferred Tax Expense</t>
  </si>
  <si>
    <t>Federal Temporary Difference</t>
  </si>
  <si>
    <t>Federal Tax Rate</t>
  </si>
  <si>
    <t>Federal Deferred Tax Expense</t>
  </si>
  <si>
    <t>Total Deferred Tax Expense per provision</t>
  </si>
  <si>
    <t>Total Regulatory Asset/Liab/ITC Expense</t>
  </si>
  <si>
    <t>TOTAL</t>
  </si>
  <si>
    <t>Total State Taxes Net of Federal Benefit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</si>
</sst>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color theme="1"/>
      <name val="Arial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MS Sans Serif"/>
      <family val="2"/>
    </font>
    <font>
      <b/>
      <i/>
      <sz val="8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u/>
      <sz val="10"/>
      <color rgb="FF0070C0"/>
      <name val="Arial Narrow"/>
      <family val="2"/>
    </font>
    <font>
      <b/>
      <u/>
      <sz val="10"/>
      <color indexed="8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9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7">
    <xf numFmtId="0" fontId="0" fillId="0" borderId="0" xfId="0"/>
    <xf numFmtId="38" fontId="5" fillId="0" borderId="0" xfId="7" applyNumberFormat="1" applyFont="1" applyFill="1" applyBorder="1" applyAlignment="1" applyProtection="1"/>
    <xf numFmtId="38" fontId="7" fillId="0" borderId="0" xfId="7" applyNumberFormat="1" applyFont="1" applyFill="1" applyBorder="1" applyAlignment="1" applyProtection="1">
      <alignment horizontal="left"/>
    </xf>
    <xf numFmtId="38" fontId="7" fillId="0" borderId="0" xfId="7" applyNumberFormat="1" applyFont="1" applyFill="1" applyBorder="1" applyAlignment="1" applyProtection="1">
      <alignment horizontal="center"/>
    </xf>
    <xf numFmtId="43" fontId="3" fillId="0" borderId="0" xfId="8" applyFont="1" applyFill="1" applyBorder="1" applyAlignment="1">
      <alignment horizontal="center" vertical="center"/>
    </xf>
    <xf numFmtId="43" fontId="3" fillId="0" borderId="0" xfId="8" applyFont="1" applyFill="1" applyBorder="1" applyAlignment="1">
      <alignment vertical="center"/>
    </xf>
    <xf numFmtId="38" fontId="3" fillId="0" borderId="0" xfId="7" applyNumberFormat="1" applyFont="1" applyFill="1" applyBorder="1" applyAlignment="1" applyProtection="1">
      <alignment horizontal="center"/>
    </xf>
    <xf numFmtId="38" fontId="3" fillId="0" borderId="0" xfId="7" applyNumberFormat="1" applyFont="1" applyFill="1" applyBorder="1" applyAlignment="1" applyProtection="1"/>
    <xf numFmtId="0" fontId="5" fillId="0" borderId="0" xfId="7" applyNumberFormat="1" applyFont="1" applyFill="1" applyBorder="1" applyAlignment="1" applyProtection="1"/>
    <xf numFmtId="38" fontId="8" fillId="0" borderId="0" xfId="7" applyNumberFormat="1" applyFont="1" applyFill="1" applyBorder="1" applyAlignment="1" applyProtection="1">
      <alignment horizontal="center"/>
    </xf>
    <xf numFmtId="0" fontId="7" fillId="0" borderId="0" xfId="7" applyNumberFormat="1" applyFont="1" applyFill="1" applyBorder="1" applyAlignment="1" applyProtection="1">
      <alignment horizontal="center"/>
    </xf>
    <xf numFmtId="43" fontId="5" fillId="0" borderId="0" xfId="7" applyNumberFormat="1" applyFont="1" applyFill="1" applyBorder="1" applyAlignment="1" applyProtection="1">
      <alignment horizontal="center"/>
    </xf>
    <xf numFmtId="0" fontId="7" fillId="0" borderId="0" xfId="7" applyNumberFormat="1" applyFont="1" applyFill="1" applyBorder="1" applyAlignment="1" applyProtection="1"/>
    <xf numFmtId="0" fontId="8" fillId="0" borderId="0" xfId="7" applyNumberFormat="1" applyFont="1" applyFill="1" applyBorder="1" applyAlignment="1" applyProtection="1">
      <alignment horizontal="center"/>
    </xf>
    <xf numFmtId="38" fontId="8" fillId="4" borderId="6" xfId="7" applyNumberFormat="1" applyFont="1" applyFill="1" applyBorder="1" applyAlignment="1" applyProtection="1"/>
    <xf numFmtId="0" fontId="5" fillId="0" borderId="0" xfId="8" applyNumberFormat="1" applyFont="1" applyFill="1" applyBorder="1" applyAlignment="1" applyProtection="1"/>
    <xf numFmtId="38" fontId="5" fillId="0" borderId="0" xfId="8" applyNumberFormat="1" applyFont="1" applyFill="1" applyBorder="1" applyAlignment="1" applyProtection="1"/>
    <xf numFmtId="38" fontId="2" fillId="0" borderId="0" xfId="8" applyNumberFormat="1" applyFont="1" applyFill="1" applyBorder="1" applyAlignment="1" applyProtection="1">
      <alignment horizontal="center"/>
    </xf>
    <xf numFmtId="38" fontId="8" fillId="4" borderId="7" xfId="7" applyNumberFormat="1" applyFont="1" applyFill="1" applyBorder="1" applyAlignment="1" applyProtection="1">
      <alignment vertical="center"/>
    </xf>
    <xf numFmtId="38" fontId="8" fillId="4" borderId="8" xfId="7" applyNumberFormat="1" applyFont="1" applyFill="1" applyBorder="1" applyAlignment="1" applyProtection="1">
      <alignment horizontal="center" vertical="center" wrapText="1"/>
    </xf>
    <xf numFmtId="38" fontId="8" fillId="4" borderId="9" xfId="7" applyNumberFormat="1" applyFont="1" applyFill="1" applyBorder="1" applyAlignment="1" applyProtection="1">
      <alignment horizontal="center" vertical="center" wrapText="1"/>
    </xf>
    <xf numFmtId="38" fontId="7" fillId="4" borderId="9" xfId="7" applyNumberFormat="1" applyFont="1" applyFill="1" applyBorder="1" applyAlignment="1" applyProtection="1">
      <alignment horizontal="center" wrapText="1"/>
    </xf>
    <xf numFmtId="38" fontId="8" fillId="4" borderId="9" xfId="7" applyNumberFormat="1" applyFont="1" applyFill="1" applyBorder="1" applyAlignment="1" applyProtection="1">
      <alignment horizontal="center" wrapText="1"/>
    </xf>
    <xf numFmtId="38" fontId="5" fillId="0" borderId="0" xfId="7" applyNumberFormat="1" applyFont="1" applyFill="1" applyBorder="1"/>
    <xf numFmtId="0" fontId="5" fillId="0" borderId="0" xfId="7" applyNumberFormat="1" applyFont="1" applyFill="1" applyBorder="1"/>
    <xf numFmtId="38" fontId="10" fillId="0" borderId="0" xfId="7" applyNumberFormat="1" applyFont="1" applyFill="1" applyBorder="1" applyAlignment="1">
      <alignment horizontal="center" vertical="center"/>
    </xf>
    <xf numFmtId="38" fontId="11" fillId="0" borderId="0" xfId="7" applyNumberFormat="1" applyFont="1" applyFill="1" applyBorder="1" applyAlignment="1">
      <alignment horizontal="center" vertical="center"/>
    </xf>
    <xf numFmtId="37" fontId="8" fillId="2" borderId="2" xfId="8" applyNumberFormat="1" applyFont="1" applyFill="1" applyBorder="1" applyAlignment="1">
      <alignment horizontal="right" vertical="center"/>
    </xf>
    <xf numFmtId="0" fontId="8" fillId="2" borderId="2" xfId="8" applyNumberFormat="1" applyFont="1" applyFill="1" applyBorder="1" applyAlignment="1">
      <alignment vertical="center"/>
    </xf>
    <xf numFmtId="37" fontId="8" fillId="2" borderId="2" xfId="8" applyNumberFormat="1" applyFont="1" applyFill="1" applyBorder="1" applyAlignment="1">
      <alignment vertical="center"/>
    </xf>
    <xf numFmtId="37" fontId="7" fillId="2" borderId="2" xfId="8" applyNumberFormat="1" applyFont="1" applyFill="1" applyBorder="1" applyAlignment="1">
      <alignment horizontal="right" vertical="center"/>
    </xf>
    <xf numFmtId="38" fontId="5" fillId="0" borderId="0" xfId="8" applyNumberFormat="1" applyFont="1" applyFill="1" applyBorder="1" applyAlignment="1">
      <alignment horizontal="right" vertical="center"/>
    </xf>
    <xf numFmtId="0" fontId="5" fillId="0" borderId="0" xfId="8" applyNumberFormat="1" applyFont="1" applyFill="1" applyBorder="1" applyAlignment="1">
      <alignment vertical="center"/>
    </xf>
    <xf numFmtId="38" fontId="5" fillId="0" borderId="0" xfId="8" applyNumberFormat="1" applyFont="1" applyFill="1" applyBorder="1" applyAlignment="1">
      <alignment vertical="center"/>
    </xf>
    <xf numFmtId="38" fontId="7" fillId="0" borderId="0" xfId="8" applyNumberFormat="1" applyFont="1" applyFill="1" applyBorder="1" applyAlignment="1">
      <alignment horizontal="center" vertical="center"/>
    </xf>
    <xf numFmtId="38" fontId="8" fillId="0" borderId="0" xfId="8" applyNumberFormat="1" applyFont="1" applyFill="1" applyBorder="1" applyAlignment="1">
      <alignment horizontal="left" vertical="center"/>
    </xf>
    <xf numFmtId="38" fontId="7" fillId="0" borderId="0" xfId="8" applyNumberFormat="1" applyFont="1" applyFill="1" applyBorder="1" applyAlignment="1" applyProtection="1">
      <alignment horizontal="center"/>
    </xf>
    <xf numFmtId="37" fontId="5" fillId="0" borderId="0" xfId="8" applyNumberFormat="1" applyFont="1" applyFill="1" applyBorder="1" applyAlignment="1">
      <alignment horizontal="right" vertical="center"/>
    </xf>
    <xf numFmtId="0" fontId="5" fillId="0" borderId="0" xfId="8" applyNumberFormat="1" applyFont="1" applyFill="1" applyBorder="1" applyAlignment="1">
      <alignment horizontal="center" vertical="center"/>
    </xf>
    <xf numFmtId="37" fontId="5" fillId="0" borderId="0" xfId="8" applyNumberFormat="1" applyFont="1" applyFill="1" applyBorder="1" applyAlignment="1">
      <alignment vertical="center"/>
    </xf>
    <xf numFmtId="37" fontId="7" fillId="0" borderId="0" xfId="8" applyNumberFormat="1" applyFont="1" applyFill="1" applyBorder="1" applyAlignment="1">
      <alignment horizontal="center" vertical="center"/>
    </xf>
    <xf numFmtId="0" fontId="8" fillId="2" borderId="2" xfId="8" applyNumberFormat="1" applyFont="1" applyFill="1" applyBorder="1" applyAlignment="1">
      <alignment horizontal="center" vertical="center"/>
    </xf>
    <xf numFmtId="37" fontId="7" fillId="2" borderId="2" xfId="8" applyNumberFormat="1" applyFont="1" applyFill="1" applyBorder="1" applyAlignment="1">
      <alignment horizontal="center" vertical="center"/>
    </xf>
    <xf numFmtId="38" fontId="8" fillId="0" borderId="0" xfId="8" applyNumberFormat="1" applyFont="1" applyFill="1" applyBorder="1" applyAlignment="1">
      <alignment horizontal="right" vertical="center"/>
    </xf>
    <xf numFmtId="0" fontId="8" fillId="0" borderId="0" xfId="8" applyNumberFormat="1" applyFont="1" applyFill="1" applyBorder="1" applyAlignment="1">
      <alignment horizontal="center" vertical="center"/>
    </xf>
    <xf numFmtId="38" fontId="8" fillId="0" borderId="0" xfId="8" applyNumberFormat="1" applyFont="1" applyFill="1" applyBorder="1" applyAlignment="1">
      <alignment vertical="center"/>
    </xf>
    <xf numFmtId="10" fontId="8" fillId="0" borderId="0" xfId="9" applyNumberFormat="1" applyFont="1" applyFill="1" applyBorder="1" applyAlignment="1">
      <alignment vertical="center"/>
    </xf>
    <xf numFmtId="38" fontId="3" fillId="0" borderId="0" xfId="8" applyNumberFormat="1" applyFont="1" applyFill="1" applyBorder="1" applyAlignment="1">
      <alignment vertical="center"/>
    </xf>
    <xf numFmtId="38" fontId="12" fillId="0" borderId="0" xfId="8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 applyProtection="1">
      <alignment horizontal="right" vertical="center"/>
    </xf>
    <xf numFmtId="38" fontId="3" fillId="0" borderId="0" xfId="8" applyNumberFormat="1" applyFont="1" applyFill="1" applyBorder="1" applyAlignment="1" applyProtection="1"/>
    <xf numFmtId="37" fontId="5" fillId="0" borderId="0" xfId="8" applyNumberFormat="1" applyFont="1" applyFill="1" applyBorder="1" applyAlignment="1">
      <alignment horizontal="left" vertical="center"/>
    </xf>
    <xf numFmtId="0" fontId="3" fillId="0" borderId="0" xfId="8" applyNumberFormat="1" applyFont="1" applyFill="1" applyBorder="1" applyAlignment="1">
      <alignment horizontal="center" vertical="center"/>
    </xf>
    <xf numFmtId="38" fontId="8" fillId="2" borderId="2" xfId="8" applyNumberFormat="1" applyFont="1" applyFill="1" applyBorder="1" applyAlignment="1">
      <alignment horizontal="right" vertical="center"/>
    </xf>
    <xf numFmtId="38" fontId="8" fillId="2" borderId="2" xfId="8" applyNumberFormat="1" applyFont="1" applyFill="1" applyBorder="1" applyAlignment="1">
      <alignment vertical="center"/>
    </xf>
    <xf numFmtId="38" fontId="7" fillId="2" borderId="2" xfId="8" applyNumberFormat="1" applyFont="1" applyFill="1" applyBorder="1" applyAlignment="1">
      <alignment horizontal="center" vertical="center"/>
    </xf>
    <xf numFmtId="38" fontId="5" fillId="0" borderId="2" xfId="8" applyNumberFormat="1" applyFont="1" applyFill="1" applyBorder="1" applyAlignment="1">
      <alignment horizontal="right" vertical="center"/>
    </xf>
    <xf numFmtId="0" fontId="5" fillId="0" borderId="2" xfId="8" applyNumberFormat="1" applyFont="1" applyFill="1" applyBorder="1" applyAlignment="1">
      <alignment vertical="center"/>
    </xf>
    <xf numFmtId="38" fontId="5" fillId="0" borderId="2" xfId="8" applyNumberFormat="1" applyFont="1" applyFill="1" applyBorder="1" applyAlignment="1">
      <alignment vertical="center"/>
    </xf>
    <xf numFmtId="38" fontId="12" fillId="0" borderId="2" xfId="8" applyNumberFormat="1" applyFont="1" applyFill="1" applyBorder="1" applyAlignment="1">
      <alignment horizontal="center" vertical="center"/>
    </xf>
    <xf numFmtId="37" fontId="5" fillId="0" borderId="2" xfId="8" applyNumberFormat="1" applyFont="1" applyFill="1" applyBorder="1" applyAlignment="1">
      <alignment vertical="center"/>
    </xf>
    <xf numFmtId="0" fontId="8" fillId="0" borderId="0" xfId="8" applyNumberFormat="1" applyFont="1" applyFill="1" applyBorder="1" applyAlignment="1">
      <alignment vertical="center"/>
    </xf>
    <xf numFmtId="37" fontId="8" fillId="0" borderId="0" xfId="8" applyNumberFormat="1" applyFont="1" applyFill="1" applyBorder="1" applyAlignment="1">
      <alignment vertical="center"/>
    </xf>
    <xf numFmtId="10" fontId="5" fillId="0" borderId="0" xfId="9" applyNumberFormat="1" applyFont="1" applyFill="1" applyBorder="1" applyAlignment="1">
      <alignment horizontal="right" vertical="center"/>
    </xf>
    <xf numFmtId="0" fontId="5" fillId="0" borderId="0" xfId="9" applyNumberFormat="1" applyFont="1" applyFill="1" applyBorder="1" applyAlignment="1">
      <alignment vertical="center"/>
    </xf>
    <xf numFmtId="10" fontId="5" fillId="0" borderId="0" xfId="9" applyNumberFormat="1" applyFont="1" applyFill="1" applyBorder="1" applyAlignment="1">
      <alignment vertical="center"/>
    </xf>
    <xf numFmtId="10" fontId="7" fillId="0" borderId="0" xfId="9" applyNumberFormat="1" applyFont="1" applyFill="1" applyBorder="1" applyAlignment="1">
      <alignment horizontal="center" vertical="center"/>
    </xf>
    <xf numFmtId="10" fontId="3" fillId="0" borderId="0" xfId="9" applyNumberFormat="1" applyFont="1" applyFill="1"/>
    <xf numFmtId="38" fontId="3" fillId="0" borderId="0" xfId="8" applyNumberFormat="1" applyFont="1" applyFill="1" applyBorder="1" applyAlignment="1">
      <alignment horizontal="right" vertical="center"/>
    </xf>
    <xf numFmtId="0" fontId="3" fillId="0" borderId="0" xfId="8" applyNumberFormat="1" applyFont="1" applyFill="1" applyBorder="1" applyAlignment="1">
      <alignment vertical="center"/>
    </xf>
    <xf numFmtId="38" fontId="3" fillId="0" borderId="0" xfId="8" applyNumberFormat="1" applyFont="1" applyFill="1" applyBorder="1" applyAlignment="1">
      <alignment horizontal="center" vertical="center"/>
    </xf>
    <xf numFmtId="38" fontId="8" fillId="3" borderId="2" xfId="8" applyNumberFormat="1" applyFont="1" applyFill="1" applyBorder="1" applyAlignment="1">
      <alignment horizontal="right" vertical="center"/>
    </xf>
    <xf numFmtId="0" fontId="8" fillId="3" borderId="2" xfId="8" applyNumberFormat="1" applyFont="1" applyFill="1" applyBorder="1" applyAlignment="1">
      <alignment vertical="center"/>
    </xf>
    <xf numFmtId="38" fontId="8" fillId="3" borderId="2" xfId="8" applyNumberFormat="1" applyFont="1" applyFill="1" applyBorder="1" applyAlignment="1">
      <alignment vertical="center"/>
    </xf>
    <xf numFmtId="38" fontId="7" fillId="3" borderId="2" xfId="8" applyNumberFormat="1" applyFont="1" applyFill="1" applyBorder="1" applyAlignment="1">
      <alignment horizontal="center" vertical="center"/>
    </xf>
    <xf numFmtId="37" fontId="8" fillId="3" borderId="2" xfId="8" applyNumberFormat="1" applyFont="1" applyFill="1" applyBorder="1" applyAlignment="1">
      <alignment vertical="center"/>
    </xf>
    <xf numFmtId="38" fontId="2" fillId="0" borderId="0" xfId="8" applyNumberFormat="1" applyFont="1" applyFill="1" applyBorder="1" applyAlignment="1">
      <alignment horizontal="center" vertical="center"/>
    </xf>
    <xf numFmtId="37" fontId="3" fillId="0" borderId="0" xfId="8" applyNumberFormat="1" applyFont="1" applyFill="1" applyBorder="1" applyAlignment="1">
      <alignment vertical="center"/>
    </xf>
    <xf numFmtId="38" fontId="8" fillId="3" borderId="3" xfId="8" applyNumberFormat="1" applyFont="1" applyFill="1" applyBorder="1" applyAlignment="1">
      <alignment horizontal="right" vertical="center"/>
    </xf>
    <xf numFmtId="0" fontId="8" fillId="3" borderId="3" xfId="8" applyNumberFormat="1" applyFont="1" applyFill="1" applyBorder="1" applyAlignment="1">
      <alignment vertical="center"/>
    </xf>
    <xf numFmtId="38" fontId="8" fillId="3" borderId="3" xfId="8" applyNumberFormat="1" applyFont="1" applyFill="1" applyBorder="1" applyAlignment="1">
      <alignment vertical="center"/>
    </xf>
    <xf numFmtId="37" fontId="8" fillId="3" borderId="3" xfId="8" applyNumberFormat="1" applyFont="1" applyFill="1" applyBorder="1" applyAlignment="1">
      <alignment vertical="center"/>
    </xf>
    <xf numFmtId="38" fontId="5" fillId="0" borderId="0" xfId="7" applyNumberFormat="1" applyFont="1" applyFill="1" applyBorder="1" applyAlignment="1">
      <alignment horizontal="right"/>
    </xf>
    <xf numFmtId="38" fontId="7" fillId="0" borderId="0" xfId="7" applyNumberFormat="1" applyFont="1" applyFill="1" applyBorder="1" applyAlignment="1">
      <alignment horizontal="center" vertical="center"/>
    </xf>
    <xf numFmtId="38" fontId="2" fillId="4" borderId="10" xfId="7" applyNumberFormat="1" applyFont="1" applyFill="1" applyBorder="1" applyAlignment="1" applyProtection="1">
      <alignment horizontal="center"/>
    </xf>
    <xf numFmtId="0" fontId="2" fillId="4" borderId="11" xfId="7" applyNumberFormat="1" applyFont="1" applyFill="1" applyBorder="1" applyAlignment="1" applyProtection="1">
      <alignment horizontal="center"/>
    </xf>
    <xf numFmtId="38" fontId="2" fillId="4" borderId="11" xfId="7" applyNumberFormat="1" applyFont="1" applyFill="1" applyBorder="1" applyAlignment="1" applyProtection="1">
      <alignment horizontal="center"/>
    </xf>
    <xf numFmtId="0" fontId="5" fillId="0" borderId="12" xfId="7" applyFont="1" applyFill="1" applyBorder="1" applyAlignment="1">
      <alignment horizontal="right" vertical="center"/>
    </xf>
    <xf numFmtId="37" fontId="5" fillId="0" borderId="0" xfId="8" applyNumberFormat="1" applyFont="1" applyFill="1" applyBorder="1" applyAlignment="1" applyProtection="1"/>
    <xf numFmtId="0" fontId="5" fillId="0" borderId="12" xfId="7" applyNumberFormat="1" applyFont="1" applyFill="1" applyBorder="1" applyAlignment="1" applyProtection="1">
      <alignment horizontal="right"/>
    </xf>
    <xf numFmtId="0" fontId="8" fillId="2" borderId="13" xfId="7" applyNumberFormat="1" applyFont="1" applyFill="1" applyBorder="1" applyAlignment="1" applyProtection="1">
      <alignment horizontal="right"/>
    </xf>
    <xf numFmtId="0" fontId="8" fillId="2" borderId="5" xfId="7" applyNumberFormat="1" applyFont="1" applyFill="1" applyBorder="1" applyAlignment="1" applyProtection="1"/>
    <xf numFmtId="38" fontId="8" fillId="2" borderId="5" xfId="7" applyNumberFormat="1" applyFont="1" applyFill="1" applyBorder="1" applyAlignment="1" applyProtection="1"/>
    <xf numFmtId="37" fontId="8" fillId="2" borderId="5" xfId="7" applyNumberFormat="1" applyFont="1" applyFill="1" applyBorder="1" applyAlignment="1" applyProtection="1"/>
    <xf numFmtId="10" fontId="8" fillId="2" borderId="4" xfId="9" applyNumberFormat="1" applyFont="1" applyFill="1" applyBorder="1" applyAlignment="1" applyProtection="1"/>
    <xf numFmtId="0" fontId="8" fillId="2" borderId="5" xfId="9" applyNumberFormat="1" applyFont="1" applyFill="1" applyBorder="1" applyAlignment="1" applyProtection="1"/>
    <xf numFmtId="10" fontId="8" fillId="2" borderId="5" xfId="9" applyNumberFormat="1" applyFont="1" applyFill="1" applyBorder="1" applyAlignment="1" applyProtection="1"/>
    <xf numFmtId="10" fontId="7" fillId="2" borderId="5" xfId="9" applyNumberFormat="1" applyFont="1" applyFill="1" applyBorder="1" applyAlignment="1" applyProtection="1">
      <alignment horizontal="center"/>
    </xf>
    <xf numFmtId="38" fontId="13" fillId="0" borderId="0" xfId="7" applyNumberFormat="1" applyFont="1" applyFill="1" applyBorder="1" applyAlignment="1" applyProtection="1"/>
    <xf numFmtId="38" fontId="14" fillId="0" borderId="0" xfId="7" applyNumberFormat="1" applyFont="1" applyFill="1" applyBorder="1" applyAlignment="1" applyProtection="1"/>
    <xf numFmtId="38" fontId="15" fillId="0" borderId="0" xfId="7" applyNumberFormat="1" applyFont="1" applyFill="1" applyBorder="1" applyAlignment="1" applyProtection="1"/>
    <xf numFmtId="0" fontId="15" fillId="0" borderId="0" xfId="7" applyNumberFormat="1" applyFont="1" applyFill="1" applyBorder="1" applyAlignment="1" applyProtection="1"/>
    <xf numFmtId="38" fontId="16" fillId="0" borderId="0" xfId="7" applyNumberFormat="1" applyFont="1" applyFill="1" applyBorder="1" applyAlignment="1" applyProtection="1">
      <alignment horizontal="center"/>
    </xf>
    <xf numFmtId="37" fontId="15" fillId="0" borderId="0" xfId="7" applyNumberFormat="1" applyFont="1" applyFill="1" applyBorder="1" applyAlignment="1" applyProtection="1"/>
    <xf numFmtId="37" fontId="5" fillId="0" borderId="0" xfId="7" applyNumberFormat="1" applyFont="1" applyFill="1" applyBorder="1" applyAlignment="1" applyProtection="1"/>
    <xf numFmtId="37" fontId="0" fillId="0" borderId="0" xfId="0" applyNumberFormat="1"/>
    <xf numFmtId="9" fontId="5" fillId="0" borderId="1" xfId="2" applyNumberFormat="1" applyFont="1" applyFill="1" applyBorder="1" applyAlignment="1" applyProtection="1"/>
    <xf numFmtId="164" fontId="0" fillId="0" borderId="0" xfId="1" applyNumberFormat="1" applyFont="1"/>
    <xf numFmtId="37" fontId="5" fillId="0" borderId="1" xfId="7" applyNumberFormat="1" applyFont="1" applyFill="1" applyBorder="1" applyAlignment="1" applyProtection="1"/>
    <xf numFmtId="9" fontId="5" fillId="0" borderId="1" xfId="2" applyFont="1" applyFill="1" applyBorder="1" applyAlignment="1" applyProtection="1"/>
    <xf numFmtId="164" fontId="5" fillId="0" borderId="0" xfId="1" applyNumberFormat="1" applyFont="1" applyFill="1" applyBorder="1" applyAlignment="1" applyProtection="1"/>
    <xf numFmtId="164" fontId="15" fillId="0" borderId="0" xfId="1" applyNumberFormat="1" applyFont="1" applyFill="1" applyBorder="1" applyAlignment="1" applyProtection="1"/>
    <xf numFmtId="38" fontId="0" fillId="0" borderId="0" xfId="0" applyNumberFormat="1"/>
    <xf numFmtId="38" fontId="16" fillId="0" borderId="0" xfId="7" quotePrefix="1" applyNumberFormat="1" applyFont="1" applyFill="1" applyBorder="1" applyAlignment="1" applyProtection="1">
      <alignment horizontal="center"/>
    </xf>
    <xf numFmtId="38" fontId="16" fillId="0" borderId="0" xfId="7" applyNumberFormat="1" applyFont="1" applyFill="1" applyBorder="1" applyAlignment="1" applyProtection="1"/>
    <xf numFmtId="0" fontId="16" fillId="0" borderId="0" xfId="7" applyNumberFormat="1" applyFont="1" applyFill="1" applyBorder="1" applyAlignment="1" applyProtection="1"/>
    <xf numFmtId="164" fontId="16" fillId="0" borderId="3" xfId="1" applyNumberFormat="1" applyFont="1" applyFill="1" applyBorder="1" applyAlignment="1" applyProtection="1"/>
  </cellXfs>
  <cellStyles count="10">
    <cellStyle name="Comma" xfId="1" builtinId="3"/>
    <cellStyle name="Comma 10 2" xfId="8"/>
    <cellStyle name="Comma 100 2" xfId="4"/>
    <cellStyle name="Normal" xfId="0" builtinId="0"/>
    <cellStyle name="Normal 2" xfId="3"/>
    <cellStyle name="Normal 2 2" xfId="5"/>
    <cellStyle name="Normal 211" xfId="6"/>
    <cellStyle name="Normal_Tax Provision Model as of v10.6.2006" xfId="7"/>
    <cellStyle name="Percent" xfId="2" builtinId="5"/>
    <cellStyle name="Percent 10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1752600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704975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3" sqref="E3"/>
    </sheetView>
  </sheetViews>
  <sheetFormatPr defaultRowHeight="15"/>
  <cols>
    <col min="1" max="1" width="49.42578125" style="1" bestFit="1" customWidth="1"/>
    <col min="2" max="2" width="8" style="8" bestFit="1" customWidth="1"/>
    <col min="3" max="3" width="8.140625" style="1" bestFit="1" customWidth="1"/>
    <col min="4" max="4" width="4.7109375" style="3" bestFit="1" customWidth="1"/>
    <col min="5" max="5" width="15.7109375" style="1" customWidth="1"/>
    <col min="6" max="6" width="10.85546875" bestFit="1" customWidth="1"/>
  </cols>
  <sheetData>
    <row r="1" spans="1:5">
      <c r="B1" s="2"/>
      <c r="C1" s="3"/>
      <c r="D1" s="4"/>
      <c r="E1" s="5"/>
    </row>
    <row r="2" spans="1:5">
      <c r="B2" s="2"/>
      <c r="C2" s="3"/>
      <c r="D2" s="6"/>
      <c r="E2" s="7"/>
    </row>
    <row r="3" spans="1:5">
      <c r="E3"/>
    </row>
    <row r="4" spans="1:5">
      <c r="E4" s="9"/>
    </row>
    <row r="5" spans="1:5">
      <c r="A5" s="8"/>
      <c r="C5" s="8"/>
      <c r="D5" s="10"/>
      <c r="E5" s="11"/>
    </row>
    <row r="6" spans="1:5" ht="15.75" thickBot="1">
      <c r="A6" s="12"/>
      <c r="E6" s="13" t="s">
        <v>70</v>
      </c>
    </row>
    <row r="7" spans="1:5">
      <c r="A7" s="14"/>
      <c r="B7" s="15"/>
      <c r="C7" s="16"/>
      <c r="D7" s="17"/>
      <c r="E7" s="13">
        <v>1012</v>
      </c>
    </row>
    <row r="8" spans="1:5" ht="26.25" thickBot="1">
      <c r="A8" s="18" t="s">
        <v>71</v>
      </c>
      <c r="B8" s="19" t="s">
        <v>72</v>
      </c>
      <c r="C8" s="20" t="s">
        <v>73</v>
      </c>
      <c r="D8" s="21"/>
      <c r="E8" s="22" t="s">
        <v>74</v>
      </c>
    </row>
    <row r="9" spans="1:5">
      <c r="A9" s="23"/>
      <c r="B9" s="24"/>
      <c r="C9" s="23"/>
      <c r="D9" s="25"/>
      <c r="E9" s="26">
        <f>COLUMN()</f>
        <v>5</v>
      </c>
    </row>
    <row r="10" spans="1:5">
      <c r="A10" s="27" t="s">
        <v>75</v>
      </c>
      <c r="B10" s="28"/>
      <c r="C10" s="29"/>
      <c r="D10" s="30"/>
      <c r="E10" s="29">
        <v>24215123.02</v>
      </c>
    </row>
    <row r="11" spans="1:5">
      <c r="A11" s="31"/>
      <c r="B11" s="32"/>
      <c r="C11" s="33"/>
      <c r="D11" s="34"/>
      <c r="E11" s="33"/>
    </row>
    <row r="12" spans="1:5">
      <c r="A12" s="35" t="s">
        <v>76</v>
      </c>
      <c r="B12" s="15"/>
      <c r="C12" s="16"/>
      <c r="D12" s="36"/>
      <c r="E12" s="33"/>
    </row>
    <row r="13" spans="1:5">
      <c r="A13" s="37" t="s">
        <v>77</v>
      </c>
      <c r="B13" s="38" t="s">
        <v>1</v>
      </c>
      <c r="C13" s="39"/>
      <c r="D13" s="40"/>
      <c r="E13" s="39">
        <v>44588.6</v>
      </c>
    </row>
    <row r="14" spans="1:5">
      <c r="A14" s="37" t="s">
        <v>78</v>
      </c>
      <c r="B14" s="38" t="s">
        <v>2</v>
      </c>
      <c r="C14" s="39"/>
      <c r="D14" s="40"/>
      <c r="E14" s="39">
        <v>5</v>
      </c>
    </row>
    <row r="15" spans="1:5">
      <c r="A15" s="37" t="s">
        <v>79</v>
      </c>
      <c r="B15" s="38" t="s">
        <v>3</v>
      </c>
      <c r="C15" s="39"/>
      <c r="D15" s="40"/>
      <c r="E15" s="39">
        <v>0</v>
      </c>
    </row>
    <row r="16" spans="1:5">
      <c r="A16" s="37" t="s">
        <v>80</v>
      </c>
      <c r="B16" s="38" t="s">
        <v>4</v>
      </c>
      <c r="C16" s="39"/>
      <c r="D16" s="40"/>
      <c r="E16" s="39">
        <v>0</v>
      </c>
    </row>
    <row r="17" spans="1:5">
      <c r="A17" s="37" t="s">
        <v>81</v>
      </c>
      <c r="B17" s="38" t="s">
        <v>5</v>
      </c>
      <c r="C17" s="39"/>
      <c r="D17" s="40"/>
      <c r="E17" s="39">
        <v>0</v>
      </c>
    </row>
    <row r="18" spans="1:5">
      <c r="A18" s="37" t="s">
        <v>82</v>
      </c>
      <c r="B18" s="38" t="s">
        <v>6</v>
      </c>
      <c r="C18" s="39"/>
      <c r="D18" s="40"/>
      <c r="E18" s="39">
        <v>75247.320000000007</v>
      </c>
    </row>
    <row r="19" spans="1:5">
      <c r="A19" s="37" t="s">
        <v>83</v>
      </c>
      <c r="B19" s="38" t="s">
        <v>13</v>
      </c>
      <c r="C19" s="39"/>
      <c r="D19" s="40"/>
      <c r="E19" s="39">
        <v>0</v>
      </c>
    </row>
    <row r="20" spans="1:5">
      <c r="A20" s="37" t="s">
        <v>84</v>
      </c>
      <c r="B20" s="38" t="s">
        <v>9</v>
      </c>
      <c r="C20" s="39"/>
      <c r="D20" s="40"/>
      <c r="E20" s="39">
        <v>0</v>
      </c>
    </row>
    <row r="21" spans="1:5">
      <c r="A21" s="37" t="s">
        <v>85</v>
      </c>
      <c r="B21" s="38" t="s">
        <v>8</v>
      </c>
      <c r="C21" s="39"/>
      <c r="D21" s="40"/>
      <c r="E21" s="39">
        <v>0</v>
      </c>
    </row>
    <row r="22" spans="1:5">
      <c r="A22" s="37" t="s">
        <v>86</v>
      </c>
      <c r="B22" s="38" t="s">
        <v>87</v>
      </c>
      <c r="C22" s="39"/>
      <c r="D22" s="40"/>
      <c r="E22" s="39">
        <v>6318</v>
      </c>
    </row>
    <row r="23" spans="1:5">
      <c r="A23" s="37" t="s">
        <v>11</v>
      </c>
      <c r="B23" s="38" t="s">
        <v>7</v>
      </c>
      <c r="C23" s="39"/>
      <c r="D23" s="40"/>
      <c r="E23" s="39">
        <v>381150</v>
      </c>
    </row>
    <row r="24" spans="1:5">
      <c r="A24" s="37"/>
      <c r="B24" s="38"/>
      <c r="C24" s="39"/>
      <c r="D24" s="40"/>
      <c r="E24" s="39"/>
    </row>
    <row r="25" spans="1:5">
      <c r="A25" s="27" t="s">
        <v>88</v>
      </c>
      <c r="B25" s="41"/>
      <c r="C25" s="29"/>
      <c r="D25" s="42"/>
      <c r="E25" s="29">
        <f>SUM(E13:E24)</f>
        <v>507308.92000000004</v>
      </c>
    </row>
    <row r="26" spans="1:5">
      <c r="A26" s="43"/>
      <c r="B26" s="44"/>
      <c r="C26" s="45"/>
      <c r="D26" s="34"/>
      <c r="E26" s="46"/>
    </row>
    <row r="27" spans="1:5">
      <c r="A27" s="35" t="s">
        <v>89</v>
      </c>
      <c r="B27" s="38"/>
      <c r="C27" s="33"/>
      <c r="D27" s="34"/>
      <c r="E27" s="33"/>
    </row>
    <row r="28" spans="1:5">
      <c r="A28" s="31" t="s">
        <v>90</v>
      </c>
      <c r="B28" s="38" t="s">
        <v>14</v>
      </c>
      <c r="C28" s="47" t="s">
        <v>91</v>
      </c>
      <c r="D28" s="34"/>
      <c r="E28" s="39">
        <v>113258.49</v>
      </c>
    </row>
    <row r="29" spans="1:5">
      <c r="A29" s="31" t="s">
        <v>92</v>
      </c>
      <c r="B29" s="38" t="s">
        <v>15</v>
      </c>
      <c r="C29" s="47" t="s">
        <v>93</v>
      </c>
      <c r="D29" s="34"/>
      <c r="E29" s="39">
        <v>1252.6895833333333</v>
      </c>
    </row>
    <row r="30" spans="1:5">
      <c r="A30" s="31" t="s">
        <v>94</v>
      </c>
      <c r="B30" s="38" t="s">
        <v>16</v>
      </c>
      <c r="C30" s="47" t="s">
        <v>95</v>
      </c>
      <c r="D30" s="34"/>
      <c r="E30" s="39">
        <v>0</v>
      </c>
    </row>
    <row r="31" spans="1:5">
      <c r="A31" s="31" t="s">
        <v>96</v>
      </c>
      <c r="B31" s="38" t="s">
        <v>58</v>
      </c>
      <c r="C31" s="47" t="s">
        <v>97</v>
      </c>
      <c r="D31" s="34"/>
      <c r="E31" s="39">
        <v>-1185161.5299999998</v>
      </c>
    </row>
    <row r="32" spans="1:5">
      <c r="A32" s="31" t="s">
        <v>98</v>
      </c>
      <c r="B32" s="38" t="s">
        <v>55</v>
      </c>
      <c r="C32" s="47" t="s">
        <v>97</v>
      </c>
      <c r="D32" s="34"/>
      <c r="E32" s="39">
        <v>0</v>
      </c>
    </row>
    <row r="33" spans="1:5">
      <c r="A33" s="31" t="s">
        <v>99</v>
      </c>
      <c r="B33" s="38" t="s">
        <v>45</v>
      </c>
      <c r="C33" s="47" t="s">
        <v>97</v>
      </c>
      <c r="D33" s="34"/>
      <c r="E33" s="39">
        <v>0</v>
      </c>
    </row>
    <row r="34" spans="1:5">
      <c r="A34" s="31" t="s">
        <v>100</v>
      </c>
      <c r="B34" s="38" t="s">
        <v>56</v>
      </c>
      <c r="C34" s="47" t="s">
        <v>97</v>
      </c>
      <c r="D34" s="34"/>
      <c r="E34" s="39">
        <v>0</v>
      </c>
    </row>
    <row r="35" spans="1:5">
      <c r="A35" s="31" t="s">
        <v>101</v>
      </c>
      <c r="B35" s="38" t="s">
        <v>33</v>
      </c>
      <c r="C35" s="47" t="s">
        <v>102</v>
      </c>
      <c r="D35" s="34"/>
      <c r="E35" s="39">
        <v>0</v>
      </c>
    </row>
    <row r="36" spans="1:5">
      <c r="A36" s="31" t="s">
        <v>103</v>
      </c>
      <c r="B36" s="38" t="s">
        <v>28</v>
      </c>
      <c r="C36" s="47" t="s">
        <v>102</v>
      </c>
      <c r="D36" s="34"/>
      <c r="E36" s="39">
        <v>50918.99</v>
      </c>
    </row>
    <row r="37" spans="1:5">
      <c r="A37" s="31" t="s">
        <v>104</v>
      </c>
      <c r="B37" s="38" t="s">
        <v>19</v>
      </c>
      <c r="C37" s="47" t="s">
        <v>105</v>
      </c>
      <c r="D37" s="48"/>
      <c r="E37" s="39">
        <v>-113321.31014165096</v>
      </c>
    </row>
    <row r="38" spans="1:5">
      <c r="A38" s="31" t="s">
        <v>106</v>
      </c>
      <c r="B38" s="38" t="s">
        <v>40</v>
      </c>
      <c r="C38" s="47" t="s">
        <v>107</v>
      </c>
      <c r="D38" s="34"/>
      <c r="E38" s="39">
        <v>0</v>
      </c>
    </row>
    <row r="39" spans="1:5">
      <c r="A39" s="31" t="s">
        <v>108</v>
      </c>
      <c r="B39" s="38" t="s">
        <v>23</v>
      </c>
      <c r="C39" s="47" t="s">
        <v>105</v>
      </c>
      <c r="D39" s="34"/>
      <c r="E39" s="39">
        <v>6900</v>
      </c>
    </row>
    <row r="40" spans="1:5">
      <c r="A40" s="31" t="s">
        <v>109</v>
      </c>
      <c r="B40" s="38" t="s">
        <v>20</v>
      </c>
      <c r="C40" s="47" t="s">
        <v>105</v>
      </c>
      <c r="D40" s="34"/>
      <c r="E40" s="39">
        <v>0</v>
      </c>
    </row>
    <row r="41" spans="1:5">
      <c r="A41" s="31" t="s">
        <v>110</v>
      </c>
      <c r="B41" s="38" t="s">
        <v>21</v>
      </c>
      <c r="C41" s="47" t="s">
        <v>105</v>
      </c>
      <c r="D41" s="34"/>
      <c r="E41" s="39">
        <v>-345887.67041244084</v>
      </c>
    </row>
    <row r="42" spans="1:5">
      <c r="A42" s="31" t="s">
        <v>111</v>
      </c>
      <c r="B42" s="38" t="s">
        <v>22</v>
      </c>
      <c r="C42" s="47" t="s">
        <v>112</v>
      </c>
      <c r="D42" s="34"/>
      <c r="E42" s="39">
        <v>1246246.8799999999</v>
      </c>
    </row>
    <row r="43" spans="1:5">
      <c r="A43" s="31" t="s">
        <v>113</v>
      </c>
      <c r="B43" s="38" t="s">
        <v>24</v>
      </c>
      <c r="C43" s="47" t="s">
        <v>114</v>
      </c>
      <c r="D43" s="34"/>
      <c r="E43" s="39">
        <v>0</v>
      </c>
    </row>
    <row r="44" spans="1:5">
      <c r="A44" s="31" t="s">
        <v>115</v>
      </c>
      <c r="B44" s="38" t="s">
        <v>34</v>
      </c>
      <c r="C44" s="47" t="s">
        <v>102</v>
      </c>
      <c r="D44" s="34"/>
      <c r="E44" s="39">
        <v>0</v>
      </c>
    </row>
    <row r="45" spans="1:5">
      <c r="A45" s="31" t="s">
        <v>116</v>
      </c>
      <c r="B45" s="38" t="s">
        <v>37</v>
      </c>
      <c r="C45" s="47" t="s">
        <v>102</v>
      </c>
      <c r="D45" s="34"/>
      <c r="E45" s="39">
        <v>7406.52</v>
      </c>
    </row>
    <row r="46" spans="1:5">
      <c r="A46" s="31" t="s">
        <v>117</v>
      </c>
      <c r="B46" s="38" t="s">
        <v>38</v>
      </c>
      <c r="C46" s="47" t="s">
        <v>102</v>
      </c>
      <c r="D46" s="34"/>
      <c r="E46" s="39">
        <v>6737.52</v>
      </c>
    </row>
    <row r="47" spans="1:5">
      <c r="A47" s="31" t="s">
        <v>118</v>
      </c>
      <c r="B47" s="38" t="s">
        <v>27</v>
      </c>
      <c r="C47" s="47" t="s">
        <v>119</v>
      </c>
      <c r="D47" s="34"/>
      <c r="E47" s="39">
        <v>0</v>
      </c>
    </row>
    <row r="48" spans="1:5">
      <c r="A48" s="31" t="s">
        <v>120</v>
      </c>
      <c r="B48" s="38" t="s">
        <v>42</v>
      </c>
      <c r="C48" s="47" t="s">
        <v>102</v>
      </c>
      <c r="D48" s="34"/>
      <c r="E48" s="39">
        <v>0</v>
      </c>
    </row>
    <row r="49" spans="1:5">
      <c r="A49" s="31" t="s">
        <v>121</v>
      </c>
      <c r="B49" s="38" t="s">
        <v>41</v>
      </c>
      <c r="C49" s="47" t="s">
        <v>102</v>
      </c>
      <c r="D49" s="34"/>
      <c r="E49" s="39">
        <v>99999.96</v>
      </c>
    </row>
    <row r="50" spans="1:5">
      <c r="A50" s="31" t="s">
        <v>122</v>
      </c>
      <c r="B50" s="38" t="s">
        <v>43</v>
      </c>
      <c r="C50" s="47" t="s">
        <v>123</v>
      </c>
      <c r="D50" s="34"/>
      <c r="E50" s="39">
        <v>0</v>
      </c>
    </row>
    <row r="51" spans="1:5">
      <c r="A51" s="31" t="s">
        <v>124</v>
      </c>
      <c r="B51" s="38" t="s">
        <v>53</v>
      </c>
      <c r="C51" s="47" t="s">
        <v>125</v>
      </c>
      <c r="D51" s="34"/>
      <c r="E51" s="39">
        <v>-186259.26000000007</v>
      </c>
    </row>
    <row r="52" spans="1:5">
      <c r="A52" s="31" t="s">
        <v>126</v>
      </c>
      <c r="B52" s="38" t="s">
        <v>54</v>
      </c>
      <c r="C52" s="47" t="s">
        <v>127</v>
      </c>
      <c r="D52" s="34"/>
      <c r="E52" s="39">
        <v>0</v>
      </c>
    </row>
    <row r="53" spans="1:5">
      <c r="A53" s="31" t="s">
        <v>128</v>
      </c>
      <c r="B53" s="38" t="s">
        <v>36</v>
      </c>
      <c r="C53" s="47" t="s">
        <v>129</v>
      </c>
      <c r="D53" s="34"/>
      <c r="E53" s="39">
        <v>-654578.40999999992</v>
      </c>
    </row>
    <row r="54" spans="1:5">
      <c r="A54" s="31" t="s">
        <v>130</v>
      </c>
      <c r="B54" s="38" t="s">
        <v>48</v>
      </c>
      <c r="C54" s="47" t="s">
        <v>131</v>
      </c>
      <c r="D54" s="34"/>
      <c r="E54" s="39">
        <v>0</v>
      </c>
    </row>
    <row r="55" spans="1:5">
      <c r="A55" s="31" t="s">
        <v>132</v>
      </c>
      <c r="B55" s="38" t="s">
        <v>49</v>
      </c>
      <c r="C55" s="47" t="s">
        <v>129</v>
      </c>
      <c r="D55" s="34"/>
      <c r="E55" s="39">
        <v>0</v>
      </c>
    </row>
    <row r="56" spans="1:5">
      <c r="A56" s="31" t="s">
        <v>133</v>
      </c>
      <c r="B56" s="38" t="s">
        <v>50</v>
      </c>
      <c r="C56" s="47" t="s">
        <v>129</v>
      </c>
      <c r="D56" s="34"/>
      <c r="E56" s="39">
        <v>0</v>
      </c>
    </row>
    <row r="57" spans="1:5">
      <c r="A57" s="31" t="s">
        <v>134</v>
      </c>
      <c r="B57" s="38" t="s">
        <v>35</v>
      </c>
      <c r="C57" s="47" t="s">
        <v>135</v>
      </c>
      <c r="D57" s="34"/>
      <c r="E57" s="39">
        <v>0</v>
      </c>
    </row>
    <row r="58" spans="1:5">
      <c r="A58" s="31" t="s">
        <v>136</v>
      </c>
      <c r="B58" s="38" t="s">
        <v>51</v>
      </c>
      <c r="C58" s="47" t="s">
        <v>135</v>
      </c>
      <c r="D58" s="34"/>
      <c r="E58" s="39">
        <v>0</v>
      </c>
    </row>
    <row r="59" spans="1:5">
      <c r="A59" s="31" t="s">
        <v>137</v>
      </c>
      <c r="B59" s="38" t="s">
        <v>52</v>
      </c>
      <c r="C59" s="47" t="s">
        <v>138</v>
      </c>
      <c r="D59" s="34"/>
      <c r="E59" s="39">
        <v>0</v>
      </c>
    </row>
    <row r="60" spans="1:5">
      <c r="A60" s="31" t="s">
        <v>139</v>
      </c>
      <c r="B60" s="38" t="s">
        <v>17</v>
      </c>
      <c r="C60" s="47" t="s">
        <v>107</v>
      </c>
      <c r="D60" s="34"/>
      <c r="E60" s="39">
        <v>-948474.27</v>
      </c>
    </row>
    <row r="61" spans="1:5">
      <c r="A61" s="31" t="s">
        <v>140</v>
      </c>
      <c r="B61" s="38" t="s">
        <v>29</v>
      </c>
      <c r="C61" s="47" t="s">
        <v>141</v>
      </c>
      <c r="D61" s="34"/>
      <c r="E61" s="39">
        <v>0</v>
      </c>
    </row>
    <row r="62" spans="1:5">
      <c r="A62" s="31" t="s">
        <v>142</v>
      </c>
      <c r="B62" s="38" t="s">
        <v>30</v>
      </c>
      <c r="C62" s="47" t="s">
        <v>143</v>
      </c>
      <c r="D62" s="34"/>
      <c r="E62" s="39">
        <v>134281.56</v>
      </c>
    </row>
    <row r="63" spans="1:5">
      <c r="A63" s="31" t="s">
        <v>144</v>
      </c>
      <c r="B63" s="38" t="s">
        <v>39</v>
      </c>
      <c r="C63" s="47" t="s">
        <v>107</v>
      </c>
      <c r="D63" s="34"/>
      <c r="E63" s="39">
        <v>0</v>
      </c>
    </row>
    <row r="64" spans="1:5">
      <c r="A64" s="31" t="s">
        <v>145</v>
      </c>
      <c r="B64" s="38" t="s">
        <v>18</v>
      </c>
      <c r="C64" s="47" t="s">
        <v>146</v>
      </c>
      <c r="D64" s="34"/>
      <c r="E64" s="39">
        <v>0</v>
      </c>
    </row>
    <row r="65" spans="1:5">
      <c r="A65" s="31" t="s">
        <v>147</v>
      </c>
      <c r="B65" s="38" t="s">
        <v>44</v>
      </c>
      <c r="C65" s="47" t="s">
        <v>107</v>
      </c>
      <c r="D65" s="34"/>
      <c r="E65" s="39">
        <v>18219.740000000002</v>
      </c>
    </row>
    <row r="66" spans="1:5">
      <c r="A66" s="31" t="s">
        <v>148</v>
      </c>
      <c r="B66" s="38" t="s">
        <v>32</v>
      </c>
      <c r="C66" s="47" t="s">
        <v>102</v>
      </c>
      <c r="D66" s="34"/>
      <c r="E66" s="39">
        <v>-418674.62</v>
      </c>
    </row>
    <row r="67" spans="1:5">
      <c r="A67" s="31" t="s">
        <v>149</v>
      </c>
      <c r="B67" s="38" t="s">
        <v>57</v>
      </c>
      <c r="C67" s="47" t="s">
        <v>91</v>
      </c>
      <c r="D67" s="34"/>
      <c r="E67" s="39">
        <v>0</v>
      </c>
    </row>
    <row r="68" spans="1:5">
      <c r="A68" s="31" t="s">
        <v>150</v>
      </c>
      <c r="B68" s="38" t="s">
        <v>31</v>
      </c>
      <c r="C68" s="47" t="s">
        <v>102</v>
      </c>
      <c r="D68" s="34"/>
      <c r="E68" s="39">
        <v>57080.04</v>
      </c>
    </row>
    <row r="69" spans="1:5">
      <c r="A69" s="31" t="s">
        <v>151</v>
      </c>
      <c r="B69" s="38" t="s">
        <v>46</v>
      </c>
      <c r="C69" s="47" t="s">
        <v>123</v>
      </c>
      <c r="D69" s="34"/>
      <c r="E69" s="39">
        <v>-73363.239999999991</v>
      </c>
    </row>
    <row r="70" spans="1:5">
      <c r="A70" s="31" t="s">
        <v>152</v>
      </c>
      <c r="B70" s="38" t="s">
        <v>47</v>
      </c>
      <c r="C70" s="47" t="s">
        <v>123</v>
      </c>
      <c r="D70" s="34"/>
      <c r="E70" s="39">
        <v>0</v>
      </c>
    </row>
    <row r="71" spans="1:5">
      <c r="A71" s="31" t="s">
        <v>153</v>
      </c>
      <c r="B71" s="38" t="s">
        <v>63</v>
      </c>
      <c r="C71" s="47" t="s">
        <v>154</v>
      </c>
      <c r="D71" s="34"/>
      <c r="E71" s="39">
        <v>-6291</v>
      </c>
    </row>
    <row r="72" spans="1:5">
      <c r="A72" s="31" t="s">
        <v>65</v>
      </c>
      <c r="B72" s="38" t="s">
        <v>64</v>
      </c>
      <c r="C72" s="47" t="s">
        <v>154</v>
      </c>
      <c r="D72" s="34"/>
      <c r="E72" s="39">
        <v>0</v>
      </c>
    </row>
    <row r="73" spans="1:5">
      <c r="A73" s="31" t="s">
        <v>67</v>
      </c>
      <c r="B73" s="38" t="s">
        <v>66</v>
      </c>
      <c r="C73" s="47" t="s">
        <v>154</v>
      </c>
      <c r="D73" s="34"/>
      <c r="E73" s="39">
        <v>32231</v>
      </c>
    </row>
    <row r="74" spans="1:5">
      <c r="A74" s="49" t="s">
        <v>155</v>
      </c>
      <c r="B74" s="38" t="s">
        <v>68</v>
      </c>
      <c r="C74" s="47" t="s">
        <v>154</v>
      </c>
      <c r="D74" s="34"/>
      <c r="E74" s="39">
        <v>-173.70999999999913</v>
      </c>
    </row>
    <row r="75" spans="1:5">
      <c r="A75" s="37" t="s">
        <v>12</v>
      </c>
      <c r="B75" s="38" t="s">
        <v>69</v>
      </c>
      <c r="C75" s="47" t="s">
        <v>156</v>
      </c>
      <c r="D75" s="34"/>
      <c r="E75" s="39">
        <v>0</v>
      </c>
    </row>
    <row r="76" spans="1:5">
      <c r="A76" s="37" t="s">
        <v>60</v>
      </c>
      <c r="B76" s="38" t="s">
        <v>59</v>
      </c>
      <c r="C76" s="47" t="s">
        <v>105</v>
      </c>
      <c r="D76" s="34"/>
      <c r="E76" s="39">
        <v>-5495823.4729174301</v>
      </c>
    </row>
    <row r="77" spans="1:5">
      <c r="A77" s="37" t="s">
        <v>62</v>
      </c>
      <c r="B77" s="38" t="s">
        <v>61</v>
      </c>
      <c r="C77" s="50" t="s">
        <v>91</v>
      </c>
      <c r="D77" s="34"/>
      <c r="E77" s="39">
        <v>0</v>
      </c>
    </row>
    <row r="78" spans="1:5">
      <c r="A78" s="37" t="s">
        <v>157</v>
      </c>
      <c r="B78" s="51"/>
      <c r="C78" s="52"/>
      <c r="D78" s="34"/>
      <c r="E78" s="39">
        <v>0</v>
      </c>
    </row>
    <row r="79" spans="1:5">
      <c r="A79" s="37" t="s">
        <v>26</v>
      </c>
      <c r="B79" s="38" t="s">
        <v>25</v>
      </c>
      <c r="C79" s="47" t="s">
        <v>158</v>
      </c>
      <c r="D79" s="34"/>
      <c r="E79" s="39">
        <v>0</v>
      </c>
    </row>
    <row r="80" spans="1:5">
      <c r="A80" s="37"/>
      <c r="B80" s="51"/>
      <c r="C80" s="38"/>
      <c r="D80" s="34"/>
      <c r="E80" s="39"/>
    </row>
    <row r="81" spans="1:5">
      <c r="A81" s="53" t="s">
        <v>159</v>
      </c>
      <c r="B81" s="28"/>
      <c r="C81" s="54"/>
      <c r="D81" s="55"/>
      <c r="E81" s="29">
        <f>SUM(E28:E80)</f>
        <v>-7653475.1038881885</v>
      </c>
    </row>
    <row r="82" spans="1:5">
      <c r="A82" s="31"/>
      <c r="B82" s="32"/>
      <c r="C82" s="33"/>
      <c r="D82" s="34"/>
      <c r="E82" s="39"/>
    </row>
    <row r="83" spans="1:5">
      <c r="A83" s="56" t="s">
        <v>160</v>
      </c>
      <c r="B83" s="57"/>
      <c r="C83" s="58"/>
      <c r="D83" s="59"/>
      <c r="E83" s="60">
        <f>E10+E25+E81</f>
        <v>17068956.836111814</v>
      </c>
    </row>
    <row r="84" spans="1:5">
      <c r="A84" s="43"/>
      <c r="B84" s="61"/>
      <c r="C84" s="45"/>
      <c r="D84" s="34"/>
      <c r="E84" s="62"/>
    </row>
    <row r="85" spans="1:5">
      <c r="A85" s="35" t="s">
        <v>161</v>
      </c>
      <c r="B85" s="61"/>
      <c r="C85" s="45"/>
      <c r="D85" s="34"/>
      <c r="E85" s="62"/>
    </row>
    <row r="86" spans="1:5">
      <c r="A86" s="31" t="s">
        <v>162</v>
      </c>
      <c r="B86" s="32"/>
      <c r="C86" s="33"/>
      <c r="D86" s="34"/>
      <c r="E86" s="39">
        <v>0</v>
      </c>
    </row>
    <row r="87" spans="1:5">
      <c r="A87" s="31" t="s">
        <v>163</v>
      </c>
      <c r="B87" s="32"/>
      <c r="C87" s="33"/>
      <c r="D87" s="34"/>
      <c r="E87" s="39">
        <v>-895968.49000000022</v>
      </c>
    </row>
    <row r="88" spans="1:5">
      <c r="A88" s="31" t="s">
        <v>10</v>
      </c>
      <c r="B88" s="32"/>
      <c r="C88" s="33"/>
      <c r="D88" s="34"/>
      <c r="E88" s="39">
        <v>-874021</v>
      </c>
    </row>
    <row r="89" spans="1:5">
      <c r="A89" s="31" t="s">
        <v>164</v>
      </c>
      <c r="B89" s="32"/>
      <c r="C89" s="33"/>
      <c r="D89" s="34"/>
      <c r="E89" s="39">
        <f>-SUM(E83,E86:E88)*0.1</f>
        <v>-1529896.7346111815</v>
      </c>
    </row>
    <row r="90" spans="1:5">
      <c r="A90" s="56" t="s">
        <v>165</v>
      </c>
      <c r="B90" s="57"/>
      <c r="C90" s="58"/>
      <c r="D90" s="59"/>
      <c r="E90" s="60">
        <f t="shared" ref="E90" si="0">SUM(E83:E89)</f>
        <v>13769070.611500632</v>
      </c>
    </row>
    <row r="91" spans="1:5">
      <c r="A91" s="43"/>
      <c r="B91" s="61"/>
      <c r="C91" s="45"/>
      <c r="D91" s="34"/>
      <c r="E91" s="62"/>
    </row>
    <row r="92" spans="1:5">
      <c r="A92" s="31" t="s">
        <v>166</v>
      </c>
      <c r="B92" s="61"/>
      <c r="C92" s="45"/>
      <c r="D92" s="34"/>
      <c r="E92" s="39">
        <v>0</v>
      </c>
    </row>
    <row r="93" spans="1:5">
      <c r="A93" s="31"/>
      <c r="B93" s="61"/>
      <c r="C93" s="45"/>
      <c r="D93" s="34"/>
      <c r="E93" s="39"/>
    </row>
    <row r="94" spans="1:5">
      <c r="A94" s="53" t="s">
        <v>167</v>
      </c>
      <c r="B94" s="28"/>
      <c r="C94" s="54"/>
      <c r="D94" s="55"/>
      <c r="E94" s="29">
        <f t="shared" ref="E94" si="1">SUM(E90:E92)</f>
        <v>13769070.611500632</v>
      </c>
    </row>
    <row r="95" spans="1:5">
      <c r="A95" s="31"/>
      <c r="B95" s="32"/>
      <c r="C95" s="33"/>
      <c r="D95" s="34"/>
      <c r="E95" s="39"/>
    </row>
    <row r="96" spans="1:5">
      <c r="A96" s="63" t="s">
        <v>168</v>
      </c>
      <c r="B96" s="64"/>
      <c r="C96" s="65"/>
      <c r="D96" s="66"/>
      <c r="E96" s="67">
        <v>0.06</v>
      </c>
    </row>
    <row r="97" spans="1:5">
      <c r="A97" s="31"/>
      <c r="B97" s="32"/>
      <c r="C97" s="33"/>
      <c r="D97" s="34"/>
      <c r="E97" s="39"/>
    </row>
    <row r="98" spans="1:5">
      <c r="A98" s="31" t="s">
        <v>169</v>
      </c>
      <c r="B98" s="32"/>
      <c r="C98" s="33"/>
      <c r="D98" s="34"/>
      <c r="E98" s="39">
        <f>E94*E96</f>
        <v>826144.23669003788</v>
      </c>
    </row>
    <row r="99" spans="1:5">
      <c r="A99" s="31" t="s">
        <v>170</v>
      </c>
      <c r="B99" s="32"/>
      <c r="C99" s="33"/>
      <c r="D99" s="34"/>
      <c r="E99" s="39">
        <v>0</v>
      </c>
    </row>
    <row r="100" spans="1:5">
      <c r="A100" s="31"/>
      <c r="B100" s="32"/>
      <c r="C100" s="33"/>
      <c r="D100" s="34"/>
      <c r="E100" s="39"/>
    </row>
    <row r="101" spans="1:5">
      <c r="A101" s="68" t="s">
        <v>171</v>
      </c>
      <c r="B101" s="69"/>
      <c r="C101" s="47"/>
      <c r="D101" s="70"/>
      <c r="E101" s="47">
        <v>0</v>
      </c>
    </row>
    <row r="102" spans="1:5">
      <c r="A102" s="31"/>
      <c r="B102" s="32"/>
      <c r="C102" s="33"/>
      <c r="D102" s="34"/>
      <c r="E102" s="33"/>
    </row>
    <row r="103" spans="1:5">
      <c r="A103" s="71" t="s">
        <v>172</v>
      </c>
      <c r="B103" s="72"/>
      <c r="C103" s="73"/>
      <c r="D103" s="74"/>
      <c r="E103" s="75">
        <f>SUM(E98:E102)</f>
        <v>826144.23669003788</v>
      </c>
    </row>
    <row r="104" spans="1:5">
      <c r="A104" s="31"/>
      <c r="B104" s="32"/>
      <c r="C104" s="33"/>
      <c r="D104" s="34"/>
      <c r="E104" s="39"/>
    </row>
    <row r="105" spans="1:5">
      <c r="A105" s="56" t="s">
        <v>173</v>
      </c>
      <c r="B105" s="57"/>
      <c r="C105" s="58"/>
      <c r="D105" s="59"/>
      <c r="E105" s="60">
        <f>E83-E103</f>
        <v>16242812.599421777</v>
      </c>
    </row>
    <row r="106" spans="1:5">
      <c r="A106" s="43"/>
      <c r="B106" s="61"/>
      <c r="C106" s="45"/>
      <c r="D106" s="34"/>
      <c r="E106" s="62"/>
    </row>
    <row r="107" spans="1:5">
      <c r="A107" s="31" t="s">
        <v>174</v>
      </c>
      <c r="B107" s="32"/>
      <c r="C107" s="33"/>
      <c r="D107" s="34"/>
      <c r="E107" s="39"/>
    </row>
    <row r="108" spans="1:5">
      <c r="A108" s="31"/>
      <c r="B108" s="32"/>
      <c r="C108" s="33"/>
      <c r="D108" s="34"/>
      <c r="E108" s="39"/>
    </row>
    <row r="109" spans="1:5">
      <c r="A109" s="53" t="s">
        <v>175</v>
      </c>
      <c r="B109" s="28"/>
      <c r="C109" s="54"/>
      <c r="D109" s="55"/>
      <c r="E109" s="29">
        <f t="shared" ref="E109" si="2">SUM(E105:E107)</f>
        <v>16242812.599421777</v>
      </c>
    </row>
    <row r="110" spans="1:5">
      <c r="A110" s="31"/>
      <c r="B110" s="32"/>
      <c r="C110" s="33"/>
      <c r="D110" s="34"/>
      <c r="E110" s="39"/>
    </row>
    <row r="111" spans="1:5">
      <c r="A111" s="68" t="s">
        <v>171</v>
      </c>
      <c r="B111" s="69"/>
      <c r="C111" s="47"/>
      <c r="D111" s="76"/>
      <c r="E111" s="33">
        <v>0</v>
      </c>
    </row>
    <row r="112" spans="1:5">
      <c r="A112" s="68" t="s">
        <v>176</v>
      </c>
      <c r="B112" s="69"/>
      <c r="C112" s="47"/>
      <c r="D112" s="76"/>
      <c r="E112" s="77">
        <v>0</v>
      </c>
    </row>
    <row r="113" spans="1:7">
      <c r="A113" s="31"/>
      <c r="B113" s="32"/>
      <c r="C113" s="33"/>
      <c r="D113" s="34"/>
      <c r="E113" s="39"/>
    </row>
    <row r="114" spans="1:7">
      <c r="A114" s="31" t="s">
        <v>177</v>
      </c>
      <c r="B114" s="32"/>
      <c r="C114" s="33"/>
      <c r="D114" s="34"/>
      <c r="E114" s="39">
        <f t="shared" ref="E114" si="3">SUM(E109:E113)</f>
        <v>16242812.599421777</v>
      </c>
    </row>
    <row r="115" spans="1:7">
      <c r="A115" s="31"/>
      <c r="B115" s="32"/>
      <c r="C115" s="33"/>
      <c r="D115" s="34"/>
      <c r="E115" s="39"/>
    </row>
    <row r="116" spans="1:7">
      <c r="A116" s="31" t="s">
        <v>178</v>
      </c>
      <c r="B116" s="32"/>
      <c r="C116" s="33"/>
      <c r="D116" s="34"/>
      <c r="E116" s="65">
        <v>0.35</v>
      </c>
    </row>
    <row r="117" spans="1:7">
      <c r="A117" s="31"/>
      <c r="B117" s="32"/>
      <c r="C117" s="33"/>
      <c r="D117" s="34"/>
      <c r="E117" s="39"/>
    </row>
    <row r="118" spans="1:7" ht="15.75" thickBot="1">
      <c r="A118" s="78" t="s">
        <v>179</v>
      </c>
      <c r="B118" s="79"/>
      <c r="C118" s="80"/>
      <c r="D118" s="80"/>
      <c r="E118" s="81">
        <f>+E114*E116</f>
        <v>5684984.4097976219</v>
      </c>
    </row>
    <row r="119" spans="1:7" ht="15.75" thickTop="1">
      <c r="A119" s="31"/>
      <c r="B119" s="32"/>
      <c r="C119" s="33"/>
      <c r="D119" s="34"/>
      <c r="E119" s="39"/>
    </row>
    <row r="120" spans="1:7">
      <c r="A120" s="31"/>
      <c r="B120" s="32"/>
      <c r="C120" s="33"/>
      <c r="D120" s="34"/>
      <c r="E120" s="39"/>
    </row>
    <row r="121" spans="1:7" ht="15.75" thickBot="1">
      <c r="A121" s="82"/>
      <c r="B121" s="24"/>
      <c r="C121" s="23"/>
      <c r="D121" s="83"/>
      <c r="E121" s="23"/>
    </row>
    <row r="122" spans="1:7">
      <c r="A122" s="84" t="s">
        <v>180</v>
      </c>
      <c r="B122" s="85"/>
      <c r="C122" s="86"/>
      <c r="D122" s="86"/>
      <c r="E122" s="86" t="s">
        <v>181</v>
      </c>
    </row>
    <row r="123" spans="1:7">
      <c r="A123" s="87" t="s">
        <v>182</v>
      </c>
      <c r="C123" s="1" t="s">
        <v>183</v>
      </c>
      <c r="E123" s="88">
        <f t="shared" ref="E123" si="4">E10*0.35</f>
        <v>8475293.057</v>
      </c>
    </row>
    <row r="124" spans="1:7">
      <c r="A124" s="89" t="s">
        <v>184</v>
      </c>
      <c r="C124" s="1" t="s">
        <v>183</v>
      </c>
      <c r="E124" s="88">
        <f t="shared" ref="E124" si="5">E25*0.35</f>
        <v>177558.122</v>
      </c>
    </row>
    <row r="125" spans="1:7">
      <c r="A125" s="89" t="s">
        <v>203</v>
      </c>
      <c r="C125" s="1" t="s">
        <v>185</v>
      </c>
      <c r="E125" s="88">
        <f>+(+E10+E25+E88)*0.06*0.65</f>
        <v>930088.02665999997</v>
      </c>
      <c r="G125" s="88"/>
    </row>
    <row r="126" spans="1:7">
      <c r="A126" s="89" t="s">
        <v>186</v>
      </c>
      <c r="C126" s="1" t="s">
        <v>183</v>
      </c>
      <c r="E126" s="39">
        <v>214757.35000000003</v>
      </c>
    </row>
    <row r="127" spans="1:7">
      <c r="A127" s="89" t="s">
        <v>187</v>
      </c>
      <c r="C127" s="1" t="s">
        <v>183</v>
      </c>
      <c r="E127" s="39">
        <v>-84797</v>
      </c>
    </row>
    <row r="128" spans="1:7" ht="15.75" thickBot="1">
      <c r="A128" s="89" t="s">
        <v>188</v>
      </c>
      <c r="C128" s="1" t="s">
        <v>185</v>
      </c>
      <c r="E128" s="39">
        <v>1894.0609999999992</v>
      </c>
    </row>
    <row r="129" spans="1:7" ht="15.75" thickBot="1">
      <c r="A129" s="90" t="s">
        <v>189</v>
      </c>
      <c r="B129" s="91"/>
      <c r="C129" s="92"/>
      <c r="D129" s="92"/>
      <c r="E129" s="93">
        <f>SUM(E123:E128)</f>
        <v>9714793.6166600008</v>
      </c>
    </row>
    <row r="130" spans="1:7" ht="15.75" thickBot="1">
      <c r="A130" s="94"/>
      <c r="B130" s="95"/>
      <c r="C130" s="96"/>
      <c r="D130" s="97"/>
      <c r="E130" s="96">
        <f>E129/E10</f>
        <v>0.4011870436766421</v>
      </c>
    </row>
    <row r="133" spans="1:7">
      <c r="A133" s="98" t="s">
        <v>190</v>
      </c>
    </row>
    <row r="135" spans="1:7">
      <c r="A135" s="99" t="s">
        <v>191</v>
      </c>
    </row>
    <row r="137" spans="1:7">
      <c r="A137" s="100" t="s">
        <v>192</v>
      </c>
      <c r="B137" s="101"/>
      <c r="C137" s="100"/>
      <c r="D137" s="102"/>
      <c r="E137" s="103">
        <f>+E103+E118</f>
        <v>6511128.6464876598</v>
      </c>
    </row>
    <row r="138" spans="1:7">
      <c r="E138" s="104"/>
    </row>
    <row r="139" spans="1:7">
      <c r="E139" s="104"/>
    </row>
    <row r="140" spans="1:7">
      <c r="A140" s="99" t="s">
        <v>193</v>
      </c>
    </row>
    <row r="142" spans="1:7">
      <c r="A142" s="1" t="s">
        <v>194</v>
      </c>
      <c r="E142" s="1">
        <f>-(+E81+E87+E89)</f>
        <v>10079340.328499371</v>
      </c>
      <c r="F142" s="105"/>
    </row>
    <row r="143" spans="1:7">
      <c r="A143" s="1" t="s">
        <v>195</v>
      </c>
      <c r="E143" s="106">
        <f>+E96</f>
        <v>0.06</v>
      </c>
    </row>
    <row r="144" spans="1:7">
      <c r="A144" s="1" t="s">
        <v>196</v>
      </c>
      <c r="E144" s="1">
        <f>+E142*E143</f>
        <v>604760.41970996221</v>
      </c>
      <c r="F144" s="107"/>
      <c r="G144" s="107"/>
    </row>
    <row r="146" spans="1:7">
      <c r="A146" s="1" t="s">
        <v>197</v>
      </c>
      <c r="E146" s="1">
        <f>-E81</f>
        <v>7653475.1038881885</v>
      </c>
    </row>
    <row r="147" spans="1:7">
      <c r="A147" s="1" t="s">
        <v>0</v>
      </c>
      <c r="E147" s="108">
        <f>-E144</f>
        <v>-604760.41970996221</v>
      </c>
    </row>
    <row r="148" spans="1:7">
      <c r="E148" s="1">
        <f>SUM(E146:E147)</f>
        <v>7048714.6841782266</v>
      </c>
    </row>
    <row r="149" spans="1:7">
      <c r="A149" s="1" t="s">
        <v>198</v>
      </c>
      <c r="E149" s="109">
        <v>0.35</v>
      </c>
    </row>
    <row r="150" spans="1:7">
      <c r="A150" s="1" t="s">
        <v>199</v>
      </c>
      <c r="E150" s="110">
        <f>+E148*E149</f>
        <v>2467050.1394623793</v>
      </c>
      <c r="F150" s="107"/>
      <c r="G150" s="107"/>
    </row>
    <row r="151" spans="1:7">
      <c r="E151" s="110"/>
    </row>
    <row r="152" spans="1:7">
      <c r="E152" s="110"/>
    </row>
    <row r="153" spans="1:7">
      <c r="A153" s="100" t="s">
        <v>200</v>
      </c>
      <c r="B153" s="101"/>
      <c r="C153" s="100"/>
      <c r="D153" s="102"/>
      <c r="E153" s="111">
        <f>+E144+E150</f>
        <v>3071810.5591723416</v>
      </c>
      <c r="G153" s="112"/>
    </row>
    <row r="154" spans="1:7">
      <c r="E154" s="110"/>
    </row>
    <row r="155" spans="1:7">
      <c r="E155" s="110"/>
    </row>
    <row r="156" spans="1:7">
      <c r="A156" s="100" t="s">
        <v>201</v>
      </c>
      <c r="B156" s="101"/>
      <c r="C156" s="100"/>
      <c r="D156" s="113"/>
      <c r="E156" s="111">
        <f>SUM(E126:E128)</f>
        <v>131854.41100000002</v>
      </c>
    </row>
    <row r="157" spans="1:7">
      <c r="E157" s="110"/>
    </row>
    <row r="158" spans="1:7">
      <c r="E158" s="110"/>
    </row>
    <row r="159" spans="1:7">
      <c r="A159" s="99" t="s">
        <v>202</v>
      </c>
      <c r="E159" s="110"/>
    </row>
    <row r="160" spans="1:7">
      <c r="A160" s="99"/>
      <c r="E160" s="110"/>
    </row>
    <row r="161" spans="1:5" ht="15.75" thickBot="1">
      <c r="A161" s="114" t="s">
        <v>189</v>
      </c>
      <c r="B161" s="115"/>
      <c r="C161" s="114"/>
      <c r="D161" s="102"/>
      <c r="E161" s="116">
        <f>+E137+E153+E156</f>
        <v>9714793.6166600008</v>
      </c>
    </row>
    <row r="162" spans="1:5" ht="15.75" thickTop="1">
      <c r="E162" s="1">
        <f>+E129-E161</f>
        <v>0</v>
      </c>
    </row>
  </sheetData>
  <pageMargins left="0.7" right="0.7" top="0.75" bottom="0.75" header="0.3" footer="0.3"/>
  <pageSetup scale="5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Tax Provision</vt:lpstr>
      <vt:lpstr>'2012 Tax Provision'!Print_Titles</vt:lpstr>
    </vt:vector>
  </TitlesOfParts>
  <Company>American Water Works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bernhakm</dc:creator>
  <cp:lastModifiedBy>bernhakm</cp:lastModifiedBy>
  <cp:lastPrinted>2013-02-11T18:34:26Z</cp:lastPrinted>
  <dcterms:created xsi:type="dcterms:W3CDTF">2013-02-08T22:12:39Z</dcterms:created>
  <dcterms:modified xsi:type="dcterms:W3CDTF">2013-02-11T18:35:09Z</dcterms:modified>
</cp:coreProperties>
</file>