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0" yWindow="300" windowWidth="10110" windowHeight="7440" activeTab="0"/>
  </bookViews>
  <sheets>
    <sheet name="ESTIMATES&amp;PEs" sheetId="1" r:id="rId1"/>
    <sheet name="SECTOR EPS" sheetId="2" r:id="rId2"/>
    <sheet name="QUARTERLY DATA" sheetId="3" r:id="rId3"/>
    <sheet name="ISSUES" sheetId="4" r:id="rId4"/>
    <sheet name="SALES" sheetId="5" r:id="rId5"/>
    <sheet name="COMMENTARY AND LINKS" sheetId="6" r:id="rId6"/>
  </sheets>
  <definedNames>
    <definedName name="IQ_ADDIN" hidden="1">"AUTO"</definedName>
    <definedName name="IQ_CH" hidden="1">110000</definedName>
    <definedName name="IQ_CONV_RATE" hidden="1">"c2192"</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40778.7738310185</definedName>
    <definedName name="IQ_NTM" hidden="1">6000</definedName>
    <definedName name="IQ_OG_TOTAL_OIL_PRODUCTON" hidden="1">"c2059"</definedName>
    <definedName name="IQ_SHAREOUTSTANDING" hidden="1">"c1347"</definedName>
    <definedName name="IQ_TODAY" hidden="1">0</definedName>
    <definedName name="IQ_WEEK" hidden="1">50000</definedName>
    <definedName name="IQ_YTD" hidden="1">3000</definedName>
    <definedName name="IQ_YTDMONTH" hidden="1">130000</definedName>
    <definedName name="OLE_LINK1" localSheetId="5">'COMMENTARY AND LINKS'!#REF!</definedName>
    <definedName name="OLE_LINK20" localSheetId="0">'ESTIMATES&amp;PEs'!#REF!</definedName>
    <definedName name="SPWS_WBID">"D59E1A16-371E-4D0F-A93D-481B765CD67C"</definedName>
    <definedName name="SPWS_WSID" localSheetId="0" hidden="1">"2E0D7859-DB93-478B-9DA7-67CC50929A66"</definedName>
    <definedName name="SPWS_WSID" localSheetId="2" hidden="1">"3DBDD925-7AEB-455E-A770-CEEF17D6751A"</definedName>
    <definedName name="SPWS_WSID" localSheetId="1" hidden="1">"A9C143DE-FC40-44CA-9F37-A4FFBE721530"</definedName>
  </definedNames>
  <calcPr fullCalcOnLoad="1"/>
</workbook>
</file>

<file path=xl/sharedStrings.xml><?xml version="1.0" encoding="utf-8"?>
<sst xmlns="http://schemas.openxmlformats.org/spreadsheetml/2006/main" count="1868" uniqueCount="1131">
  <si>
    <t>QUARTER</t>
  </si>
  <si>
    <t>PRICE</t>
  </si>
  <si>
    <t>DIVISOR</t>
  </si>
  <si>
    <t xml:space="preserve"> </t>
  </si>
  <si>
    <t>03/31/2002</t>
  </si>
  <si>
    <t>12/31/2001</t>
  </si>
  <si>
    <t>09/30/2001</t>
  </si>
  <si>
    <t>06/30/2001</t>
  </si>
  <si>
    <t>03/31/2001</t>
  </si>
  <si>
    <t>12/31/2000</t>
  </si>
  <si>
    <t>09/30/2000</t>
  </si>
  <si>
    <t>06/30/2000</t>
  </si>
  <si>
    <t>03/31/2000</t>
  </si>
  <si>
    <t>12/31/1999</t>
  </si>
  <si>
    <t>09/30/1999</t>
  </si>
  <si>
    <t>06/30/1999</t>
  </si>
  <si>
    <t>03/31/1999</t>
  </si>
  <si>
    <t>12/31/1998</t>
  </si>
  <si>
    <t>09/30/1998</t>
  </si>
  <si>
    <t>06/30/1998</t>
  </si>
  <si>
    <t>03/31/1998</t>
  </si>
  <si>
    <t>12/31/1997</t>
  </si>
  <si>
    <t>09/30/1997</t>
  </si>
  <si>
    <t>06/30/1997</t>
  </si>
  <si>
    <t>03/31/1997</t>
  </si>
  <si>
    <t>12/31/1996</t>
  </si>
  <si>
    <t>09/30/1996</t>
  </si>
  <si>
    <t>06/30/1996</t>
  </si>
  <si>
    <t>03/31/1996</t>
  </si>
  <si>
    <t>12/31/1995</t>
  </si>
  <si>
    <t>09/30/1995</t>
  </si>
  <si>
    <t>06/30/1995</t>
  </si>
  <si>
    <t>03/31/1995</t>
  </si>
  <si>
    <t>12/31/1994</t>
  </si>
  <si>
    <t>09/30/1994</t>
  </si>
  <si>
    <t>06/30/1994</t>
  </si>
  <si>
    <t>03/31/1994</t>
  </si>
  <si>
    <t>12/31/1993</t>
  </si>
  <si>
    <t>09/30/1993</t>
  </si>
  <si>
    <t>06/30/1993</t>
  </si>
  <si>
    <t>03/31/1993</t>
  </si>
  <si>
    <t>12/31/1992</t>
  </si>
  <si>
    <t>09/30/1992</t>
  </si>
  <si>
    <t>06/30/1992</t>
  </si>
  <si>
    <t>03/31/1992</t>
  </si>
  <si>
    <t>12/31/1991</t>
  </si>
  <si>
    <t>09/30/1991</t>
  </si>
  <si>
    <t>06/30/1991</t>
  </si>
  <si>
    <t>03/31/1991</t>
  </si>
  <si>
    <t>12/31/1990</t>
  </si>
  <si>
    <t>09/30/1990</t>
  </si>
  <si>
    <t>06/30/1990</t>
  </si>
  <si>
    <t>03/31/1990</t>
  </si>
  <si>
    <t>12/31/1989</t>
  </si>
  <si>
    <t>09/30/1989</t>
  </si>
  <si>
    <t>06/30/1989</t>
  </si>
  <si>
    <t>03/31/1989</t>
  </si>
  <si>
    <t>12/31/1988</t>
  </si>
  <si>
    <t>09/30/1988</t>
  </si>
  <si>
    <t>06/30/1988</t>
  </si>
  <si>
    <t>03/31/1988</t>
  </si>
  <si>
    <t>DIVIDENDS</t>
  </si>
  <si>
    <t>09/30/2002</t>
  </si>
  <si>
    <t>06/30/2002</t>
  </si>
  <si>
    <t>09/30/2003</t>
  </si>
  <si>
    <t>06/30/2003</t>
  </si>
  <si>
    <t>12/31/2002</t>
  </si>
  <si>
    <t>Data as of the close of:</t>
  </si>
  <si>
    <t>S&amp;P 500 close of:</t>
  </si>
  <si>
    <t>03/31/2004</t>
  </si>
  <si>
    <t>06/30/2004</t>
  </si>
  <si>
    <t>09/30/2004</t>
  </si>
  <si>
    <t>03/31/2005</t>
  </si>
  <si>
    <t>06/30/2005</t>
  </si>
  <si>
    <t>09/30/2005</t>
  </si>
  <si>
    <t>S&amp;P 500 EARNINGS AND ESTIMATE REPORT</t>
  </si>
  <si>
    <t>CASH</t>
  </si>
  <si>
    <t>P/E</t>
  </si>
  <si>
    <t>AS REPORTED</t>
  </si>
  <si>
    <t>END</t>
  </si>
  <si>
    <t>(ests are</t>
  </si>
  <si>
    <t>bottom up)</t>
  </si>
  <si>
    <t>top down)</t>
  </si>
  <si>
    <t>PER SHR</t>
  </si>
  <si>
    <t>OPERATING</t>
  </si>
  <si>
    <t>03/31/2003</t>
  </si>
  <si>
    <t>Dividend yield (indicated rate)</t>
  </si>
  <si>
    <t xml:space="preserve">06/30/2003 </t>
  </si>
  <si>
    <t xml:space="preserve">03/31/2004 </t>
  </si>
  <si>
    <t>03/31/2006</t>
  </si>
  <si>
    <t>06/30/2006</t>
  </si>
  <si>
    <t>09/30/2006</t>
  </si>
  <si>
    <t xml:space="preserve">03/31/2005 </t>
  </si>
  <si>
    <t>03/31/2007</t>
  </si>
  <si>
    <t>06/30/2007</t>
  </si>
  <si>
    <t>09/30/2007</t>
  </si>
  <si>
    <t xml:space="preserve">12/31/2005 </t>
  </si>
  <si>
    <t xml:space="preserve">03/31/2006 </t>
  </si>
  <si>
    <t xml:space="preserve">09/30/2006 </t>
  </si>
  <si>
    <t>06/30/2008</t>
  </si>
  <si>
    <t>03/31/2008</t>
  </si>
  <si>
    <t>09/30/2008</t>
  </si>
  <si>
    <t xml:space="preserve">03/31/2007 </t>
  </si>
  <si>
    <t xml:space="preserve">06/30/2007 </t>
  </si>
  <si>
    <t xml:space="preserve">12/31/2006 </t>
  </si>
  <si>
    <t>09/30/2009</t>
  </si>
  <si>
    <t>06/30/2009</t>
  </si>
  <si>
    <t>12/31/2007</t>
  </si>
  <si>
    <t xml:space="preserve">06/30/2008 </t>
  </si>
  <si>
    <t>EARNINGS</t>
  </si>
  <si>
    <t xml:space="preserve">QUARTER </t>
  </si>
  <si>
    <t>(full float adjusted)</t>
  </si>
  <si>
    <t>(half float adjusted)</t>
  </si>
  <si>
    <t>06/30/2010</t>
  </si>
  <si>
    <t>09/30/2010</t>
  </si>
  <si>
    <t>Income from product (goods and services), excludes corporate (M&amp;A, financing, layoffs ), and unusual items</t>
  </si>
  <si>
    <t>Income from continuing operations, also known GAAP (Generally Accepted Accounting Principles) and As Reported</t>
  </si>
  <si>
    <t>Actual earnings are bottom up</t>
  </si>
  <si>
    <t>Estimates are bottom up and top down, as marked</t>
  </si>
  <si>
    <t>ACTUAL</t>
  </si>
  <si>
    <t>SALES</t>
  </si>
  <si>
    <t>03/30/2009</t>
  </si>
  <si>
    <t>12/31/2008</t>
  </si>
  <si>
    <t xml:space="preserve">03/31/2009 </t>
  </si>
  <si>
    <t>S&amp;P Senior Index Analyst</t>
  </si>
  <si>
    <t>Howard Silverblatt</t>
  </si>
  <si>
    <t>09/30/2011</t>
  </si>
  <si>
    <t>ESTIMATES</t>
  </si>
  <si>
    <t>S&amp;P 500</t>
  </si>
  <si>
    <t>PER</t>
  </si>
  <si>
    <t>SHARE</t>
  </si>
  <si>
    <t>03/31/2010</t>
  </si>
  <si>
    <t xml:space="preserve">12/31/2009 </t>
  </si>
  <si>
    <t>12/31/2012</t>
  </si>
  <si>
    <t>09/30/2012</t>
  </si>
  <si>
    <t xml:space="preserve">09/30/2010 </t>
  </si>
  <si>
    <t>03/31/2011</t>
  </si>
  <si>
    <t>12/31/2010</t>
  </si>
  <si>
    <t>BOOK VAL</t>
  </si>
  <si>
    <t>Historical actuals:</t>
  </si>
  <si>
    <t>and prior</t>
  </si>
  <si>
    <t>Estimates:</t>
  </si>
  <si>
    <t>and forward</t>
  </si>
  <si>
    <t>Operating Earnings Per Share by Economic Sector</t>
  </si>
  <si>
    <t>INDEX NAME</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</si>
  <si>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</si>
  <si>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</si>
  <si>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</si>
  <si>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</si>
  <si>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</si>
  <si>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</si>
  <si>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</si>
  <si>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</si>
  <si>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</si>
  <si>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</si>
  <si>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</si>
  <si>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</si>
  <si>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</si>
  <si>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</si>
  <si>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</si>
  <si>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</si>
  <si>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</si>
  <si>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</si>
  <si>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</si>
  <si>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</si>
  <si>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2008 EPS</t>
  </si>
  <si>
    <t>2008 P/E</t>
  </si>
  <si>
    <t>2009 EPS</t>
  </si>
  <si>
    <t>2009 P/E</t>
  </si>
  <si>
    <t>2010 EPS</t>
  </si>
  <si>
    <t>2010 P/E</t>
  </si>
  <si>
    <t>2011 EPS</t>
  </si>
  <si>
    <t>2011 P/E</t>
  </si>
  <si>
    <t>2012 EPS</t>
  </si>
  <si>
    <t>2012 P/E</t>
  </si>
  <si>
    <t>S&amp;P 500 Consumer Discretionary</t>
  </si>
  <si>
    <t>S&amp;P 500 Consumer Staples</t>
  </si>
  <si>
    <t>S&amp;P 500 Energy</t>
  </si>
  <si>
    <t>S&amp;P 500 Financials</t>
  </si>
  <si>
    <t>S&amp;P 500 Health Care</t>
  </si>
  <si>
    <t>S&amp;P 500 Industrials</t>
  </si>
  <si>
    <t>S&amp;P 500 Information Technology</t>
  </si>
  <si>
    <t>S&amp;P 500 Materials</t>
  </si>
  <si>
    <t>S&amp;P 500 Telecommunication Services</t>
  </si>
  <si>
    <t>S&amp;P 500 Utilities</t>
  </si>
  <si>
    <t>S&amp;P 400</t>
  </si>
  <si>
    <t>S&amp;P 400 Consumer Discretionary</t>
  </si>
  <si>
    <t>S&amp;P 400 Consumer Staples</t>
  </si>
  <si>
    <t>S&amp;P 400 Energy</t>
  </si>
  <si>
    <t>S&amp;P 400 Financials</t>
  </si>
  <si>
    <t>S&amp;P 400 Health Care</t>
  </si>
  <si>
    <t>S&amp;P 400 Industrials</t>
  </si>
  <si>
    <t>S&amp;P 400 Information Technology</t>
  </si>
  <si>
    <t>S&amp;P 400 Materials</t>
  </si>
  <si>
    <t>S&amp;P 400 Telecommunication Services</t>
  </si>
  <si>
    <t>S&amp;P 400 Utilities</t>
  </si>
  <si>
    <t>S&amp;P 600</t>
  </si>
  <si>
    <t>S&amp;P 600 Consumer Discretionary</t>
  </si>
  <si>
    <t>S&amp;P 600 Consumer Staples</t>
  </si>
  <si>
    <t>S&amp;P 600 Energy</t>
  </si>
  <si>
    <t>S&amp;P 600 Financials</t>
  </si>
  <si>
    <t>S&amp;P 600 Health Care</t>
  </si>
  <si>
    <t>S&amp;P 600 Industrials</t>
  </si>
  <si>
    <t>S&amp;P 600 Information Technology</t>
  </si>
  <si>
    <t>S&amp;P 600 Materials</t>
  </si>
  <si>
    <t>S&amp;P 600 Telecommunication Services</t>
  </si>
  <si>
    <t>S&amp;P 600 Utilities</t>
  </si>
  <si>
    <t>S&amp;P Composite 1500</t>
  </si>
  <si>
    <t>S&amp;P Composite 1500 Consumer Discretionary</t>
  </si>
  <si>
    <t>S&amp;P Composite 1500 Consumer Staples</t>
  </si>
  <si>
    <t>S&amp;P Composite 1500 Energy</t>
  </si>
  <si>
    <t>S&amp;P Composite 1500 Financials</t>
  </si>
  <si>
    <t>S&amp;P Composite 1500 Health Care</t>
  </si>
  <si>
    <t>S&amp;P Composite 1500 Industrials</t>
  </si>
  <si>
    <t>S&amp;P Composite 1500 Information Technology</t>
  </si>
  <si>
    <t>S&amp;P Composite 1500 Materials</t>
  </si>
  <si>
    <t>S&amp;P Composite 1500 Telecommunication Services</t>
  </si>
  <si>
    <t>S&amp;P Composite 1500 Utilities</t>
  </si>
  <si>
    <t>As Reported Earnings Per Share by Economic Sector</t>
  </si>
  <si>
    <t>Notes:</t>
  </si>
  <si>
    <t>Actual As Reported Diluted earnings, sometimes called Generally Accepted Accounting Principal (GAAP) earnings, is income from continuing operations. It excludes both</t>
  </si>
  <si>
    <t>discontinued and extraordinary income. Both of these terms are defined by Financial Standards Accounting Board (FASB) under GAAP. As Reported earnings represent the</t>
  </si>
  <si>
    <t>longest monitored earnings series available today.</t>
  </si>
  <si>
    <t>Actual Operating Basic earnings then excludes 'unusual' items from that value. Operating income is not defined under GAAP by FASB. This permits individual companies to</t>
  </si>
  <si>
    <t>for one company and omitted from another. S&amp;P reviews all earnings to insure compatibility across company and industry groups.</t>
  </si>
  <si>
    <t>The bottom-up earnings estimates are based on the Capital IQ consensus forecast.</t>
  </si>
  <si>
    <t>The current As Reported reporting quarter consists of actually-reported earnings extrapolated if at least 70% of the market value has reported.</t>
  </si>
  <si>
    <t>The current Operating reporting quarter consists of actually-reported earnings and Capital IQ consensus estimates.</t>
  </si>
  <si>
    <t>Historical annual P/Es are based on the year-end price.</t>
  </si>
  <si>
    <t>Estimated P/Es are based on the current price.</t>
  </si>
  <si>
    <t xml:space="preserve">03/30/2011 </t>
  </si>
  <si>
    <t>Bottom up estimate:</t>
  </si>
  <si>
    <t>Top down estimate:</t>
  </si>
  <si>
    <t>Operating earnings:</t>
  </si>
  <si>
    <t>As Reported earnings:</t>
  </si>
  <si>
    <t>S&amp;P 500 QUARTERLY DATA</t>
  </si>
  <si>
    <t>interpret what is and what is not 'unusual'. The result is a varied interpretation of items and charges, where the same specific type of charge may be included in Operating earnings</t>
  </si>
  <si>
    <t>PRICE 12/10</t>
  </si>
  <si>
    <t>PRICE 12/09</t>
  </si>
  <si>
    <t>PRICE 12/08</t>
  </si>
  <si>
    <t xml:space="preserve">Disclaimer: Please note that the statistical data is based on publicly available information, most of which is available in S&amp;P products such as Capital IQ, Compustat Research Insight and S&amp;P Index Alert.  Analysis and projections are my own, and may differ from others within the S&amp;P/McGraw-Hill organization.  Nothing presented is intended to, or should be interpreted as, a buy/sell/hold recommendation.  My notes vary in topics, but are all market related. The intent is to quickly inform. The assumption is that you don't need a basic education, editorial or sales pitch, just specific facts and maybe some observations. If the information does not suit your needs, please e-mail me and I will take you off the list. Unless otherwise noted all data is for public dissemination, and may not be used for commercial purposes.  Finally, any incoming correspondence from you will be considered confidential unless you specify otherwise.  </t>
  </si>
  <si>
    <t>Capital IQ consensus estimate for specific issue, building from the bottom up to the index level estimate</t>
  </si>
  <si>
    <t>S&amp;P estimate (Economics Department) incorporates models (economic, financial, policy), does not come down to the issue level</t>
  </si>
  <si>
    <t>REPORTED</t>
  </si>
  <si>
    <t>BEAT</t>
  </si>
  <si>
    <t>MISSED</t>
  </si>
  <si>
    <t>MET</t>
  </si>
  <si>
    <t>Issue level data includes restatements</t>
  </si>
  <si>
    <t>PRIOR YR</t>
  </si>
  <si>
    <t>PRIOR</t>
  </si>
  <si>
    <t>TICKER</t>
  </si>
  <si>
    <t>COMPANY</t>
  </si>
  <si>
    <t xml:space="preserve">YEAR </t>
  </si>
  <si>
    <t>YEAR</t>
  </si>
  <si>
    <t>$ MILLIONS</t>
  </si>
  <si>
    <t>PER SHARE</t>
  </si>
  <si>
    <t>Actual operating, as reported and sales are from S&amp;P Compustat</t>
  </si>
  <si>
    <t>ENERGY</t>
  </si>
  <si>
    <t>MATERIALS</t>
  </si>
  <si>
    <t>INDUSTRIALS</t>
  </si>
  <si>
    <t>CONSUMER DISCRETIONARY</t>
  </si>
  <si>
    <t>CONSUMER STAPLES</t>
  </si>
  <si>
    <t>HEALTH CARE</t>
  </si>
  <si>
    <t>FINANCIALS</t>
  </si>
  <si>
    <t>INFORMATION TECHNOLOGY</t>
  </si>
  <si>
    <t>TELECOMMUNICATION SERVICES</t>
  </si>
  <si>
    <t>UTILITIES</t>
  </si>
  <si>
    <t>QUARTERLY OPERATING MARGINS</t>
  </si>
  <si>
    <t>QUARTERL SALES PER SHARE</t>
  </si>
  <si>
    <t xml:space="preserve">Energy </t>
  </si>
  <si>
    <t xml:space="preserve">Materials  </t>
  </si>
  <si>
    <t xml:space="preserve">Industrials </t>
  </si>
  <si>
    <t>Consumer Discretionary</t>
  </si>
  <si>
    <t>Consumer Staples</t>
  </si>
  <si>
    <t>Health Care</t>
  </si>
  <si>
    <t xml:space="preserve">Financials </t>
  </si>
  <si>
    <t xml:space="preserve">Information Technology  </t>
  </si>
  <si>
    <t xml:space="preserve">Telecommunication Services  </t>
  </si>
  <si>
    <t xml:space="preserve">Utilities  </t>
  </si>
  <si>
    <t>SECTOR</t>
  </si>
  <si>
    <t xml:space="preserve">  --- 12 MONTH EARNINGS PER SHARE ---</t>
  </si>
  <si>
    <t>06/30/2011</t>
  </si>
  <si>
    <t>OPERATING SALES CONTRIBUTION</t>
  </si>
  <si>
    <t>Price</t>
  </si>
  <si>
    <t xml:space="preserve">09/30/2011 </t>
  </si>
  <si>
    <t>03/31/2013</t>
  </si>
  <si>
    <t>06/30/2013</t>
  </si>
  <si>
    <t>09/30/2013</t>
  </si>
  <si>
    <t>12/31/2013</t>
  </si>
  <si>
    <t>PRICE 12/11</t>
  </si>
  <si>
    <t xml:space="preserve">    ------------- ISSUES --------------------</t>
  </si>
  <si>
    <t>2013 Q1</t>
  </si>
  <si>
    <t>2013 Q2</t>
  </si>
  <si>
    <t>2013 Q3</t>
  </si>
  <si>
    <t>2013 Q4</t>
  </si>
  <si>
    <t>2013 EPS</t>
  </si>
  <si>
    <t>2013 P/E</t>
  </si>
  <si>
    <t xml:space="preserve">12/31/2011 </t>
  </si>
  <si>
    <t>(P/E on Mar,'12 price)</t>
  </si>
  <si>
    <t>S&amp;P 500 BOTTOM-UP OPERATING ESTIMATES OVER TIME</t>
  </si>
  <si>
    <t xml:space="preserve">03/31/2012 </t>
  </si>
  <si>
    <t xml:space="preserve">  ----------- PERCENTAGE --------------------</t>
  </si>
  <si>
    <t>Data based on a combination of reported and estimated sales for Q2,'12</t>
  </si>
  <si>
    <t>S&amp;P 500 Q2 2012 EarningsAlert</t>
  </si>
  <si>
    <t>S&amp;P Dow Jones Indices</t>
  </si>
  <si>
    <t>S&amp;P 500 sales</t>
  </si>
  <si>
    <t>Howard Silverblatt, S&amp;P Dow Jones Indices Senior Index Analyst</t>
  </si>
  <si>
    <t>ACN</t>
  </si>
  <si>
    <t>Accenture Plc'A'</t>
  </si>
  <si>
    <t>Information Technology</t>
  </si>
  <si>
    <t>ADBE</t>
  </si>
  <si>
    <t>Adobe Systems</t>
  </si>
  <si>
    <t>APOL</t>
  </si>
  <si>
    <t>Apollo Group'A'</t>
  </si>
  <si>
    <t>AZO</t>
  </si>
  <si>
    <t>AutoZone Inc</t>
  </si>
  <si>
    <t>BBBY</t>
  </si>
  <si>
    <t>Bed Bath &amp; Beyond</t>
  </si>
  <si>
    <t>KMX</t>
  </si>
  <si>
    <t>CarMax Inc</t>
  </si>
  <si>
    <t>CCL</t>
  </si>
  <si>
    <t>Carnival Corp</t>
  </si>
  <si>
    <t>CAG</t>
  </si>
  <si>
    <t>ConAgra Foods</t>
  </si>
  <si>
    <t>COST</t>
  </si>
  <si>
    <t>Costco Wholesale</t>
  </si>
  <si>
    <t>DRI</t>
  </si>
  <si>
    <t>Darden Restaurants</t>
  </si>
  <si>
    <t>DFS</t>
  </si>
  <si>
    <t>Discover Financial Svcs</t>
  </si>
  <si>
    <t>Financials</t>
  </si>
  <si>
    <t>FDO</t>
  </si>
  <si>
    <t>Family Dollar Stores</t>
  </si>
  <si>
    <t>FDX</t>
  </si>
  <si>
    <t>FedEx Corp</t>
  </si>
  <si>
    <t>Industrials</t>
  </si>
  <si>
    <t>GIS</t>
  </si>
  <si>
    <t>Genl Mills</t>
  </si>
  <si>
    <t>JBL</t>
  </si>
  <si>
    <t>Jabil Circuit</t>
  </si>
  <si>
    <t>LEN</t>
  </si>
  <si>
    <t>Lennar Corp'A'</t>
  </si>
  <si>
    <t>MKC</t>
  </si>
  <si>
    <t>McCormick &amp; Co</t>
  </si>
  <si>
    <t>MU</t>
  </si>
  <si>
    <t>Micron Technology</t>
  </si>
  <si>
    <t>MON</t>
  </si>
  <si>
    <t>Monsanto Co</t>
  </si>
  <si>
    <t>Materials</t>
  </si>
  <si>
    <t>NKE</t>
  </si>
  <si>
    <t>NIKE, Inc'B'</t>
  </si>
  <si>
    <t>ORCL</t>
  </si>
  <si>
    <t>Oracle Corp</t>
  </si>
  <si>
    <t>PAYX</t>
  </si>
  <si>
    <t>Paychex Inc</t>
  </si>
  <si>
    <t>RHT</t>
  </si>
  <si>
    <t>Red Hat Inc</t>
  </si>
  <si>
    <t>WAG</t>
  </si>
  <si>
    <t>Walgreen Co</t>
  </si>
  <si>
    <t>S&amp;P 500 Q2,'12 OPER EPS</t>
  </si>
  <si>
    <t>AA</t>
  </si>
  <si>
    <t>Alcoa Inc</t>
  </si>
  <si>
    <t>FAST</t>
  </si>
  <si>
    <t>Fastenal Co</t>
  </si>
  <si>
    <t>MAR</t>
  </si>
  <si>
    <t>Marriott Intl'A'</t>
  </si>
  <si>
    <t>PGR</t>
  </si>
  <si>
    <t>Progressive Corp,Ohio</t>
  </si>
  <si>
    <t>Q2 EST</t>
  </si>
  <si>
    <t>2012 EST</t>
  </si>
  <si>
    <t>OBSERVATION</t>
  </si>
  <si>
    <t>CHG</t>
  </si>
  <si>
    <t xml:space="preserve">   howard_silverblatt@spdji.com</t>
  </si>
  <si>
    <t>Charts are normalized operating estimates based on Capital IQ consensus estimates</t>
  </si>
  <si>
    <t>ABT</t>
  </si>
  <si>
    <t>Abbott Laboratories</t>
  </si>
  <si>
    <t>AMD</t>
  </si>
  <si>
    <t>Advanced Micro Dev</t>
  </si>
  <si>
    <t>AXP</t>
  </si>
  <si>
    <t>Amer Express</t>
  </si>
  <si>
    <t>APH</t>
  </si>
  <si>
    <t>Amphenol Corp'A'</t>
  </si>
  <si>
    <t>AN</t>
  </si>
  <si>
    <t>AutoNation Inc</t>
  </si>
  <si>
    <t>BAC</t>
  </si>
  <si>
    <t>Bank of America</t>
  </si>
  <si>
    <t>BK</t>
  </si>
  <si>
    <t>Bank of New York Mellon</t>
  </si>
  <si>
    <t>BAX</t>
  </si>
  <si>
    <t>Baxter Intl</t>
  </si>
  <si>
    <t>BBT</t>
  </si>
  <si>
    <t>BB&amp;T Corp</t>
  </si>
  <si>
    <t>BLK</t>
  </si>
  <si>
    <t>BlackRock Inc</t>
  </si>
  <si>
    <t>COF</t>
  </si>
  <si>
    <t>Capital One Financial</t>
  </si>
  <si>
    <t>CMG</t>
  </si>
  <si>
    <t>Chipotle Mexican Grill</t>
  </si>
  <si>
    <t>CTAS</t>
  </si>
  <si>
    <t>Cintas Corp</t>
  </si>
  <si>
    <t>C</t>
  </si>
  <si>
    <t>Citigroup Inc</t>
  </si>
  <si>
    <t>KO</t>
  </si>
  <si>
    <t>Coca-Cola Co</t>
  </si>
  <si>
    <t>CMA</t>
  </si>
  <si>
    <t>Comerica Inc</t>
  </si>
  <si>
    <t>STZ</t>
  </si>
  <si>
    <t>Constellation Brands'A'</t>
  </si>
  <si>
    <t>CSX</t>
  </si>
  <si>
    <t>CSX Corp</t>
  </si>
  <si>
    <t>DHR</t>
  </si>
  <si>
    <t>Danaher Corp</t>
  </si>
  <si>
    <t>DO</t>
  </si>
  <si>
    <t>Diamond Offshore Drilling</t>
  </si>
  <si>
    <t>Energy</t>
  </si>
  <si>
    <t>DOV</t>
  </si>
  <si>
    <t>Dover Corp</t>
  </si>
  <si>
    <t>ETFC</t>
  </si>
  <si>
    <t>E Trade Financial</t>
  </si>
  <si>
    <t>EBAY</t>
  </si>
  <si>
    <t>eBay Inc</t>
  </si>
  <si>
    <t>FFIV</t>
  </si>
  <si>
    <t>F5 Networks</t>
  </si>
  <si>
    <t>FIS</t>
  </si>
  <si>
    <t>Fidelity Natl Info Svcs</t>
  </si>
  <si>
    <t>FITB</t>
  </si>
  <si>
    <t>Fifth Third Bancorp</t>
  </si>
  <si>
    <t>FRX</t>
  </si>
  <si>
    <t>Forest Labs</t>
  </si>
  <si>
    <t>FCX</t>
  </si>
  <si>
    <t>Freep't McMoRan Copper&amp;Go</t>
  </si>
  <si>
    <t>GCI</t>
  </si>
  <si>
    <t>Gannett Co</t>
  </si>
  <si>
    <t>GPC</t>
  </si>
  <si>
    <t>Genuine Parts</t>
  </si>
  <si>
    <t>GS</t>
  </si>
  <si>
    <t>Goldman Sachs Group</t>
  </si>
  <si>
    <t>GOOG</t>
  </si>
  <si>
    <t>Google Inc'A'</t>
  </si>
  <si>
    <t>GWW</t>
  </si>
  <si>
    <t>Grainger (W.W.)</t>
  </si>
  <si>
    <t>HON</t>
  </si>
  <si>
    <t>Honeywell Intl</t>
  </si>
  <si>
    <t>HST</t>
  </si>
  <si>
    <t>Host Hotels &amp; Resorts</t>
  </si>
  <si>
    <t>HBAN</t>
  </si>
  <si>
    <t>Huntington Bancshares</t>
  </si>
  <si>
    <t>INTC</t>
  </si>
  <si>
    <t>Intel Corp</t>
  </si>
  <si>
    <t>IBM</t>
  </si>
  <si>
    <t>Intl Bus. Machines</t>
  </si>
  <si>
    <t>ISRG</t>
  </si>
  <si>
    <t>Intuitive Surgical</t>
  </si>
  <si>
    <t>JNJ</t>
  </si>
  <si>
    <t>Johnson &amp; Johnson</t>
  </si>
  <si>
    <t>JCI</t>
  </si>
  <si>
    <t>Johnson Controls</t>
  </si>
  <si>
    <t>JPM</t>
  </si>
  <si>
    <t>JPMorgan Chase &amp; Co</t>
  </si>
  <si>
    <t>KEY</t>
  </si>
  <si>
    <t>KeyCorp</t>
  </si>
  <si>
    <t>KMI</t>
  </si>
  <si>
    <t>Kinder Morgan</t>
  </si>
  <si>
    <t>LH</t>
  </si>
  <si>
    <t>Laboratory Corp Amer Hldg</t>
  </si>
  <si>
    <t>MTB</t>
  </si>
  <si>
    <t>M&amp;T Bank</t>
  </si>
  <si>
    <t>MAT</t>
  </si>
  <si>
    <t>Mattel, Inc</t>
  </si>
  <si>
    <t>MSFT</t>
  </si>
  <si>
    <t>Microsoft Corp</t>
  </si>
  <si>
    <t>MS</t>
  </si>
  <si>
    <t>Morgan Stanley</t>
  </si>
  <si>
    <t>MOS</t>
  </si>
  <si>
    <t>Mosaic Co</t>
  </si>
  <si>
    <t>NE</t>
  </si>
  <si>
    <t>Noble Corp</t>
  </si>
  <si>
    <t>NTRS</t>
  </si>
  <si>
    <t>Northern Trust</t>
  </si>
  <si>
    <t>NUE</t>
  </si>
  <si>
    <t>Nucor Corp</t>
  </si>
  <si>
    <t>OMC</t>
  </si>
  <si>
    <t>Omnicom Group</t>
  </si>
  <si>
    <t>PBCT</t>
  </si>
  <si>
    <t>People's United Financial</t>
  </si>
  <si>
    <t>PM</t>
  </si>
  <si>
    <t>Philip Morris Intl</t>
  </si>
  <si>
    <t>PNC</t>
  </si>
  <si>
    <t>PNC Financial Services Gr</t>
  </si>
  <si>
    <t>PPG</t>
  </si>
  <si>
    <t>PPG Indus</t>
  </si>
  <si>
    <t>QCOM</t>
  </si>
  <si>
    <t>QUALCOMM Inc</t>
  </si>
  <si>
    <t>DGX</t>
  </si>
  <si>
    <t>Quest Diagnostics</t>
  </si>
  <si>
    <t>SWY</t>
  </si>
  <si>
    <t>Safeway Inc</t>
  </si>
  <si>
    <t>SNDK</t>
  </si>
  <si>
    <t>SanDisk Corp</t>
  </si>
  <si>
    <t>SCHW</t>
  </si>
  <si>
    <t>Schwab(Charles)Corp</t>
  </si>
  <si>
    <t>SHW</t>
  </si>
  <si>
    <t>Sherwin-Williams</t>
  </si>
  <si>
    <t>SLM</t>
  </si>
  <si>
    <t>SLM Corp</t>
  </si>
  <si>
    <t>SNA</t>
  </si>
  <si>
    <t>Snap-On Inc</t>
  </si>
  <si>
    <t>LUV</t>
  </si>
  <si>
    <t>Southwest Airlines</t>
  </si>
  <si>
    <t>STJ</t>
  </si>
  <si>
    <t>St. Jude Medical</t>
  </si>
  <si>
    <t>SWK</t>
  </si>
  <si>
    <t>Stanley Black &amp; Decker</t>
  </si>
  <si>
    <t>STT</t>
  </si>
  <si>
    <t>State Street Corp</t>
  </si>
  <si>
    <t>SYK</t>
  </si>
  <si>
    <t>Stryker Corp</t>
  </si>
  <si>
    <t>TXT</t>
  </si>
  <si>
    <t>Textron, Inc</t>
  </si>
  <si>
    <t>TRV</t>
  </si>
  <si>
    <t>Travelers Cos</t>
  </si>
  <si>
    <t>USB</t>
  </si>
  <si>
    <t>U.S. Bancorp</t>
  </si>
  <si>
    <t>UNP</t>
  </si>
  <si>
    <t>Union Pacific</t>
  </si>
  <si>
    <t>UNH</t>
  </si>
  <si>
    <t>UnitedHealth Group</t>
  </si>
  <si>
    <t>VZ</t>
  </si>
  <si>
    <t>Verizon Communications</t>
  </si>
  <si>
    <t>Telecommunication Services</t>
  </si>
  <si>
    <t>VFC</t>
  </si>
  <si>
    <t>VF Corp</t>
  </si>
  <si>
    <t>WFC</t>
  </si>
  <si>
    <t>Wells Fargo</t>
  </si>
  <si>
    <t>WYNN</t>
  </si>
  <si>
    <t>Wynn Resorts</t>
  </si>
  <si>
    <t>XLNX</t>
  </si>
  <si>
    <t>Xilinx Inc</t>
  </si>
  <si>
    <t>YHOO</t>
  </si>
  <si>
    <t>Yahoo Inc</t>
  </si>
  <si>
    <t>YUM</t>
  </si>
  <si>
    <t>Yum Brands</t>
  </si>
  <si>
    <t>AEP</t>
  </si>
  <si>
    <t>Amer Electric Pwr</t>
  </si>
  <si>
    <t>Utilities</t>
  </si>
  <si>
    <t>BHI</t>
  </si>
  <si>
    <t>Baker Hughes Inc</t>
  </si>
  <si>
    <t>FHN</t>
  </si>
  <si>
    <t>First Horizon Natl</t>
  </si>
  <si>
    <t>GE</t>
  </si>
  <si>
    <t>Genl Electric</t>
  </si>
  <si>
    <t>IR</t>
  </si>
  <si>
    <t>Ingersoll-Rand Plc</t>
  </si>
  <si>
    <t>SLB</t>
  </si>
  <si>
    <t>Schlumberger Ltd</t>
  </si>
  <si>
    <t>STI</t>
  </si>
  <si>
    <t>SunTrust Banks</t>
  </si>
  <si>
    <t>XRX</t>
  </si>
  <si>
    <t>Xerox Corp</t>
  </si>
  <si>
    <t>MMM</t>
  </si>
  <si>
    <t>3M Co</t>
  </si>
  <si>
    <t>ACE</t>
  </si>
  <si>
    <t>ACE Limited</t>
  </si>
  <si>
    <t>AFL</t>
  </si>
  <si>
    <t>AFLAC Inc</t>
  </si>
  <si>
    <t>APD</t>
  </si>
  <si>
    <t>Air Products &amp; Chem</t>
  </si>
  <si>
    <t>ARG</t>
  </si>
  <si>
    <t>Airgas Inc</t>
  </si>
  <si>
    <t>AKAM</t>
  </si>
  <si>
    <t>Akamai Technologies</t>
  </si>
  <si>
    <t>ALXN</t>
  </si>
  <si>
    <t>Alexion Pharmaceuticals</t>
  </si>
  <si>
    <t>ATI</t>
  </si>
  <si>
    <t>Allegheny Technologies</t>
  </si>
  <si>
    <t>ALTR</t>
  </si>
  <si>
    <t>Altera Corp</t>
  </si>
  <si>
    <t>MO</t>
  </si>
  <si>
    <t>Altria Group</t>
  </si>
  <si>
    <t>AMZN</t>
  </si>
  <si>
    <t>Amazon.com Inc</t>
  </si>
  <si>
    <t>AMP</t>
  </si>
  <si>
    <t>Ameriprise Financial</t>
  </si>
  <si>
    <t>ABC</t>
  </si>
  <si>
    <t>AmerisourceBergen Corp</t>
  </si>
  <si>
    <t>AMGN</t>
  </si>
  <si>
    <t>Amgen Inc</t>
  </si>
  <si>
    <t>AAPL</t>
  </si>
  <si>
    <t>Apple Inc</t>
  </si>
  <si>
    <t>AIZ</t>
  </si>
  <si>
    <t>Assurant Inc</t>
  </si>
  <si>
    <t>T</t>
  </si>
  <si>
    <t>AT&amp;T Inc</t>
  </si>
  <si>
    <t>AVY</t>
  </si>
  <si>
    <t>Avery Dennison Corp</t>
  </si>
  <si>
    <t>BLL</t>
  </si>
  <si>
    <t>Ball Corp</t>
  </si>
  <si>
    <t>BCR</t>
  </si>
  <si>
    <t>Bard (C.R.)</t>
  </si>
  <si>
    <t>BMS</t>
  </si>
  <si>
    <t>Bemis Co</t>
  </si>
  <si>
    <t>BIIB</t>
  </si>
  <si>
    <t>Biogen Idec</t>
  </si>
  <si>
    <t>BA</t>
  </si>
  <si>
    <t>Boeing Co</t>
  </si>
  <si>
    <t>BWA</t>
  </si>
  <si>
    <t>Borg Warner</t>
  </si>
  <si>
    <t>BSX</t>
  </si>
  <si>
    <t>Boston Scientific</t>
  </si>
  <si>
    <t>BMY</t>
  </si>
  <si>
    <t>Bristol-Myers Squibb</t>
  </si>
  <si>
    <t>BRCM</t>
  </si>
  <si>
    <t>Broadcom Corp'A'</t>
  </si>
  <si>
    <t>CHRW</t>
  </si>
  <si>
    <t>C.H. Robinson Worldwide</t>
  </si>
  <si>
    <t>CA</t>
  </si>
  <si>
    <t>CA Inc</t>
  </si>
  <si>
    <t>COG</t>
  </si>
  <si>
    <t>Cabot Oil &amp; Gas</t>
  </si>
  <si>
    <t>CAM</t>
  </si>
  <si>
    <t>Cameron Intl</t>
  </si>
  <si>
    <t>CAT</t>
  </si>
  <si>
    <t>Caterpillar Inc</t>
  </si>
  <si>
    <t>CELG</t>
  </si>
  <si>
    <t>Celgene Corp</t>
  </si>
  <si>
    <t>CERN</t>
  </si>
  <si>
    <t>Cerner Corp</t>
  </si>
  <si>
    <t>CB</t>
  </si>
  <si>
    <t>Chubb Corp</t>
  </si>
  <si>
    <t>CINF</t>
  </si>
  <si>
    <t>Cincinnati Financial</t>
  </si>
  <si>
    <t>CTXS</t>
  </si>
  <si>
    <t>Citrix Systems</t>
  </si>
  <si>
    <t>CLF</t>
  </si>
  <si>
    <t>Cliffs Natural Resources</t>
  </si>
  <si>
    <t>CME</t>
  </si>
  <si>
    <t>CME Group Inc</t>
  </si>
  <si>
    <t>CMS</t>
  </si>
  <si>
    <t>CMS Energy</t>
  </si>
  <si>
    <t>CCE</t>
  </si>
  <si>
    <t>Coca-Cola Enterprises</t>
  </si>
  <si>
    <t>CL</t>
  </si>
  <si>
    <t>Colgate-Palmolive</t>
  </si>
  <si>
    <t>COP</t>
  </si>
  <si>
    <t>ConocoPhillips</t>
  </si>
  <si>
    <t>CNX</t>
  </si>
  <si>
    <t>CONSOL Energy</t>
  </si>
  <si>
    <t>CBE</t>
  </si>
  <si>
    <t>Cooper Industries</t>
  </si>
  <si>
    <t>GLW</t>
  </si>
  <si>
    <t>Corning Inc</t>
  </si>
  <si>
    <t>COV</t>
  </si>
  <si>
    <t>Covidien Plc</t>
  </si>
  <si>
    <t>CCI</t>
  </si>
  <si>
    <t>Crown Castle Intl</t>
  </si>
  <si>
    <t>DOW</t>
  </si>
  <si>
    <t>Dow Chemical</t>
  </si>
  <si>
    <t>DPS</t>
  </si>
  <si>
    <t>Dr. Pepper Snapple Group</t>
  </si>
  <si>
    <t>DD</t>
  </si>
  <si>
    <t>duPont(E.I.)deNemours</t>
  </si>
  <si>
    <t>ETN</t>
  </si>
  <si>
    <t>Eaton Corp</t>
  </si>
  <si>
    <t>EW</t>
  </si>
  <si>
    <t>Edwards Lifesciences</t>
  </si>
  <si>
    <t>EMC</t>
  </si>
  <si>
    <t>EMC Corp</t>
  </si>
  <si>
    <t>EQT</t>
  </si>
  <si>
    <t>EQT Corp</t>
  </si>
  <si>
    <t>EFX</t>
  </si>
  <si>
    <t>Equifax Inc</t>
  </si>
  <si>
    <t>EQR</t>
  </si>
  <si>
    <t>Equity Residential</t>
  </si>
  <si>
    <t>EXPE</t>
  </si>
  <si>
    <t>Expedia Inc</t>
  </si>
  <si>
    <t>XOM</t>
  </si>
  <si>
    <t>Exxon Mobil</t>
  </si>
  <si>
    <t>FII</t>
  </si>
  <si>
    <t>Federated Investors 'B'</t>
  </si>
  <si>
    <t>FLIR</t>
  </si>
  <si>
    <t>FLIR Systems</t>
  </si>
  <si>
    <t>FTI</t>
  </si>
  <si>
    <t>FMC Technologies</t>
  </si>
  <si>
    <t>F</t>
  </si>
  <si>
    <t>Ford Motor</t>
  </si>
  <si>
    <t>GD</t>
  </si>
  <si>
    <t>Genl Dynamics</t>
  </si>
  <si>
    <t>GILD</t>
  </si>
  <si>
    <t>Gilead Sciences</t>
  </si>
  <si>
    <t>HAL</t>
  </si>
  <si>
    <t>Halliburton Co</t>
  </si>
  <si>
    <t>HAS</t>
  </si>
  <si>
    <t>Hasbro Inc</t>
  </si>
  <si>
    <t>HSY</t>
  </si>
  <si>
    <t>Hershey Co</t>
  </si>
  <si>
    <t>HES</t>
  </si>
  <si>
    <t>Hess Corp</t>
  </si>
  <si>
    <t>HCBK</t>
  </si>
  <si>
    <t>Hudson City Bancorp</t>
  </si>
  <si>
    <t>ITW</t>
  </si>
  <si>
    <t>Illinois Tool Works</t>
  </si>
  <si>
    <t>IPG</t>
  </si>
  <si>
    <t>Interpublic Grp Cos</t>
  </si>
  <si>
    <t>IGT</t>
  </si>
  <si>
    <t>Intl Game Technology</t>
  </si>
  <si>
    <t>IP</t>
  </si>
  <si>
    <t>Intl Paper</t>
  </si>
  <si>
    <t>IVZ</t>
  </si>
  <si>
    <t>INVESCO Ltd</t>
  </si>
  <si>
    <t>IRM</t>
  </si>
  <si>
    <t>Iron Mountain</t>
  </si>
  <si>
    <t>JNPR</t>
  </si>
  <si>
    <t>Juniper Networks</t>
  </si>
  <si>
    <t>KMB</t>
  </si>
  <si>
    <t>Kimberly-Clark</t>
  </si>
  <si>
    <t>KLAC</t>
  </si>
  <si>
    <t>KLA-Tencor Corp</t>
  </si>
  <si>
    <t>LLL</t>
  </si>
  <si>
    <t>L-3 Communications Hldgs</t>
  </si>
  <si>
    <t>LRCX</t>
  </si>
  <si>
    <t>Lam Research</t>
  </si>
  <si>
    <t>LEG</t>
  </si>
  <si>
    <t>Leggett &amp; Platt</t>
  </si>
  <si>
    <t>LXK</t>
  </si>
  <si>
    <t>Lexmark Intl'A'</t>
  </si>
  <si>
    <t>LLY</t>
  </si>
  <si>
    <t>Lilly (Eli)</t>
  </si>
  <si>
    <t>LLTC</t>
  </si>
  <si>
    <t>Linear Technology Corp</t>
  </si>
  <si>
    <t>LMT</t>
  </si>
  <si>
    <t>Lockheed Martin</t>
  </si>
  <si>
    <t>LO</t>
  </si>
  <si>
    <t>Lorillard Inc</t>
  </si>
  <si>
    <t>LSI</t>
  </si>
  <si>
    <t>LSI Corp</t>
  </si>
  <si>
    <t>MCD</t>
  </si>
  <si>
    <t>McDonald's Corp</t>
  </si>
  <si>
    <t>MHP</t>
  </si>
  <si>
    <t>McGraw-Hill Companies</t>
  </si>
  <si>
    <t>MCK</t>
  </si>
  <si>
    <t>McKesson Corp</t>
  </si>
  <si>
    <t>MJN</t>
  </si>
  <si>
    <t>Mead Johnson Nutrition</t>
  </si>
  <si>
    <t>MWV</t>
  </si>
  <si>
    <t>MeadWestvaco Corp</t>
  </si>
  <si>
    <t>PCS</t>
  </si>
  <si>
    <t>MetroPCS Communic</t>
  </si>
  <si>
    <t>MCO</t>
  </si>
  <si>
    <t>Moody's Corp</t>
  </si>
  <si>
    <t>MSI</t>
  </si>
  <si>
    <t>Motorola Solutions</t>
  </si>
  <si>
    <t>MYL</t>
  </si>
  <si>
    <t>Mylan Inc</t>
  </si>
  <si>
    <t>NBR</t>
  </si>
  <si>
    <t>Nabors Indus</t>
  </si>
  <si>
    <t>NDAQ</t>
  </si>
  <si>
    <t>Nasdaq OMX Group</t>
  </si>
  <si>
    <t>NOV</t>
  </si>
  <si>
    <t>Natl Oilwell Varco</t>
  </si>
  <si>
    <t>NFLX</t>
  </si>
  <si>
    <t>NetFlix Inc</t>
  </si>
  <si>
    <t>NFX</t>
  </si>
  <si>
    <t>Newfield Exploration</t>
  </si>
  <si>
    <t>NEM</t>
  </si>
  <si>
    <t>Newmont Mining</t>
  </si>
  <si>
    <t>NEE</t>
  </si>
  <si>
    <t>NextEra Energy</t>
  </si>
  <si>
    <t>NBL</t>
  </si>
  <si>
    <t>Noble Energy</t>
  </si>
  <si>
    <t>NSC</t>
  </si>
  <si>
    <t>Norfolk Southern</t>
  </si>
  <si>
    <t>NOC</t>
  </si>
  <si>
    <t>Northrop Grumman</t>
  </si>
  <si>
    <t>ORLY</t>
  </si>
  <si>
    <t>O'Reilly Automotive</t>
  </si>
  <si>
    <t>OXY</t>
  </si>
  <si>
    <t>Occidental Petroleum</t>
  </si>
  <si>
    <t>OI</t>
  </si>
  <si>
    <t>Owens-Illinois</t>
  </si>
  <si>
    <t>PCAR</t>
  </si>
  <si>
    <t>PACCAR Inc</t>
  </si>
  <si>
    <t>BTU</t>
  </si>
  <si>
    <t>Peabody Energy</t>
  </si>
  <si>
    <t>PEP</t>
  </si>
  <si>
    <t>PepsiCo Inc</t>
  </si>
  <si>
    <t>PX</t>
  </si>
  <si>
    <t>Praxair Inc</t>
  </si>
  <si>
    <t>PCP</t>
  </si>
  <si>
    <t>Precision Castparts</t>
  </si>
  <si>
    <t>PFG</t>
  </si>
  <si>
    <t>Principal Financial Grp</t>
  </si>
  <si>
    <t>PLD</t>
  </si>
  <si>
    <t>Prologis Inc</t>
  </si>
  <si>
    <t>PHM</t>
  </si>
  <si>
    <t>PulteGroup Inc</t>
  </si>
  <si>
    <t>RRC</t>
  </si>
  <si>
    <t>Range Resources</t>
  </si>
  <si>
    <t>RTN</t>
  </si>
  <si>
    <t>Raytheon Co</t>
  </si>
  <si>
    <t>RF</t>
  </si>
  <si>
    <t>Regions Financial</t>
  </si>
  <si>
    <t>RSG</t>
  </si>
  <si>
    <t>Republic Services</t>
  </si>
  <si>
    <t>RAI</t>
  </si>
  <si>
    <t>Reynolds American</t>
  </si>
  <si>
    <t>RHI</t>
  </si>
  <si>
    <t>Robert Half Intl</t>
  </si>
  <si>
    <t>ROK</t>
  </si>
  <si>
    <t>Rockwell Automation</t>
  </si>
  <si>
    <t>COL</t>
  </si>
  <si>
    <t>Rockwell Collins</t>
  </si>
  <si>
    <t>R</t>
  </si>
  <si>
    <t>Ryder System</t>
  </si>
  <si>
    <t>SIAL</t>
  </si>
  <si>
    <t>Sigma-Aldrich</t>
  </si>
  <si>
    <t>SPG</t>
  </si>
  <si>
    <t>Simon Property Group</t>
  </si>
  <si>
    <t>SO</t>
  </si>
  <si>
    <t>Southern Co</t>
  </si>
  <si>
    <t>S</t>
  </si>
  <si>
    <t>Sprint Nextel Corp</t>
  </si>
  <si>
    <t>SBUX</t>
  </si>
  <si>
    <t>Starbucks Corp</t>
  </si>
  <si>
    <t>HOT</t>
  </si>
  <si>
    <t>Starwood Hotels&amp;Res World</t>
  </si>
  <si>
    <t>SRCL</t>
  </si>
  <si>
    <t>Stericycle Inc</t>
  </si>
  <si>
    <t>SYMC</t>
  </si>
  <si>
    <t>Symantec Corp</t>
  </si>
  <si>
    <t>TROW</t>
  </si>
  <si>
    <t>T.Rowe Price Group</t>
  </si>
  <si>
    <t>TEL</t>
  </si>
  <si>
    <t>TE Connectivity</t>
  </si>
  <si>
    <t>TER</t>
  </si>
  <si>
    <t>Teradyne Inc</t>
  </si>
  <si>
    <t>TXN</t>
  </si>
  <si>
    <t>Texas Instruments</t>
  </si>
  <si>
    <t>TMO</t>
  </si>
  <si>
    <t>Thermo Fisher Scientific</t>
  </si>
  <si>
    <t>TMK</t>
  </si>
  <si>
    <t>Torchmark Corp</t>
  </si>
  <si>
    <t>TSS</t>
  </si>
  <si>
    <t>Total System Svcs</t>
  </si>
  <si>
    <t>TRIP</t>
  </si>
  <si>
    <t>TripAdvisor Inc</t>
  </si>
  <si>
    <t>UPS</t>
  </si>
  <si>
    <t>United Parcel'B'</t>
  </si>
  <si>
    <t>UTX</t>
  </si>
  <si>
    <t>United Technologies</t>
  </si>
  <si>
    <t>VAR</t>
  </si>
  <si>
    <t>Varian Medical Systems</t>
  </si>
  <si>
    <t>VTR</t>
  </si>
  <si>
    <t>Ventas Inc</t>
  </si>
  <si>
    <t>VRSN</t>
  </si>
  <si>
    <t>VeriSign Inc</t>
  </si>
  <si>
    <t>V</t>
  </si>
  <si>
    <t>Visa Inc'A'</t>
  </si>
  <si>
    <t>VMC</t>
  </si>
  <si>
    <t>Vulcan Materials</t>
  </si>
  <si>
    <t>WM</t>
  </si>
  <si>
    <t>Waste Management</t>
  </si>
  <si>
    <t>WAT</t>
  </si>
  <si>
    <t>Waters Corp</t>
  </si>
  <si>
    <t>WPI</t>
  </si>
  <si>
    <t>Watson Pharmaceuticals</t>
  </si>
  <si>
    <t>WLP</t>
  </si>
  <si>
    <t>WellPoint Inc</t>
  </si>
  <si>
    <t>WDC</t>
  </si>
  <si>
    <t>Western Digital</t>
  </si>
  <si>
    <t>WU</t>
  </si>
  <si>
    <t>Western Union</t>
  </si>
  <si>
    <t>WHR</t>
  </si>
  <si>
    <t>Whirlpool Corp</t>
  </si>
  <si>
    <t>WFM</t>
  </si>
  <si>
    <t>Whole Foods Market</t>
  </si>
  <si>
    <t>WYN</t>
  </si>
  <si>
    <t>Wyndham Worldwide</t>
  </si>
  <si>
    <t>ZMH</t>
  </si>
  <si>
    <t>Zimmer Holdings</t>
  </si>
  <si>
    <t>ZION</t>
  </si>
  <si>
    <t>Zions Bancorp</t>
  </si>
  <si>
    <t xml:space="preserve">   Exxon's beat more than made up for Apple's miss </t>
  </si>
  <si>
    <t>Dividend yield (last 12 months:Jul,'12)</t>
  </si>
  <si>
    <t>APC</t>
  </si>
  <si>
    <t>Anadarko Petroleum</t>
  </si>
  <si>
    <t>AON</t>
  </si>
  <si>
    <t>Aon PLC</t>
  </si>
  <si>
    <t>CVX</t>
  </si>
  <si>
    <t>Chevron Corp</t>
  </si>
  <si>
    <t>CVH</t>
  </si>
  <si>
    <t>Coventry Health Care</t>
  </si>
  <si>
    <t>DHI</t>
  </si>
  <si>
    <t>D.R.Horton</t>
  </si>
  <si>
    <t>DTE</t>
  </si>
  <si>
    <t>DTE Energy</t>
  </si>
  <si>
    <t>EMN</t>
  </si>
  <si>
    <t>Eastman Chemical</t>
  </si>
  <si>
    <t>FISV</t>
  </si>
  <si>
    <t>Fiserv Inc</t>
  </si>
  <si>
    <t>FLS</t>
  </si>
  <si>
    <t>Flowserve Corp</t>
  </si>
  <si>
    <t>BEN</t>
  </si>
  <si>
    <t>Franklin Resources</t>
  </si>
  <si>
    <t>HP</t>
  </si>
  <si>
    <t>Helmerich &amp; Payne</t>
  </si>
  <si>
    <t>HUM</t>
  </si>
  <si>
    <t>Humana Inc</t>
  </si>
  <si>
    <t>LM</t>
  </si>
  <si>
    <t>Legg Mason Inc</t>
  </si>
  <si>
    <t>L</t>
  </si>
  <si>
    <t>Loews Corp</t>
  </si>
  <si>
    <t>MAS</t>
  </si>
  <si>
    <t>Masco Corp</t>
  </si>
  <si>
    <t>MRK</t>
  </si>
  <si>
    <t>Merck &amp; Co</t>
  </si>
  <si>
    <t>NWL</t>
  </si>
  <si>
    <t>Newell Rubbermaid</t>
  </si>
  <si>
    <t>NU</t>
  </si>
  <si>
    <t>Northeast Utilities</t>
  </si>
  <si>
    <t>PCL</t>
  </si>
  <si>
    <t>Plum Creek Timber</t>
  </si>
  <si>
    <t>ROP</t>
  </si>
  <si>
    <t>Roper Indus</t>
  </si>
  <si>
    <t>WY</t>
  </si>
  <si>
    <t>Weyerhaeuser Co</t>
  </si>
  <si>
    <t>AET</t>
  </si>
  <si>
    <t>Aetna Inc</t>
  </si>
  <si>
    <t>ALL</t>
  </si>
  <si>
    <t>Allstate Corp</t>
  </si>
  <si>
    <t>ADM</t>
  </si>
  <si>
    <t>Archer-Daniels-Midland</t>
  </si>
  <si>
    <t>BMC</t>
  </si>
  <si>
    <t>BMC Software</t>
  </si>
  <si>
    <t>CBG</t>
  </si>
  <si>
    <t>CBRE Group'A'</t>
  </si>
  <si>
    <t>COH</t>
  </si>
  <si>
    <t>Coach Inc</t>
  </si>
  <si>
    <t>CMI</t>
  </si>
  <si>
    <t>Cummins Inc</t>
  </si>
  <si>
    <t>XRAY</t>
  </si>
  <si>
    <t>DENTSPLY Intl</t>
  </si>
  <si>
    <t>DISCA</t>
  </si>
  <si>
    <t>Discovery Communications'</t>
  </si>
  <si>
    <t>ECL</t>
  </si>
  <si>
    <t>Ecolab Inc</t>
  </si>
  <si>
    <t>EIX</t>
  </si>
  <si>
    <t>Edison Intl</t>
  </si>
  <si>
    <t>EA</t>
  </si>
  <si>
    <t>Electronic Arts</t>
  </si>
  <si>
    <t>ETR</t>
  </si>
  <si>
    <t>Entergy Corp</t>
  </si>
  <si>
    <t>FMC</t>
  </si>
  <si>
    <t>FMC Corp</t>
  </si>
  <si>
    <t>FTR</t>
  </si>
  <si>
    <t>Frontier Communications</t>
  </si>
  <si>
    <t>GNW</t>
  </si>
  <si>
    <t>Genworth Financial'A'</t>
  </si>
  <si>
    <t>GT</t>
  </si>
  <si>
    <t>Goodyear Tire &amp; Rub</t>
  </si>
  <si>
    <t>HRS</t>
  </si>
  <si>
    <t>Harris Corp</t>
  </si>
  <si>
    <t>HCP</t>
  </si>
  <si>
    <t>HCP Inc</t>
  </si>
  <si>
    <t>JEC</t>
  </si>
  <si>
    <t>Jacobs Engr Group</t>
  </si>
  <si>
    <t>KIM</t>
  </si>
  <si>
    <t>Kimco Realty</t>
  </si>
  <si>
    <t>LIFE</t>
  </si>
  <si>
    <t>Life Technologies</t>
  </si>
  <si>
    <t>MPC</t>
  </si>
  <si>
    <t>Marathon Petroleum</t>
  </si>
  <si>
    <t>NI</t>
  </si>
  <si>
    <t>NiSource Inc</t>
  </si>
  <si>
    <t>OKE</t>
  </si>
  <si>
    <t>ONEOK Inc</t>
  </si>
  <si>
    <t>PFE</t>
  </si>
  <si>
    <t>Pfizer, Inc</t>
  </si>
  <si>
    <t>PXD</t>
  </si>
  <si>
    <t>Pioneer Natural Resources</t>
  </si>
  <si>
    <t>PEG</t>
  </si>
  <si>
    <t>Public Svc Enterprises</t>
  </si>
  <si>
    <t>QEP</t>
  </si>
  <si>
    <t>QEP Resources</t>
  </si>
  <si>
    <t>TYC</t>
  </si>
  <si>
    <t>Tyco Intl</t>
  </si>
  <si>
    <t>X</t>
  </si>
  <si>
    <t>U.S. Steel</t>
  </si>
  <si>
    <t>VLO</t>
  </si>
  <si>
    <t>Valero Energy</t>
  </si>
  <si>
    <t>August 3, 2012 - August 19, 2012</t>
  </si>
  <si>
    <t>GAS</t>
  </si>
  <si>
    <t>AGL Resources</t>
  </si>
  <si>
    <t>AGN</t>
  </si>
  <si>
    <t>Allergan, Inc</t>
  </si>
  <si>
    <t>AIG</t>
  </si>
  <si>
    <t>Amer Intl Group</t>
  </si>
  <si>
    <t>AMT</t>
  </si>
  <si>
    <t>Amer Tower</t>
  </si>
  <si>
    <t>AEE</t>
  </si>
  <si>
    <t>Ameren Corp</t>
  </si>
  <si>
    <t>APA</t>
  </si>
  <si>
    <t>Apache Corp</t>
  </si>
  <si>
    <t>AIV</t>
  </si>
  <si>
    <t>Apartment Investment &amp; Mg</t>
  </si>
  <si>
    <t>ADP</t>
  </si>
  <si>
    <t>Automatic Data Proc</t>
  </si>
  <si>
    <t>AVP</t>
  </si>
  <si>
    <t>Avon Products</t>
  </si>
  <si>
    <t>BEAM</t>
  </si>
  <si>
    <t>Beam Inc</t>
  </si>
  <si>
    <t>BDX</t>
  </si>
  <si>
    <t>Becton, Dickinson</t>
  </si>
  <si>
    <t>CAH</t>
  </si>
  <si>
    <t>Cardinal Health</t>
  </si>
  <si>
    <t>CBS</t>
  </si>
  <si>
    <t>CBS Corp 'B'</t>
  </si>
  <si>
    <t>CNP</t>
  </si>
  <si>
    <t>CenterPoint Energy</t>
  </si>
  <si>
    <t>CI</t>
  </si>
  <si>
    <t>Cigna Corp</t>
  </si>
  <si>
    <t>CLX</t>
  </si>
  <si>
    <t>Clorox Co</t>
  </si>
  <si>
    <t>CMCSA</t>
  </si>
  <si>
    <t>Comcast Cl'A'</t>
  </si>
  <si>
    <t>DVA</t>
  </si>
  <si>
    <t>DaVita Inc</t>
  </si>
  <si>
    <t>DNR</t>
  </si>
  <si>
    <t>Denbury Resources</t>
  </si>
  <si>
    <t>DVN</t>
  </si>
  <si>
    <t>Devon Energy</t>
  </si>
  <si>
    <t>DTV</t>
  </si>
  <si>
    <t>DIRECTV</t>
  </si>
  <si>
    <t>D</t>
  </si>
  <si>
    <t>Dominion Resources</t>
  </si>
  <si>
    <t>RRD</t>
  </si>
  <si>
    <t>Donnelley(R.R.)&amp; Sons</t>
  </si>
  <si>
    <t>EOG</t>
  </si>
  <si>
    <t>EOG Resources</t>
  </si>
  <si>
    <t>EXC</t>
  </si>
  <si>
    <t>Exelon Corp</t>
  </si>
  <si>
    <t>FSLR</t>
  </si>
  <si>
    <t>First Solar</t>
  </si>
  <si>
    <t>FLR</t>
  </si>
  <si>
    <t>Fluor Corp</t>
  </si>
  <si>
    <t>HOG</t>
  </si>
  <si>
    <t>Harley-Davidson</t>
  </si>
  <si>
    <t>HIG</t>
  </si>
  <si>
    <t>Hartford Finl Svcs Gp</t>
  </si>
  <si>
    <t>HSP</t>
  </si>
  <si>
    <t>Hospira Inc</t>
  </si>
  <si>
    <t>ICE</t>
  </si>
  <si>
    <t>IntercontinentalExchange</t>
  </si>
  <si>
    <t>K</t>
  </si>
  <si>
    <t>Kellogg Co</t>
  </si>
  <si>
    <t>KFT</t>
  </si>
  <si>
    <t>Kraft Foods'A'</t>
  </si>
  <si>
    <t>LUK</t>
  </si>
  <si>
    <t>Leucadia National</t>
  </si>
  <si>
    <t>LNC</t>
  </si>
  <si>
    <t>Lincoln Natl Corp</t>
  </si>
  <si>
    <t>MRO</t>
  </si>
  <si>
    <t>Marathon Oil</t>
  </si>
  <si>
    <t>MA</t>
  </si>
  <si>
    <t>MasterCard Inc'A'</t>
  </si>
  <si>
    <t>MetLife Inc</t>
  </si>
  <si>
    <t>MCHP</t>
  </si>
  <si>
    <t>Microchip Technology</t>
  </si>
  <si>
    <t>MUR</t>
  </si>
  <si>
    <t>Murphy Oil</t>
  </si>
  <si>
    <t>PH</t>
  </si>
  <si>
    <t>Parker-Hannifin</t>
  </si>
  <si>
    <t>PKI</t>
  </si>
  <si>
    <t>PerkinElmer Inc</t>
  </si>
  <si>
    <t>PSX</t>
  </si>
  <si>
    <t>Phillips 66</t>
  </si>
  <si>
    <t>PNW</t>
  </si>
  <si>
    <t>Pinnacle West Capital</t>
  </si>
  <si>
    <t>PBI</t>
  </si>
  <si>
    <t>Pitney Bowes</t>
  </si>
  <si>
    <t>PRU</t>
  </si>
  <si>
    <t>Prudential Financial</t>
  </si>
  <si>
    <t>PSA</t>
  </si>
  <si>
    <t>Public Storage</t>
  </si>
  <si>
    <t>PWR</t>
  </si>
  <si>
    <t>Quanta Services</t>
  </si>
  <si>
    <t>RDC</t>
  </si>
  <si>
    <t>Rowan Cos Plc</t>
  </si>
  <si>
    <t>SCG</t>
  </si>
  <si>
    <t>SCANA Corp</t>
  </si>
  <si>
    <t>SNI</t>
  </si>
  <si>
    <t>Scripps Networks Interact</t>
  </si>
  <si>
    <t>SEE</t>
  </si>
  <si>
    <t>Sealed Air</t>
  </si>
  <si>
    <t>SRE</t>
  </si>
  <si>
    <t>Sempra Energy</t>
  </si>
  <si>
    <t>SWN</t>
  </si>
  <si>
    <t>Southwestern Energy</t>
  </si>
  <si>
    <t>SE</t>
  </si>
  <si>
    <t>Spectra Energy</t>
  </si>
  <si>
    <t>SUN</t>
  </si>
  <si>
    <t>Sunoco Inc</t>
  </si>
  <si>
    <t>TE</t>
  </si>
  <si>
    <t>TECO Energy</t>
  </si>
  <si>
    <t>TDC</t>
  </si>
  <si>
    <t>Teradata Corp</t>
  </si>
  <si>
    <t>TSO</t>
  </si>
  <si>
    <t>Tesoro Corp</t>
  </si>
  <si>
    <t>TWX</t>
  </si>
  <si>
    <t>Time Warner</t>
  </si>
  <si>
    <t>TWC</t>
  </si>
  <si>
    <t>Time Warner Cable</t>
  </si>
  <si>
    <t>UNM</t>
  </si>
  <si>
    <t>Unum Group</t>
  </si>
  <si>
    <t>WMB</t>
  </si>
  <si>
    <t>Williams Cos</t>
  </si>
  <si>
    <t>WEC</t>
  </si>
  <si>
    <t>Wisconsin Energy Corp</t>
  </si>
  <si>
    <t>WPX</t>
  </si>
  <si>
    <t>WPX Energy</t>
  </si>
  <si>
    <t>XEL</t>
  </si>
  <si>
    <t>Xcel Energy</t>
  </si>
  <si>
    <t>XYL</t>
  </si>
  <si>
    <t>Xylem Inc</t>
  </si>
  <si>
    <t xml:space="preserve">With 85% of Q2,’12 earnings reporting, next week will start the reports from retail.  Monday will start off the week with power-generating facilities issue AES (AES), which is expected to post flat to a tick down in earnings. Oil and gas issue Chesapeake Energy (CHK) is expected to post an almost 90% decline in earnings, as investors look for an update on their asset sales and funding requirements.  Integrated poultry business issue Tyson Foods (TSN) is expected to post a 17% gain in earnings, as investors look for an analysis on the current heat waves’ impact on costs.  Tuesday will bring an expected 21% gain in earnings for drug and health store owner CVS Caremark (CVS), along with an 11% gain for electrics product maker Emerson Electric (EMR), and a 16% gain for insurance broker Marsh &amp; McLennan (MMC).  After the close, amusement parks, films and television issue Walt Disney (DIS) is expected to post a 19% gain in earnings, with holders and non-holders paying careful attention to its consumer spending analysis and projections (especially for Europe). Wednesday will bring an expected 16% gain in earnings for department store Macy’s (M), but a 7% decline for retail apparel issue Polo Ralph Lauren (RL).  TV broadcasting, movies, and newspaper issue News Corporation (NWSA) is expected to post a low double-digit decline in earnings, as investors await an update of the legal situation.  Thursday will bring discount department store Kohl’s (KSS), which is expected to post a 12% decline in earnings, as upscale Nordstrom (JWN) is expected to report an 8% decline. Educational (school degree) issue DeVry (DV) is expected to post less than half its prior year’s earnings, after having guided estimates down (and paying a steep stock price decline for it). On Friday, discount department store owner J.C. Penney is expected to post negative earnings compared to positive results last year, and investors will be looking toward their new turnaround plan.  Audio video system maker Harman International Industries (HAR) is expected to post an almost doubling of earnings, with investors wanting to know about their European sales.  Next week’s economic reports will start with Tuesday’s consumer credit and JOLTS job openings report.  Wednesday will bring the weekly mortgage application numbers, along with the preliminary Q2,’12 U.S. productivity level, which is expected to show a 0.9% increase, compared to the Q1,’12 0.9% decline.  Labor costs are expected to show a 0.7% increase, after a 1.3% Q1,’12 increase.  Thursday will bring the weekly new unemployment claims, as well as an expected slight decline in U.S. trade accounts, to negative USD 48 billion from negative USD 58.7 billion.  Exports are expected be slightly lower than last month (USD 183.6 billion versus USD 183.1 billion), with imports also showing a slight decline (USD 230.1 billion from USD 231.8 billion).  Wholesale inventories are expected to increase 0.4%, as wholesale sales are expected to decline 0.1%.  Friday will bring the U.S. Export Price Index, which is expected to show a 0.2% decline, with the Import Price Index expected to show a 0.2% gain; ex-petroleum the Import Price Index is expected to be down 0.2%. </t>
  </si>
  <si>
    <t>Of the 406 with full operating comparative data for Q2,'12:</t>
  </si>
  <si>
    <t>261 beat, 93 missed, and 52 met their estimates</t>
  </si>
  <si>
    <t>06/30/2012 (84.2%)</t>
  </si>
  <si>
    <t>Reported sales (83%) coming in up 1.6, with Information Technology sales up 8.5% (up 5.9% ex-AAPL); sales ex-IT are UP 0.8%</t>
  </si>
  <si>
    <t>Q2 is currently estimated to be the best quarter in history, beating out the current Q3,'11 record by 1.1%</t>
  </si>
  <si>
    <t>Q3 estimated to post a 1.5% decline from the expected Q2,'12 record and a 0.4% decline from the current record Q3,'11</t>
  </si>
  <si>
    <t>As Reported also set for a record beating out the current record holder (Q1,12) by 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</si>
</sst>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General_)"/>
    <numFmt numFmtId="166" formatCode="&quot;$&quot;#,##0.00"/>
    <numFmt numFmtId="167" formatCode="0.00_);[Red]\(0.00\)"/>
    <numFmt numFmtId="168" formatCode="0.00000_);[Red]\(0.00000\)"/>
    <numFmt numFmtId="169" formatCode="[$-409]mmm\-yy;@"/>
    <numFmt numFmtId="170" formatCode="0.0%"/>
  </numFmts>
  <fonts count="44">
    <font>
      <sz val="10"/>
      <name val="Arial"/>
      <family val="0"/>
    </font>
    <font>
      <sz val="11"/>
      <color indexed="8"/>
      <name val="Calibri"/>
      <family val="2"/>
    </font>
    <font>
      <b/>
      <sz val="10"/>
      <name val="Arial"/>
      <family val="2"/>
    </font>
    <font>
      <sz val="9"/>
      <name val="TIMES"/>
      <family val="0"/>
    </font>
    <font>
      <sz val="8"/>
      <name val="Arial"/>
      <family val="2"/>
    </font>
    <font>
      <sz val="10"/>
      <color indexed="8"/>
      <name val="Arial"/>
      <family val="2"/>
    </font>
    <font>
      <b/>
      <i/>
      <sz val="10"/>
      <name val="Arial"/>
      <family val="2"/>
    </font>
    <font>
      <sz val="10"/>
      <name val="Arial Unicode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
      <b/>
      <sz val="10"/>
      <color indexed="60"/>
      <name val="Arial"/>
      <family val="2"/>
    </font>
    <font>
      <b/>
      <sz val="8"/>
      <color indexed="17"/>
      <name val="Arial"/>
      <family val="2"/>
    </font>
    <font>
      <b/>
      <sz val="8"/>
      <color indexed="10"/>
      <name val="Arial"/>
      <family val="2"/>
    </font>
    <font>
      <b/>
      <sz val="10"/>
      <color indexed="16"/>
      <name val="Arial"/>
      <family val="2"/>
    </font>
    <font>
      <b/>
      <sz val="10"/>
      <color indexed="8"/>
      <name val="Arial"/>
      <family val="2"/>
    </font>
    <font>
      <b/>
      <sz val="10"/>
      <color indexed="17"/>
      <name val="Arial"/>
      <family val="2"/>
    </font>
    <font>
      <b/>
      <sz val="10"/>
      <color indexed="10"/>
      <name val="Arial"/>
      <family val="2"/>
    </font>
    <font>
      <u val="single"/>
      <sz val="10"/>
      <color indexed="12"/>
      <name val="Arial"/>
      <family val="2"/>
    </font>
    <font>
      <sz val="11"/>
      <color rgb="FF9C0006"/>
      <name val="Calibri"/>
      <family val="2"/>
    </font>
    <font>
      <sz val="11"/>
      <color theme="1"/>
      <name val="Calibri"/>
      <family val="2"/>
    </font>
    <font>
      <sz val="11"/>
      <color rgb="FF006100"/>
      <name val="Calibri"/>
      <family val="2"/>
    </font>
    <font>
      <u val="single"/>
      <sz val="10"/>
      <color theme="10"/>
      <name val="Arial"/>
      <family val="2"/>
    </font>
    <font>
      <b/>
      <sz val="10"/>
      <color rgb="FFC00000"/>
      <name val="Arial"/>
      <family val="2"/>
    </font>
    <font>
      <b/>
      <sz val="8"/>
      <color rgb="FF00B050"/>
      <name val="Arial"/>
      <family val="2"/>
    </font>
    <font>
      <b/>
      <sz val="8"/>
      <color rgb="FFFF0000"/>
      <name val="Arial"/>
      <family val="2"/>
    </font>
    <font>
      <b/>
      <sz val="10"/>
      <color rgb="FF800000"/>
      <name val="Arial"/>
      <family val="2"/>
    </font>
    <font>
      <b/>
      <sz val="10"/>
      <color theme="1"/>
      <name val="Arial"/>
      <family val="2"/>
    </font>
    <font>
      <b/>
      <sz val="10"/>
      <color rgb="FF00B050"/>
      <name val="Arial"/>
      <family val="2"/>
    </font>
    <font>
      <b/>
      <sz val="10"/>
      <color rgb="FFFF000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right style="medium"/>
      <top style="medium"/>
      <bottom/>
    </border>
    <border>
      <left style="medium"/>
      <right style="medium"/>
      <top/>
      <bottom/>
    </border>
    <border>
      <left style="medium"/>
      <right style="medium"/>
      <top/>
      <bottom style="medium"/>
    </border>
  </borders>
  <cellStyleXfs count="76">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33" fillId="20" borderId="0" applyNumberFormat="0" applyBorder="0" applyAlignment="0" applyProtection="0"/>
    <xf numFmtId="0" fontId="10" fillId="21" borderId="1" applyNumberFormat="0" applyAlignment="0" applyProtection="0"/>
    <xf numFmtId="0" fontId="11" fillId="22" borderId="2" applyNumberFormat="0" applyAlignment="0" applyProtection="0"/>
    <xf numFmtId="43" fontId="0" fillId="0" borderId="0" applyFont="0" applyFill="0" applyBorder="0" applyAlignment="0" applyProtection="0"/>
    <xf numFmtId="0" fontId="3" fillId="0" borderId="0">
      <alignment/>
      <protection/>
    </xf>
    <xf numFmtId="41" fontId="0" fillId="0" borderId="0" applyFont="0" applyFill="0" applyBorder="0" applyAlignment="0" applyProtection="0"/>
    <xf numFmtId="0" fontId="3" fillId="0" borderId="0">
      <alignment/>
      <protection/>
    </xf>
    <xf numFmtId="44" fontId="0" fillId="0" borderId="0" applyFont="0" applyFill="0" applyBorder="0" applyAlignment="0" applyProtection="0"/>
    <xf numFmtId="42" fontId="0"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35" fillId="23"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3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4" borderId="0" applyNumberFormat="0" applyBorder="0" applyAlignment="0" applyProtection="0"/>
    <xf numFmtId="0" fontId="3" fillId="0" borderId="0">
      <alignment/>
      <protection/>
    </xf>
    <xf numFmtId="0" fontId="34" fillId="0" borderId="0">
      <alignment/>
      <protection/>
    </xf>
    <xf numFmtId="0" fontId="34" fillId="0" borderId="0">
      <alignment/>
      <protection/>
    </xf>
    <xf numFmtId="0" fontId="0" fillId="0" borderId="0">
      <alignment/>
      <protection/>
    </xf>
    <xf numFmtId="0" fontId="0" fillId="0" borderId="0">
      <alignment/>
      <protection/>
    </xf>
    <xf numFmtId="0" fontId="3" fillId="25" borderId="7" applyNumberFormat="0" applyFont="0" applyAlignment="0" applyProtection="0"/>
    <xf numFmtId="0" fontId="20" fillId="21" borderId="8" applyNumberFormat="0" applyAlignment="0" applyProtection="0"/>
    <xf numFmtId="9" fontId="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192">
    <xf numFmtId="0" fontId="0" fillId="0" borderId="0" xfId="0" applyAlignment="1">
      <alignment/>
    </xf>
    <xf numFmtId="2" fontId="0" fillId="0" borderId="0" xfId="15" applyNumberFormat="1" applyFont="1" applyAlignment="1">
      <alignment/>
    </xf>
    <xf numFmtId="0" fontId="0" fillId="0" borderId="0" xfId="15" applyFont="1" applyAlignment="1">
      <alignment horizontal="right"/>
    </xf>
    <xf numFmtId="49" fontId="0" fillId="0" borderId="0" xfId="15" applyNumberFormat="1" applyFont="1" applyAlignment="1">
      <alignment/>
    </xf>
    <xf numFmtId="0" fontId="0" fillId="0" borderId="0" xfId="15" applyFont="1" applyAlignment="1">
      <alignment horizontal="left"/>
    </xf>
    <xf numFmtId="2" fontId="0" fillId="0" borderId="0" xfId="15" applyNumberFormat="1" applyFont="1" applyAlignment="1">
      <alignment horizontal="right"/>
    </xf>
    <xf numFmtId="0" fontId="2" fillId="0" borderId="0" xfId="15" applyFont="1" applyAlignment="1">
      <alignment horizontal="left"/>
    </xf>
    <xf numFmtId="49" fontId="0" fillId="0" borderId="0" xfId="15" applyNumberFormat="1" applyFont="1" applyAlignment="1">
      <alignment horizontal="left"/>
    </xf>
    <xf numFmtId="49" fontId="0" fillId="0" borderId="0" xfId="15" applyNumberFormat="1" applyFont="1" applyAlignment="1">
      <alignment horizontal="left"/>
    </xf>
    <xf numFmtId="2" fontId="2" fillId="0" borderId="0" xfId="15" applyNumberFormat="1" applyFont="1" applyAlignment="1">
      <alignment/>
    </xf>
    <xf numFmtId="0" fontId="2" fillId="0" borderId="0" xfId="15" applyFont="1" applyAlignment="1">
      <alignment/>
    </xf>
    <xf numFmtId="2" fontId="0" fillId="0" borderId="0" xfId="15" applyNumberFormat="1" applyFont="1" applyAlignment="1">
      <alignment/>
    </xf>
    <xf numFmtId="0" fontId="0" fillId="0" borderId="0" xfId="15" applyFont="1" applyAlignment="1">
      <alignment/>
    </xf>
    <xf numFmtId="10" fontId="0" fillId="0" borderId="0" xfId="15" applyNumberFormat="1" applyFont="1" applyAlignment="1">
      <alignment/>
    </xf>
    <xf numFmtId="0" fontId="0" fillId="0" borderId="0" xfId="15" applyFont="1" applyAlignment="1">
      <alignment horizontal="center"/>
    </xf>
    <xf numFmtId="14" fontId="0" fillId="0" borderId="0" xfId="15" applyNumberFormat="1" applyFont="1" applyAlignment="1">
      <alignment horizontal="left"/>
    </xf>
    <xf numFmtId="14" fontId="0" fillId="0" borderId="0" xfId="15" applyNumberFormat="1" applyFont="1" applyAlignment="1">
      <alignment horizontal="left"/>
    </xf>
    <xf numFmtId="2" fontId="0" fillId="0" borderId="0" xfId="15" applyNumberFormat="1" applyFont="1" applyAlignment="1">
      <alignment horizontal="right"/>
    </xf>
    <xf numFmtId="49" fontId="0" fillId="0" borderId="0" xfId="15" applyNumberFormat="1" applyFont="1" applyAlignment="1">
      <alignment/>
    </xf>
    <xf numFmtId="43" fontId="0" fillId="0" borderId="0" xfId="44" applyFont="1" applyBorder="1" applyAlignment="1">
      <alignment/>
    </xf>
    <xf numFmtId="2" fontId="0" fillId="0" borderId="0" xfId="44" applyNumberFormat="1" applyFont="1" applyBorder="1" applyAlignment="1">
      <alignment horizontal="right"/>
    </xf>
    <xf numFmtId="43" fontId="0" fillId="0" borderId="0" xfId="44" applyBorder="1" applyAlignment="1">
      <alignment/>
    </xf>
    <xf numFmtId="2" fontId="0" fillId="0" borderId="0" xfId="44" applyNumberFormat="1" applyBorder="1" applyAlignment="1">
      <alignment horizontal="right"/>
    </xf>
    <xf numFmtId="4" fontId="0" fillId="0" borderId="0" xfId="44" applyNumberFormat="1" applyFont="1" applyBorder="1" applyAlignment="1">
      <alignment horizontal="right"/>
    </xf>
    <xf numFmtId="2" fontId="0" fillId="0" borderId="0" xfId="15" applyNumberFormat="1" applyFont="1" applyAlignment="1">
      <alignment/>
    </xf>
    <xf numFmtId="10" fontId="0" fillId="0" borderId="0" xfId="15" applyNumberFormat="1" applyFont="1" applyAlignment="1">
      <alignment/>
    </xf>
    <xf numFmtId="0" fontId="0" fillId="0" borderId="0" xfId="15" applyFont="1" applyAlignment="1">
      <alignment/>
    </xf>
    <xf numFmtId="166" fontId="0" fillId="0" borderId="0" xfId="15" applyNumberFormat="1" applyFont="1" applyAlignment="1">
      <alignment horizontal="right"/>
    </xf>
    <xf numFmtId="0" fontId="2" fillId="0" borderId="0" xfId="15" applyFont="1" applyAlignment="1">
      <alignment horizontal="center"/>
    </xf>
    <xf numFmtId="2" fontId="2" fillId="0" borderId="0" xfId="15" applyNumberFormat="1" applyFont="1" applyAlignment="1">
      <alignment horizontal="center"/>
    </xf>
    <xf numFmtId="2" fontId="2" fillId="0" borderId="0" xfId="15" applyNumberFormat="1" applyFont="1" applyAlignment="1">
      <alignment horizontal="right"/>
    </xf>
    <xf numFmtId="0" fontId="2" fillId="0" borderId="0" xfId="15" applyFont="1" applyAlignment="1">
      <alignment horizontal="left"/>
    </xf>
    <xf numFmtId="49" fontId="2" fillId="0" borderId="0" xfId="15" applyNumberFormat="1" applyFont="1" applyAlignment="1">
      <alignment horizontal="right"/>
    </xf>
    <xf numFmtId="2" fontId="2" fillId="0" borderId="0" xfId="15" applyNumberFormat="1" applyFont="1" applyAlignment="1">
      <alignment/>
    </xf>
    <xf numFmtId="166" fontId="0" fillId="0" borderId="0" xfId="44" applyNumberFormat="1" applyFont="1" applyBorder="1" applyAlignment="1">
      <alignment horizontal="right"/>
    </xf>
    <xf numFmtId="166" fontId="0" fillId="0" borderId="0" xfId="44" applyNumberFormat="1" applyBorder="1" applyAlignment="1">
      <alignment horizontal="right"/>
    </xf>
    <xf numFmtId="166" fontId="0" fillId="0" borderId="0" xfId="44" applyNumberFormat="1" applyFont="1" applyBorder="1" applyAlignment="1">
      <alignment horizontal="right"/>
    </xf>
    <xf numFmtId="166" fontId="0" fillId="0" borderId="0" xfId="15" applyNumberFormat="1" applyFont="1" applyAlignment="1">
      <alignment horizontal="right"/>
    </xf>
    <xf numFmtId="0" fontId="2" fillId="0" borderId="0" xfId="15" applyFont="1" applyAlignment="1">
      <alignment horizontal="right"/>
    </xf>
    <xf numFmtId="0" fontId="2" fillId="0" borderId="0" xfId="15" applyFont="1" applyAlignment="1">
      <alignment/>
    </xf>
    <xf numFmtId="166" fontId="0" fillId="0" borderId="0" xfId="15" applyNumberFormat="1" applyFont="1" applyAlignment="1">
      <alignment horizontal="right"/>
    </xf>
    <xf numFmtId="166" fontId="0" fillId="0" borderId="0" xfId="15" applyNumberFormat="1" applyFont="1" applyAlignment="1">
      <alignment/>
    </xf>
    <xf numFmtId="166" fontId="0" fillId="0" borderId="0" xfId="15" applyNumberFormat="1" applyFont="1" applyAlignment="1">
      <alignment/>
    </xf>
    <xf numFmtId="49" fontId="0" fillId="0" borderId="0" xfId="15" applyNumberFormat="1" applyFont="1" applyAlignment="1">
      <alignment horizontal="left"/>
    </xf>
    <xf numFmtId="2" fontId="0" fillId="0" borderId="0" xfId="15" applyNumberFormat="1" applyFont="1" applyAlignment="1">
      <alignment horizontal="right"/>
    </xf>
    <xf numFmtId="0" fontId="0" fillId="0" borderId="0" xfId="15" applyFont="1" applyAlignment="1">
      <alignment horizontal="right"/>
    </xf>
    <xf numFmtId="2" fontId="0" fillId="0" borderId="0" xfId="44" applyNumberFormat="1" applyFont="1" applyBorder="1" applyAlignment="1">
      <alignment horizontal="right"/>
    </xf>
    <xf numFmtId="166" fontId="0" fillId="0" borderId="0" xfId="44" applyNumberFormat="1" applyFont="1" applyBorder="1" applyAlignment="1">
      <alignment/>
    </xf>
    <xf numFmtId="167" fontId="0" fillId="0" borderId="0" xfId="44" applyNumberFormat="1" applyFont="1" applyBorder="1" applyAlignment="1">
      <alignment horizontal="right"/>
    </xf>
    <xf numFmtId="14" fontId="0" fillId="0" borderId="0" xfId="15" applyNumberFormat="1" applyFont="1" applyAlignment="1">
      <alignment/>
    </xf>
    <xf numFmtId="2" fontId="5" fillId="0" borderId="0" xfId="15" applyNumberFormat="1" applyFont="1" applyAlignment="1">
      <alignment/>
    </xf>
    <xf numFmtId="14" fontId="2" fillId="0" borderId="0" xfId="15" applyNumberFormat="1" applyFont="1" applyAlignment="1">
      <alignment horizontal="left"/>
    </xf>
    <xf numFmtId="0" fontId="0" fillId="0" borderId="0" xfId="66">
      <alignment/>
      <protection/>
    </xf>
    <xf numFmtId="167" fontId="5" fillId="0" borderId="0" xfId="44" applyNumberFormat="1" applyFont="1" applyBorder="1" applyAlignment="1">
      <alignment horizontal="right"/>
    </xf>
    <xf numFmtId="166" fontId="0" fillId="0" borderId="0" xfId="66" applyNumberFormat="1">
      <alignment/>
      <protection/>
    </xf>
    <xf numFmtId="0" fontId="0" fillId="0" borderId="0" xfId="15" applyFont="1" applyBorder="1" applyAlignment="1">
      <alignment/>
    </xf>
    <xf numFmtId="166" fontId="0" fillId="0" borderId="0" xfId="15" applyNumberFormat="1" applyFont="1" applyBorder="1" applyAlignment="1">
      <alignment horizontal="right"/>
    </xf>
    <xf numFmtId="10" fontId="0" fillId="0" borderId="0" xfId="15" applyNumberFormat="1" applyFont="1" applyBorder="1" applyAlignment="1">
      <alignment horizontal="right"/>
    </xf>
    <xf numFmtId="166" fontId="6" fillId="0" borderId="0" xfId="15" applyNumberFormat="1" applyFont="1" applyAlignment="1">
      <alignment/>
    </xf>
    <xf numFmtId="166" fontId="6" fillId="0" borderId="0" xfId="44" applyNumberFormat="1" applyFont="1" applyBorder="1" applyAlignment="1">
      <alignment horizontal="right"/>
    </xf>
    <xf numFmtId="166" fontId="0" fillId="0" borderId="0" xfId="44" applyNumberFormat="1" applyFont="1" applyBorder="1" applyAlignment="1">
      <alignment horizontal="right"/>
    </xf>
    <xf numFmtId="166" fontId="2" fillId="0" borderId="0" xfId="15" applyNumberFormat="1" applyFont="1" applyAlignment="1">
      <alignment horizontal="right"/>
    </xf>
    <xf numFmtId="164" fontId="0" fillId="0" borderId="0" xfId="67" applyNumberFormat="1">
      <alignment/>
      <protection/>
    </xf>
    <xf numFmtId="2" fontId="0" fillId="0" borderId="0" xfId="67" applyNumberFormat="1">
      <alignment/>
      <protection/>
    </xf>
    <xf numFmtId="168" fontId="0" fillId="0" borderId="0" xfId="15" applyNumberFormat="1" applyFont="1" applyBorder="1" applyAlignment="1">
      <alignment horizontal="right"/>
    </xf>
    <xf numFmtId="14" fontId="0" fillId="0" borderId="0" xfId="15" applyNumberFormat="1" applyFont="1" applyAlignment="1">
      <alignment horizontal="left"/>
    </xf>
    <xf numFmtId="2" fontId="0" fillId="0" borderId="0" xfId="66" applyNumberFormat="1">
      <alignment/>
      <protection/>
    </xf>
    <xf numFmtId="4" fontId="0" fillId="0" borderId="0" xfId="15" applyNumberFormat="1" applyFont="1" applyAlignment="1">
      <alignment horizontal="right"/>
    </xf>
    <xf numFmtId="10" fontId="0" fillId="0" borderId="0" xfId="44" applyNumberFormat="1" applyFont="1" applyBorder="1" applyAlignment="1">
      <alignment horizontal="right"/>
    </xf>
    <xf numFmtId="2" fontId="0" fillId="0" borderId="0" xfId="44" applyNumberFormat="1" applyFont="1" applyBorder="1" applyAlignment="1">
      <alignment horizontal="right"/>
    </xf>
    <xf numFmtId="2" fontId="0" fillId="0" borderId="0" xfId="44" applyNumberFormat="1" applyFont="1" applyBorder="1" applyAlignment="1">
      <alignment/>
    </xf>
    <xf numFmtId="0" fontId="0" fillId="0" borderId="0" xfId="15" applyFont="1" applyAlignment="1">
      <alignment horizontal="left"/>
    </xf>
    <xf numFmtId="166" fontId="6" fillId="0" borderId="0" xfId="15" applyNumberFormat="1" applyFont="1" applyBorder="1" applyAlignment="1">
      <alignment/>
    </xf>
    <xf numFmtId="2" fontId="0" fillId="0" borderId="0" xfId="15" applyNumberFormat="1" applyFont="1" applyBorder="1" applyAlignment="1">
      <alignment horizontal="right"/>
    </xf>
    <xf numFmtId="43" fontId="0" fillId="0" borderId="0" xfId="44" applyFont="1" applyBorder="1" applyAlignment="1">
      <alignment horizontal="right"/>
    </xf>
    <xf numFmtId="0" fontId="0" fillId="0" borderId="0" xfId="0" applyAlignment="1">
      <alignment horizontal="right"/>
    </xf>
    <xf numFmtId="2" fontId="0" fillId="0" borderId="0" xfId="0" applyNumberFormat="1" applyAlignment="1">
      <alignment horizontal="right"/>
    </xf>
    <xf numFmtId="166" fontId="0" fillId="0" borderId="0" xfId="0" applyNumberFormat="1" applyAlignment="1">
      <alignment/>
    </xf>
    <xf numFmtId="0" fontId="0" fillId="0" borderId="0" xfId="0" applyFont="1" applyAlignment="1">
      <alignment/>
    </xf>
    <xf numFmtId="2" fontId="2" fillId="0" borderId="0" xfId="15" applyNumberFormat="1" applyFont="1" applyAlignment="1">
      <alignment horizontal="right"/>
    </xf>
    <xf numFmtId="166" fontId="0" fillId="0" borderId="0" xfId="66" applyNumberFormat="1" applyAlignment="1">
      <alignment horizontal="right"/>
      <protection/>
    </xf>
    <xf numFmtId="166" fontId="2" fillId="0" borderId="0" xfId="15" applyNumberFormat="1" applyFont="1" applyAlignment="1">
      <alignment horizontal="right"/>
    </xf>
    <xf numFmtId="166" fontId="0" fillId="0" borderId="0" xfId="67" applyNumberFormat="1" applyAlignment="1">
      <alignment horizontal="right"/>
      <protection/>
    </xf>
    <xf numFmtId="166" fontId="0" fillId="0" borderId="0" xfId="15" applyNumberFormat="1" applyFont="1" applyAlignment="1">
      <alignment horizontal="right" vertical="center"/>
    </xf>
    <xf numFmtId="166" fontId="0" fillId="0" borderId="0" xfId="0" applyNumberFormat="1" applyAlignment="1">
      <alignment horizontal="right"/>
    </xf>
    <xf numFmtId="4" fontId="2" fillId="0" borderId="0" xfId="15" applyNumberFormat="1" applyFont="1" applyAlignment="1">
      <alignment horizontal="right"/>
    </xf>
    <xf numFmtId="4" fontId="2" fillId="0" borderId="0" xfId="15" applyNumberFormat="1" applyFont="1" applyAlignment="1">
      <alignment horizontal="right"/>
    </xf>
    <xf numFmtId="4" fontId="0" fillId="0" borderId="0" xfId="15" applyNumberFormat="1" applyFont="1" applyAlignment="1">
      <alignment horizontal="right"/>
    </xf>
    <xf numFmtId="4" fontId="0" fillId="0" borderId="0" xfId="67" applyNumberFormat="1" applyAlignment="1">
      <alignment horizontal="right"/>
      <protection/>
    </xf>
    <xf numFmtId="4" fontId="0" fillId="0" borderId="0" xfId="15" applyNumberFormat="1" applyFont="1" applyAlignment="1">
      <alignment horizontal="right" vertical="center"/>
    </xf>
    <xf numFmtId="4" fontId="0" fillId="0" borderId="0" xfId="0" applyNumberFormat="1" applyAlignment="1">
      <alignment horizontal="right"/>
    </xf>
    <xf numFmtId="0" fontId="2" fillId="0" borderId="0" xfId="0" applyFont="1" applyBorder="1" applyAlignment="1">
      <alignment/>
    </xf>
    <xf numFmtId="2" fontId="0" fillId="0" borderId="0" xfId="15" applyNumberFormat="1" applyFont="1" applyBorder="1" applyAlignment="1">
      <alignment/>
    </xf>
    <xf numFmtId="0" fontId="0" fillId="0" borderId="0" xfId="0" applyFont="1" applyBorder="1" applyAlignment="1">
      <alignment horizontal="right"/>
    </xf>
    <xf numFmtId="166" fontId="0" fillId="0" borderId="0" xfId="0" applyNumberFormat="1" applyFont="1" applyBorder="1" applyAlignment="1">
      <alignment horizontal="right"/>
    </xf>
    <xf numFmtId="2" fontId="0" fillId="0" borderId="0" xfId="0" applyNumberFormat="1" applyFont="1" applyBorder="1" applyAlignment="1">
      <alignment horizontal="right"/>
    </xf>
    <xf numFmtId="0" fontId="0" fillId="0" borderId="0" xfId="0" applyFont="1" applyBorder="1" applyAlignment="1">
      <alignment/>
    </xf>
    <xf numFmtId="0" fontId="0" fillId="0" borderId="0" xfId="0" applyFont="1" applyBorder="1" applyAlignment="1">
      <alignment horizontal="left"/>
    </xf>
    <xf numFmtId="0" fontId="2" fillId="0" borderId="0" xfId="0" applyFont="1" applyBorder="1" applyAlignment="1">
      <alignment horizontal="right"/>
    </xf>
    <xf numFmtId="166" fontId="2" fillId="0" borderId="0" xfId="0" applyNumberFormat="1" applyFont="1" applyBorder="1" applyAlignment="1">
      <alignment horizontal="right"/>
    </xf>
    <xf numFmtId="2" fontId="2" fillId="0" borderId="0" xfId="0" applyNumberFormat="1" applyFont="1" applyBorder="1" applyAlignment="1">
      <alignment horizontal="right"/>
    </xf>
    <xf numFmtId="0" fontId="2" fillId="0" borderId="0" xfId="0" applyFont="1" applyAlignment="1">
      <alignment/>
    </xf>
    <xf numFmtId="0" fontId="2" fillId="0" borderId="0" xfId="0" applyFont="1" applyAlignment="1">
      <alignment horizontal="left"/>
    </xf>
    <xf numFmtId="2" fontId="2" fillId="0" borderId="0" xfId="0" applyNumberFormat="1" applyFont="1" applyAlignment="1">
      <alignment horizontal="right"/>
    </xf>
    <xf numFmtId="10" fontId="2" fillId="0" borderId="0" xfId="0" applyNumberFormat="1" applyFont="1" applyAlignment="1">
      <alignment horizontal="right"/>
    </xf>
    <xf numFmtId="0" fontId="37" fillId="0" borderId="0" xfId="0" applyFont="1" applyAlignment="1">
      <alignment/>
    </xf>
    <xf numFmtId="10" fontId="0" fillId="0" borderId="0" xfId="15" applyNumberFormat="1" applyFont="1" applyAlignment="1">
      <alignment horizontal="right"/>
    </xf>
    <xf numFmtId="1" fontId="2" fillId="0" borderId="0" xfId="15" applyNumberFormat="1" applyFont="1" applyAlignment="1">
      <alignment/>
    </xf>
    <xf numFmtId="1" fontId="0" fillId="0" borderId="0" xfId="0" applyNumberFormat="1" applyAlignment="1">
      <alignment/>
    </xf>
    <xf numFmtId="0" fontId="2" fillId="0" borderId="0" xfId="15" applyNumberFormat="1" applyFont="1" applyFill="1" applyBorder="1" applyAlignment="1">
      <alignment horizontal="left"/>
    </xf>
    <xf numFmtId="169" fontId="2" fillId="0" borderId="0" xfId="15" applyNumberFormat="1" applyFont="1" applyBorder="1" applyAlignment="1">
      <alignment horizontal="right"/>
    </xf>
    <xf numFmtId="166" fontId="0" fillId="0" borderId="0" xfId="15" applyNumberFormat="1" applyFont="1" applyBorder="1" applyAlignment="1">
      <alignment horizontal="left"/>
    </xf>
    <xf numFmtId="166" fontId="5" fillId="0" borderId="0" xfId="15" applyNumberFormat="1" applyFont="1" applyAlignment="1">
      <alignment/>
    </xf>
    <xf numFmtId="166" fontId="0" fillId="0" borderId="0" xfId="15" applyNumberFormat="1" applyFont="1" applyBorder="1" applyAlignment="1">
      <alignment/>
    </xf>
    <xf numFmtId="0" fontId="0" fillId="0" borderId="0" xfId="15" applyNumberFormat="1" applyFont="1" applyBorder="1" applyAlignment="1">
      <alignment/>
    </xf>
    <xf numFmtId="10" fontId="0" fillId="0" borderId="0" xfId="15" applyNumberFormat="1" applyFont="1" applyBorder="1" applyAlignment="1">
      <alignment/>
    </xf>
    <xf numFmtId="49" fontId="2" fillId="0" borderId="0" xfId="15" applyNumberFormat="1" applyFont="1" applyBorder="1" applyAlignment="1">
      <alignment/>
    </xf>
    <xf numFmtId="166" fontId="0" fillId="0" borderId="0" xfId="15" applyNumberFormat="1" applyFont="1" applyFill="1" applyBorder="1" applyAlignment="1">
      <alignment horizontal="left"/>
    </xf>
    <xf numFmtId="169" fontId="0" fillId="0" borderId="0" xfId="15" applyNumberFormat="1" applyFont="1" applyBorder="1" applyAlignment="1">
      <alignment/>
    </xf>
    <xf numFmtId="167" fontId="0" fillId="0" borderId="0" xfId="15" applyNumberFormat="1" applyFont="1" applyBorder="1" applyAlignment="1">
      <alignment horizontal="right"/>
    </xf>
    <xf numFmtId="0" fontId="2" fillId="0" borderId="0" xfId="15" applyNumberFormat="1" applyFont="1" applyBorder="1" applyAlignment="1">
      <alignment/>
    </xf>
    <xf numFmtId="14" fontId="0" fillId="0" borderId="0" xfId="0" applyNumberFormat="1" applyAlignment="1">
      <alignment/>
    </xf>
    <xf numFmtId="165" fontId="0" fillId="0" borderId="0" xfId="0" applyNumberFormat="1" applyAlignment="1">
      <alignment/>
    </xf>
    <xf numFmtId="49" fontId="2" fillId="0" borderId="0" xfId="15" applyNumberFormat="1" applyFont="1" applyAlignment="1">
      <alignment horizontal="right"/>
    </xf>
    <xf numFmtId="4" fontId="0" fillId="0" borderId="0" xfId="15" applyNumberFormat="1" applyFont="1" applyAlignment="1">
      <alignment horizontal="right"/>
    </xf>
    <xf numFmtId="0" fontId="0" fillId="0" borderId="0" xfId="15" applyFont="1" applyAlignment="1">
      <alignment horizontal="right"/>
    </xf>
    <xf numFmtId="2" fontId="0" fillId="0" borderId="0" xfId="0" applyNumberFormat="1" applyAlignment="1">
      <alignment/>
    </xf>
    <xf numFmtId="3" fontId="2" fillId="0" borderId="0" xfId="0" applyNumberFormat="1" applyFont="1" applyAlignment="1">
      <alignment/>
    </xf>
    <xf numFmtId="166" fontId="0" fillId="0" borderId="0" xfId="15" applyNumberFormat="1" applyFont="1" applyAlignment="1">
      <alignment/>
    </xf>
    <xf numFmtId="0" fontId="0" fillId="0" borderId="0" xfId="0" applyFont="1" applyAlignment="1">
      <alignment/>
    </xf>
    <xf numFmtId="0" fontId="2" fillId="0" borderId="0" xfId="15" applyNumberFormat="1" applyFont="1" applyBorder="1" applyAlignment="1">
      <alignment horizontal="center"/>
    </xf>
    <xf numFmtId="3" fontId="38" fillId="0" borderId="0" xfId="0" applyNumberFormat="1" applyFont="1" applyAlignment="1">
      <alignment/>
    </xf>
    <xf numFmtId="3" fontId="39" fillId="0" borderId="0" xfId="0" applyNumberFormat="1" applyFont="1" applyAlignment="1">
      <alignment/>
    </xf>
    <xf numFmtId="3" fontId="24" fillId="0" borderId="0" xfId="0" applyNumberFormat="1" applyFont="1" applyAlignment="1">
      <alignment/>
    </xf>
    <xf numFmtId="3" fontId="2" fillId="0" borderId="0" xfId="65" applyNumberFormat="1" applyFont="1">
      <alignment/>
      <protection/>
    </xf>
    <xf numFmtId="10" fontId="0" fillId="0" borderId="0" xfId="15" applyNumberFormat="1" applyFont="1" applyBorder="1" applyAlignment="1">
      <alignment/>
    </xf>
    <xf numFmtId="166" fontId="0" fillId="0" borderId="0" xfId="15" applyNumberFormat="1" applyFont="1" applyBorder="1" applyAlignment="1">
      <alignment horizontal="right"/>
    </xf>
    <xf numFmtId="14" fontId="40" fillId="0" borderId="0" xfId="15" applyNumberFormat="1" applyFont="1" applyAlignment="1">
      <alignment horizontal="left"/>
    </xf>
    <xf numFmtId="10" fontId="0" fillId="0" borderId="0" xfId="44" applyNumberFormat="1" applyFont="1" applyBorder="1" applyAlignment="1">
      <alignment horizontal="right"/>
    </xf>
    <xf numFmtId="2" fontId="40" fillId="0" borderId="0" xfId="15" applyNumberFormat="1" applyFont="1" applyAlignment="1">
      <alignment/>
    </xf>
    <xf numFmtId="3" fontId="41" fillId="0" borderId="10" xfId="65" applyNumberFormat="1" applyFont="1" applyBorder="1">
      <alignment/>
      <protection/>
    </xf>
    <xf numFmtId="3" fontId="42" fillId="0" borderId="10" xfId="65" applyNumberFormat="1" applyFont="1" applyBorder="1">
      <alignment/>
      <protection/>
    </xf>
    <xf numFmtId="3" fontId="43" fillId="0" borderId="10" xfId="65" applyNumberFormat="1" applyFont="1" applyBorder="1">
      <alignment/>
      <protection/>
    </xf>
    <xf numFmtId="3" fontId="41" fillId="0" borderId="11" xfId="65" applyNumberFormat="1" applyFont="1" applyBorder="1">
      <alignment/>
      <protection/>
    </xf>
    <xf numFmtId="3" fontId="42" fillId="0" borderId="11" xfId="65" applyNumberFormat="1" applyFont="1" applyBorder="1">
      <alignment/>
      <protection/>
    </xf>
    <xf numFmtId="3" fontId="43" fillId="0" borderId="11" xfId="65" applyNumberFormat="1" applyFont="1" applyBorder="1">
      <alignment/>
      <protection/>
    </xf>
    <xf numFmtId="3" fontId="41" fillId="0" borderId="12" xfId="65" applyNumberFormat="1" applyFont="1" applyBorder="1">
      <alignment/>
      <protection/>
    </xf>
    <xf numFmtId="3" fontId="42" fillId="0" borderId="12" xfId="65" applyNumberFormat="1" applyFont="1" applyBorder="1">
      <alignment/>
      <protection/>
    </xf>
    <xf numFmtId="3" fontId="43" fillId="0" borderId="12" xfId="65" applyNumberFormat="1" applyFont="1" applyBorder="1">
      <alignment/>
      <protection/>
    </xf>
    <xf numFmtId="3" fontId="42" fillId="0" borderId="0" xfId="65" applyNumberFormat="1" applyFont="1">
      <alignment/>
      <protection/>
    </xf>
    <xf numFmtId="3" fontId="43" fillId="0" borderId="0" xfId="65" applyNumberFormat="1" applyFont="1">
      <alignment/>
      <protection/>
    </xf>
    <xf numFmtId="10" fontId="0" fillId="0" borderId="0" xfId="0" applyNumberFormat="1" applyFont="1" applyBorder="1" applyAlignment="1">
      <alignment horizontal="right"/>
    </xf>
    <xf numFmtId="166" fontId="2" fillId="0" borderId="0" xfId="15" applyNumberFormat="1" applyFont="1" applyAlignment="1">
      <alignment horizontal="left"/>
    </xf>
    <xf numFmtId="14" fontId="2" fillId="0" borderId="0" xfId="15" applyNumberFormat="1" applyFont="1" applyAlignment="1">
      <alignment horizontal="left"/>
    </xf>
    <xf numFmtId="0" fontId="0" fillId="0" borderId="0" xfId="15" applyFont="1" applyBorder="1" applyAlignment="1">
      <alignment/>
    </xf>
    <xf numFmtId="0" fontId="0" fillId="0" borderId="0" xfId="0" applyFont="1" applyAlignment="1">
      <alignment horizontal="left"/>
    </xf>
    <xf numFmtId="10" fontId="0" fillId="0" borderId="0" xfId="15" applyNumberFormat="1" applyFont="1" applyAlignment="1">
      <alignment horizontal="right"/>
    </xf>
    <xf numFmtId="3" fontId="41" fillId="0" borderId="0" xfId="65" applyNumberFormat="1" applyFont="1" applyBorder="1">
      <alignment/>
      <protection/>
    </xf>
    <xf numFmtId="10" fontId="2" fillId="0" borderId="0" xfId="0" applyNumberFormat="1" applyFont="1" applyBorder="1" applyAlignment="1">
      <alignment horizontal="right"/>
    </xf>
    <xf numFmtId="3" fontId="2" fillId="0" borderId="0" xfId="65" applyNumberFormat="1" applyFont="1" applyBorder="1">
      <alignment/>
      <protection/>
    </xf>
    <xf numFmtId="10" fontId="0" fillId="0" borderId="0" xfId="15" applyNumberFormat="1" applyFont="1" applyAlignment="1">
      <alignment horizontal="right"/>
    </xf>
    <xf numFmtId="10" fontId="0" fillId="0" borderId="0" xfId="70" applyNumberFormat="1" applyFont="1" applyFill="1" applyAlignment="1">
      <alignment horizontal="right"/>
    </xf>
    <xf numFmtId="44" fontId="0" fillId="0" borderId="0" xfId="48" applyFont="1" applyFill="1" applyAlignment="1">
      <alignment horizontal="right"/>
    </xf>
    <xf numFmtId="14" fontId="0" fillId="0" borderId="0" xfId="48" applyNumberFormat="1" applyFont="1" applyFill="1" applyAlignment="1">
      <alignment/>
    </xf>
    <xf numFmtId="166" fontId="0" fillId="0" borderId="0" xfId="48" applyNumberFormat="1" applyFont="1" applyFill="1" applyAlignment="1">
      <alignment horizontal="right"/>
    </xf>
    <xf numFmtId="10" fontId="0" fillId="0" borderId="0" xfId="48" applyNumberFormat="1" applyFont="1" applyFill="1" applyAlignment="1">
      <alignment horizontal="right"/>
    </xf>
    <xf numFmtId="166" fontId="0" fillId="0" borderId="0" xfId="70" applyNumberFormat="1" applyFont="1" applyFill="1" applyAlignment="1">
      <alignment horizontal="right"/>
    </xf>
    <xf numFmtId="0" fontId="2" fillId="0" borderId="0" xfId="15" applyFont="1" applyBorder="1" applyAlignment="1">
      <alignment/>
    </xf>
    <xf numFmtId="166" fontId="2" fillId="0" borderId="0" xfId="15" applyNumberFormat="1" applyFont="1" applyBorder="1" applyAlignment="1">
      <alignment horizontal="right"/>
    </xf>
    <xf numFmtId="10" fontId="0" fillId="0" borderId="0" xfId="0" applyNumberFormat="1" applyAlignment="1">
      <alignment/>
    </xf>
    <xf numFmtId="0" fontId="0" fillId="0" borderId="0" xfId="0" applyFont="1" applyAlignment="1">
      <alignment vertical="top" wrapText="1"/>
    </xf>
    <xf numFmtId="0" fontId="0" fillId="0" borderId="0" xfId="0" applyFont="1" applyAlignment="1">
      <alignment horizontal="left" wrapText="1"/>
    </xf>
    <xf numFmtId="0" fontId="0" fillId="0" borderId="0" xfId="0" applyFont="1" applyAlignment="1">
      <alignment wrapText="1"/>
    </xf>
    <xf numFmtId="170" fontId="2" fillId="0" borderId="0" xfId="70" applyNumberFormat="1" applyFont="1" applyAlignment="1">
      <alignment horizontal="right"/>
    </xf>
    <xf numFmtId="2" fontId="0" fillId="26" borderId="0" xfId="15" applyNumberFormat="1" applyFont="1" applyFill="1" applyAlignment="1">
      <alignment horizontal="right"/>
    </xf>
    <xf numFmtId="0" fontId="7" fillId="26" borderId="0" xfId="15" applyFont="1" applyFill="1" applyAlignment="1">
      <alignment/>
    </xf>
    <xf numFmtId="2" fontId="2" fillId="26" borderId="0" xfId="15" applyNumberFormat="1" applyFont="1" applyFill="1" applyAlignment="1">
      <alignment/>
    </xf>
    <xf numFmtId="2" fontId="2" fillId="26" borderId="0" xfId="15" applyNumberFormat="1" applyFont="1" applyFill="1" applyAlignment="1">
      <alignment/>
    </xf>
    <xf numFmtId="10" fontId="0" fillId="26" borderId="0" xfId="15" applyNumberFormat="1" applyFont="1" applyFill="1" applyAlignment="1">
      <alignment horizontal="right"/>
    </xf>
    <xf numFmtId="167" fontId="2" fillId="26" borderId="0" xfId="44" applyNumberFormat="1" applyFont="1" applyFill="1" applyBorder="1" applyAlignment="1">
      <alignment horizontal="left"/>
    </xf>
    <xf numFmtId="0" fontId="2" fillId="26" borderId="0" xfId="0" applyFont="1" applyFill="1" applyAlignment="1">
      <alignment/>
    </xf>
    <xf numFmtId="2" fontId="2" fillId="26" borderId="0" xfId="0" applyNumberFormat="1" applyFont="1" applyFill="1" applyAlignment="1">
      <alignment horizontal="right"/>
    </xf>
    <xf numFmtId="10" fontId="2" fillId="26" borderId="0" xfId="0" applyNumberFormat="1" applyFont="1" applyFill="1" applyAlignment="1">
      <alignment horizontal="right"/>
    </xf>
    <xf numFmtId="0" fontId="0" fillId="26" borderId="0" xfId="0" applyFill="1" applyAlignment="1">
      <alignment/>
    </xf>
    <xf numFmtId="167" fontId="0" fillId="26" borderId="0" xfId="44" applyNumberFormat="1" applyFont="1" applyFill="1" applyBorder="1" applyAlignment="1">
      <alignment horizontal="right"/>
    </xf>
    <xf numFmtId="165" fontId="0" fillId="26" borderId="0" xfId="0" applyNumberFormat="1" applyFill="1" applyAlignment="1">
      <alignment/>
    </xf>
    <xf numFmtId="2" fontId="0" fillId="26" borderId="0" xfId="15" applyNumberFormat="1" applyFont="1" applyFill="1" applyBorder="1" applyAlignment="1">
      <alignment horizontal="right"/>
    </xf>
    <xf numFmtId="2" fontId="2" fillId="26" borderId="0" xfId="15" applyNumberFormat="1" applyFont="1" applyFill="1" applyAlignment="1">
      <alignment horizontal="right"/>
    </xf>
    <xf numFmtId="49" fontId="2" fillId="26" borderId="0" xfId="15" applyNumberFormat="1" applyFont="1" applyFill="1" applyAlignment="1">
      <alignment horizontal="right"/>
    </xf>
    <xf numFmtId="0" fontId="0" fillId="26" borderId="0" xfId="0" applyNumberFormat="1" applyFill="1" applyAlignment="1">
      <alignment horizontal="right"/>
    </xf>
    <xf numFmtId="4" fontId="0" fillId="26" borderId="0" xfId="0" applyNumberFormat="1" applyFill="1" applyAlignment="1">
      <alignment horizontal="right"/>
    </xf>
    <xf numFmtId="2" fontId="0" fillId="26" borderId="0" xfId="15" applyNumberFormat="1" applyFont="1" applyFill="1" applyAlignment="1">
      <alignment horizontal="right"/>
    </xf>
  </cellXfs>
  <cellStyles count="62">
    <cellStyle name="Normal" xfId="0"/>
    <cellStyle name="&#10;bidires=100&#13;"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Bad 2" xfId="41"/>
    <cellStyle name="Calculation" xfId="42"/>
    <cellStyle name="Check Cell" xfId="43"/>
    <cellStyle name="Comma" xfId="44"/>
    <cellStyle name="Comma  - Style1" xfId="45"/>
    <cellStyle name="Comma [0]" xfId="46"/>
    <cellStyle name="Curren - Style2" xfId="47"/>
    <cellStyle name="Currency" xfId="48"/>
    <cellStyle name="Currency [0]" xfId="49"/>
    <cellStyle name="Currency 2" xfId="50"/>
    <cellStyle name="Currency 3" xfId="51"/>
    <cellStyle name="Explanatory Text" xfId="52"/>
    <cellStyle name="Good" xfId="53"/>
    <cellStyle name="Good 2" xfId="54"/>
    <cellStyle name="Heading 1" xfId="55"/>
    <cellStyle name="Heading 2" xfId="56"/>
    <cellStyle name="Heading 3" xfId="57"/>
    <cellStyle name="Heading 4" xfId="58"/>
    <cellStyle name="Hyperlink" xfId="59"/>
    <cellStyle name="Input" xfId="60"/>
    <cellStyle name="Linked Cell" xfId="61"/>
    <cellStyle name="Neutral" xfId="62"/>
    <cellStyle name="Normal - Style3" xfId="63"/>
    <cellStyle name="Normal 2" xfId="64"/>
    <cellStyle name="Normal 3" xfId="65"/>
    <cellStyle name="Normal_ESTIMATES&amp;PEs" xfId="66"/>
    <cellStyle name="Normal_SP500" xfId="67"/>
    <cellStyle name="Note" xfId="68"/>
    <cellStyle name="Output" xfId="69"/>
    <cellStyle name="Percent" xfId="70"/>
    <cellStyle name="Percent 2" xfId="71"/>
    <cellStyle name="Percent 3"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39</xdr:row>
      <xdr:rowOff>0</xdr:rowOff>
    </xdr:from>
    <xdr:to>
      <xdr:col>6</xdr:col>
      <xdr:colOff>247650</xdr:colOff>
      <xdr:row>56</xdr:row>
      <xdr:rowOff>9525</xdr:rowOff>
    </xdr:to>
    <xdr:pic>
      <xdr:nvPicPr>
        <xdr:cNvPr id="1" name="Picture 1"/>
        <xdr:cNvPicPr preferRelativeResize="1">
          <a:picLocks noChangeAspect="1"/>
        </xdr:cNvPicPr>
      </xdr:nvPicPr>
      <xdr:blipFill>
        <a:blip r:embed="rId1"/>
        <a:stretch>
          <a:fillRect/>
        </a:stretch>
      </xdr:blipFill>
      <xdr:spPr>
        <a:xfrm>
          <a:off x="1152525" y="6362700"/>
          <a:ext cx="4057650" cy="2762250"/>
        </a:xfrm>
        <a:prstGeom prst="rect">
          <a:avLst/>
        </a:prstGeom>
        <a:noFill/>
        <a:ln w="9525" cmpd="sng">
          <a:noFill/>
        </a:ln>
      </xdr:spPr>
    </xdr:pic>
    <xdr:clientData/>
  </xdr:twoCellAnchor>
  <xdr:twoCellAnchor editAs="oneCell">
    <xdr:from>
      <xdr:col>1</xdr:col>
      <xdr:colOff>0</xdr:colOff>
      <xdr:row>57</xdr:row>
      <xdr:rowOff>0</xdr:rowOff>
    </xdr:from>
    <xdr:to>
      <xdr:col>6</xdr:col>
      <xdr:colOff>247650</xdr:colOff>
      <xdr:row>74</xdr:row>
      <xdr:rowOff>9525</xdr:rowOff>
    </xdr:to>
    <xdr:pic>
      <xdr:nvPicPr>
        <xdr:cNvPr id="2" name="Picture 2"/>
        <xdr:cNvPicPr preferRelativeResize="1">
          <a:picLocks noChangeAspect="1"/>
        </xdr:cNvPicPr>
      </xdr:nvPicPr>
      <xdr:blipFill>
        <a:blip r:embed="rId2"/>
        <a:stretch>
          <a:fillRect/>
        </a:stretch>
      </xdr:blipFill>
      <xdr:spPr>
        <a:xfrm>
          <a:off x="1152525" y="9277350"/>
          <a:ext cx="4057650" cy="2762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oward_silverblatt@spdji.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205"/>
  <sheetViews>
    <sheetView tabSelected="1" zoomScalePageLayoutView="0" workbookViewId="0" topLeftCell="A91">
      <selection activeCell="E97" sqref="E97"/>
    </sheetView>
  </sheetViews>
  <sheetFormatPr defaultColWidth="9.140625" defaultRowHeight="12.75"/>
  <cols>
    <col min="1" max="1" width="17.28125" style="0" customWidth="1"/>
    <col min="2" max="2" width="10.421875" style="0" customWidth="1"/>
    <col min="3" max="3" width="12.00390625" style="0" bestFit="1" customWidth="1"/>
    <col min="4" max="4" width="14.28125" style="0" bestFit="1" customWidth="1"/>
    <col min="5" max="5" width="13.421875" style="0" customWidth="1"/>
    <col min="6" max="6" width="7.00390625" style="0" bestFit="1" customWidth="1"/>
    <col min="7" max="7" width="11.28125" style="0" customWidth="1"/>
    <col min="8" max="8" width="14.28125" style="0" customWidth="1"/>
    <col min="9" max="9" width="14.140625" style="0" customWidth="1"/>
    <col min="10" max="10" width="19.28125" style="0" bestFit="1" customWidth="1"/>
    <col min="11" max="11" width="11.8515625" style="0" bestFit="1" customWidth="1"/>
    <col min="12" max="12" width="14.28125" style="0" bestFit="1" customWidth="1"/>
    <col min="13" max="13" width="11.8515625" style="0" bestFit="1" customWidth="1"/>
  </cols>
  <sheetData>
    <row r="1" spans="1:10" s="10" customFormat="1" ht="15">
      <c r="A1" s="6" t="s">
        <v>304</v>
      </c>
      <c r="B1" s="9"/>
      <c r="C1" s="9"/>
      <c r="D1" s="9"/>
      <c r="F1" s="62"/>
      <c r="G1" s="62"/>
      <c r="H1" s="175"/>
      <c r="I1" s="55"/>
      <c r="J1" s="56"/>
    </row>
    <row r="2" spans="1:10" s="39" customFormat="1" ht="12.75">
      <c r="A2" s="31" t="s">
        <v>75</v>
      </c>
      <c r="B2" s="33"/>
      <c r="C2" s="33"/>
      <c r="D2" s="33"/>
      <c r="E2" s="57"/>
      <c r="F2" s="33"/>
      <c r="G2" s="33"/>
      <c r="H2" s="176"/>
      <c r="I2" s="55"/>
      <c r="J2" s="56"/>
    </row>
    <row r="3" spans="1:10" s="39" customFormat="1" ht="12.75">
      <c r="A3" s="51">
        <f>D77</f>
        <v>41123</v>
      </c>
      <c r="B3" s="33"/>
      <c r="C3" s="33"/>
      <c r="D3" s="33"/>
      <c r="E3" s="33"/>
      <c r="F3" s="33"/>
      <c r="G3" s="33"/>
      <c r="H3" s="176"/>
      <c r="I3" s="55"/>
      <c r="J3" s="56"/>
    </row>
    <row r="4" spans="1:11" s="10" customFormat="1" ht="12.75">
      <c r="A4" s="9" t="s">
        <v>125</v>
      </c>
      <c r="B4" s="9"/>
      <c r="C4" s="9" t="s">
        <v>124</v>
      </c>
      <c r="D4" s="9"/>
      <c r="E4" s="9" t="s">
        <v>372</v>
      </c>
      <c r="F4" s="9"/>
      <c r="G4" s="9"/>
      <c r="H4" s="177"/>
      <c r="I4" s="9"/>
      <c r="J4" s="167"/>
      <c r="K4" s="168"/>
    </row>
    <row r="5" spans="1:11" s="10" customFormat="1" ht="12.75">
      <c r="A5" s="9"/>
      <c r="B5" s="9"/>
      <c r="C5" s="9"/>
      <c r="D5" s="9"/>
      <c r="E5" s="9"/>
      <c r="F5" s="9"/>
      <c r="G5" s="9"/>
      <c r="H5" s="177"/>
      <c r="I5" s="9"/>
      <c r="J5" s="167"/>
      <c r="K5" s="168"/>
    </row>
    <row r="6" spans="1:10" s="39" customFormat="1" ht="12.75">
      <c r="A6" s="51"/>
      <c r="B6" s="33"/>
      <c r="C6" s="33"/>
      <c r="D6" s="33"/>
      <c r="E6" s="33"/>
      <c r="F6" s="33"/>
      <c r="G6" s="33"/>
      <c r="H6" s="176"/>
      <c r="I6" s="55"/>
      <c r="J6" s="56"/>
    </row>
    <row r="7" spans="1:10" s="10" customFormat="1" ht="12.75">
      <c r="A7" s="153" t="s">
        <v>1127</v>
      </c>
      <c r="B7" s="9"/>
      <c r="C7" s="9"/>
      <c r="D7" s="9"/>
      <c r="E7" s="9"/>
      <c r="F7" s="9"/>
      <c r="G7" s="9"/>
      <c r="H7" s="177"/>
      <c r="I7" s="154"/>
      <c r="J7" s="136"/>
    </row>
    <row r="8" spans="1:10" s="10" customFormat="1" ht="12.75">
      <c r="A8" s="153" t="s">
        <v>1129</v>
      </c>
      <c r="B8" s="9"/>
      <c r="C8" s="9"/>
      <c r="D8" s="9"/>
      <c r="E8" s="9"/>
      <c r="F8" s="9"/>
      <c r="G8" s="9"/>
      <c r="H8" s="177"/>
      <c r="I8" s="167"/>
      <c r="J8" s="168"/>
    </row>
    <row r="9" spans="1:10" s="10" customFormat="1" ht="12.75">
      <c r="A9" s="65" t="s">
        <v>1128</v>
      </c>
      <c r="B9" s="9"/>
      <c r="C9" s="9"/>
      <c r="D9" s="9"/>
      <c r="E9" s="9"/>
      <c r="F9" s="9"/>
      <c r="G9" s="9"/>
      <c r="H9" s="177"/>
      <c r="I9" s="154"/>
      <c r="J9" s="136"/>
    </row>
    <row r="10" spans="1:10" s="10" customFormat="1" ht="12.75">
      <c r="A10" s="65" t="s">
        <v>881</v>
      </c>
      <c r="B10" s="9"/>
      <c r="C10" s="9"/>
      <c r="D10" s="9"/>
      <c r="E10" s="9"/>
      <c r="F10" s="9"/>
      <c r="G10" s="9"/>
      <c r="H10" s="177"/>
      <c r="I10" s="154"/>
      <c r="J10" s="136"/>
    </row>
    <row r="11" spans="1:10" s="10" customFormat="1" ht="12.75">
      <c r="A11" s="65" t="s">
        <v>1130</v>
      </c>
      <c r="B11" s="9"/>
      <c r="C11" s="9"/>
      <c r="D11" s="9"/>
      <c r="E11" s="9"/>
      <c r="F11" s="9"/>
      <c r="G11" s="9"/>
      <c r="H11" s="177"/>
      <c r="I11" s="154"/>
      <c r="J11" s="136"/>
    </row>
    <row r="12" spans="1:11" s="10" customFormat="1" ht="12.75">
      <c r="A12" s="162" t="s">
        <v>370</v>
      </c>
      <c r="B12" s="161" t="s">
        <v>368</v>
      </c>
      <c r="C12" s="161" t="s">
        <v>371</v>
      </c>
      <c r="D12" s="161"/>
      <c r="E12" s="162" t="s">
        <v>369</v>
      </c>
      <c r="F12" s="161" t="s">
        <v>371</v>
      </c>
      <c r="G12" s="9"/>
      <c r="H12" s="177"/>
      <c r="I12" s="9"/>
      <c r="J12" s="154"/>
      <c r="K12" s="136"/>
    </row>
    <row r="13" spans="1:11" s="10" customFormat="1" ht="12.75">
      <c r="A13" s="163">
        <v>40724</v>
      </c>
      <c r="B13" s="164">
        <v>27.61039900169655</v>
      </c>
      <c r="C13" s="161">
        <f>B19/B13-1</f>
        <v>-0.07426183886623883</v>
      </c>
      <c r="D13" s="161"/>
      <c r="E13" s="164">
        <v>112.40650613291533</v>
      </c>
      <c r="F13" s="161">
        <f>E19/E13-1</f>
        <v>-0.09213440119444027</v>
      </c>
      <c r="G13" s="9"/>
      <c r="H13" s="177"/>
      <c r="I13" s="9"/>
      <c r="J13" s="154"/>
      <c r="K13" s="136"/>
    </row>
    <row r="14" spans="1:11" s="10" customFormat="1" ht="12.75">
      <c r="A14" s="163">
        <v>40816</v>
      </c>
      <c r="B14" s="164">
        <v>27.48195399973626</v>
      </c>
      <c r="C14" s="161">
        <f>B19/B14-1</f>
        <v>-0.06993512905795218</v>
      </c>
      <c r="D14" s="161"/>
      <c r="E14" s="164">
        <v>110.99315210225014</v>
      </c>
      <c r="F14" s="161">
        <f>E19/E14-1</f>
        <v>-0.08057390868592906</v>
      </c>
      <c r="G14" s="9"/>
      <c r="H14" s="177"/>
      <c r="I14" s="9"/>
      <c r="J14" s="154"/>
      <c r="K14" s="136"/>
    </row>
    <row r="15" spans="1:11" s="10" customFormat="1" ht="12.75">
      <c r="A15" s="163">
        <v>40907</v>
      </c>
      <c r="B15" s="164">
        <v>26.439</v>
      </c>
      <c r="C15" s="165">
        <f>B19/B15-1</f>
        <v>-0.03324634063315557</v>
      </c>
      <c r="D15" s="165"/>
      <c r="E15" s="164">
        <v>106.765</v>
      </c>
      <c r="F15" s="165">
        <f>E19/E15-1</f>
        <v>-0.044162412775722415</v>
      </c>
      <c r="G15" s="9"/>
      <c r="H15" s="177"/>
      <c r="I15" s="9"/>
      <c r="J15" s="154"/>
      <c r="K15" s="136"/>
    </row>
    <row r="16" spans="1:11" s="10" customFormat="1" ht="12.75">
      <c r="A16" s="163">
        <v>40998</v>
      </c>
      <c r="B16" s="166">
        <v>25.901236387768133</v>
      </c>
      <c r="C16" s="161">
        <f>B19/B16-1</f>
        <v>-0.013174521195030042</v>
      </c>
      <c r="D16" s="161"/>
      <c r="E16" s="164">
        <v>104.91950001045682</v>
      </c>
      <c r="F16" s="161">
        <f>E19/E16-1</f>
        <v>-0.027349539505724163</v>
      </c>
      <c r="G16" s="9"/>
      <c r="H16" s="177"/>
      <c r="I16" s="9"/>
      <c r="J16" s="154"/>
      <c r="K16" s="136"/>
    </row>
    <row r="17" spans="1:11" s="10" customFormat="1" ht="12.75">
      <c r="A17" s="163">
        <v>41019</v>
      </c>
      <c r="B17" s="166">
        <v>26.014676655247833</v>
      </c>
      <c r="C17" s="161">
        <f>B19/B17-1</f>
        <v>-0.017477697734755937</v>
      </c>
      <c r="D17" s="161"/>
      <c r="E17" s="166">
        <v>106.06242534098996</v>
      </c>
      <c r="F17" s="161">
        <f>E19/E17-1</f>
        <v>-0.0378307900096575</v>
      </c>
      <c r="G17" s="9"/>
      <c r="H17" s="177"/>
      <c r="I17" s="9"/>
      <c r="J17" s="154"/>
      <c r="K17" s="136"/>
    </row>
    <row r="18" spans="1:11" s="10" customFormat="1" ht="12.75">
      <c r="A18" s="163">
        <v>41089</v>
      </c>
      <c r="B18" s="166">
        <v>25.211</v>
      </c>
      <c r="C18" s="161">
        <f>B19/B18-1</f>
        <v>0.013843163698385563</v>
      </c>
      <c r="D18" s="161"/>
      <c r="E18" s="166">
        <v>104.743</v>
      </c>
      <c r="F18" s="161">
        <f>E19/E18-1</f>
        <v>-0.025710548676283862</v>
      </c>
      <c r="G18" s="9"/>
      <c r="H18" s="177"/>
      <c r="I18" s="9"/>
      <c r="J18" s="154"/>
      <c r="K18" s="136"/>
    </row>
    <row r="19" spans="1:11" s="10" customFormat="1" ht="12.75">
      <c r="A19" s="163">
        <f>D77</f>
        <v>41123</v>
      </c>
      <c r="B19" s="164">
        <f>C94</f>
        <v>25.56</v>
      </c>
      <c r="C19" s="165"/>
      <c r="D19" s="165"/>
      <c r="E19" s="164">
        <f>K92</f>
        <v>102.05</v>
      </c>
      <c r="F19" s="161"/>
      <c r="G19" s="9"/>
      <c r="H19" s="177"/>
      <c r="I19" s="9"/>
      <c r="J19" s="154"/>
      <c r="K19" s="136"/>
    </row>
    <row r="20" spans="1:10" s="10" customFormat="1" ht="12.75">
      <c r="A20" s="153"/>
      <c r="B20" s="9"/>
      <c r="C20" s="9"/>
      <c r="D20" s="9"/>
      <c r="E20" s="9"/>
      <c r="F20" s="9"/>
      <c r="G20" s="9"/>
      <c r="H20" s="177"/>
      <c r="I20" s="154"/>
      <c r="J20" s="136"/>
    </row>
    <row r="21" spans="1:10" s="39" customFormat="1" ht="12.75">
      <c r="A21" s="137"/>
      <c r="B21" s="33"/>
      <c r="C21" s="33"/>
      <c r="D21" s="33"/>
      <c r="E21" s="33"/>
      <c r="F21" s="33"/>
      <c r="G21" s="33"/>
      <c r="H21" s="176"/>
      <c r="I21" s="55"/>
      <c r="J21" s="56"/>
    </row>
    <row r="22" spans="1:11" s="26" customFormat="1" ht="12.75">
      <c r="A22" s="155" t="str">
        <f>'COMMENTARY AND LINKS'!A3</f>
        <v>Of the 406 with full operating comparative data for Q2,'12:</v>
      </c>
      <c r="B22" s="24"/>
      <c r="C22" s="24"/>
      <c r="D22" s="24"/>
      <c r="E22" s="156"/>
      <c r="F22" s="156"/>
      <c r="G22" s="156"/>
      <c r="H22" s="178"/>
      <c r="I22" s="24"/>
      <c r="J22" s="154"/>
      <c r="K22" s="136"/>
    </row>
    <row r="23" spans="1:11" s="26" customFormat="1" ht="12.75">
      <c r="A23" s="155" t="str">
        <f>'COMMENTARY AND LINKS'!A4</f>
        <v>261 beat, 93 missed, and 52 met their estimates</v>
      </c>
      <c r="B23" s="24"/>
      <c r="C23" s="24"/>
      <c r="D23" s="24"/>
      <c r="E23" s="44"/>
      <c r="F23" s="156"/>
      <c r="G23" s="156"/>
      <c r="H23" s="178"/>
      <c r="I23" s="24"/>
      <c r="J23" s="154"/>
      <c r="K23" s="136"/>
    </row>
    <row r="24" spans="1:12" s="39" customFormat="1" ht="12.75">
      <c r="A24" s="102" t="str">
        <f>'COMMENTARY AND LINKS'!A6</f>
        <v>S&amp;P 500 Q2,'12 OPER EPS</v>
      </c>
      <c r="B24" s="50"/>
      <c r="C24" s="50"/>
      <c r="D24" s="48"/>
      <c r="E24" s="48"/>
      <c r="F24" s="48"/>
      <c r="G24" s="139"/>
      <c r="H24" s="179"/>
      <c r="I24" s="48"/>
      <c r="J24" s="48"/>
      <c r="K24" s="53"/>
      <c r="L24" s="53"/>
    </row>
    <row r="25" spans="1:10" ht="12.75">
      <c r="A25" s="102"/>
      <c r="B25" s="101" t="str">
        <f>'COMMENTARY AND LINKS'!B6</f>
        <v>    ------------- ISSUES --------------------</v>
      </c>
      <c r="C25" s="101"/>
      <c r="D25" s="101"/>
      <c r="E25" s="101"/>
      <c r="F25" s="101"/>
      <c r="G25" s="101" t="str">
        <f>'COMMENTARY AND LINKS'!G6</f>
        <v>  ----------- PERCENTAGE --------------------</v>
      </c>
      <c r="H25" s="180"/>
      <c r="I25" s="101"/>
      <c r="J25" s="101"/>
    </row>
    <row r="26" spans="1:10" ht="13.5" thickBot="1">
      <c r="A26" s="102" t="str">
        <f>'COMMENTARY AND LINKS'!A7</f>
        <v>SECTOR</v>
      </c>
      <c r="B26" s="103" t="str">
        <f>'COMMENTARY AND LINKS'!B7</f>
        <v>REPORTED</v>
      </c>
      <c r="C26" s="103" t="str">
        <f>'COMMENTARY AND LINKS'!C7</f>
        <v>BEAT</v>
      </c>
      <c r="D26" s="103" t="str">
        <f>'COMMENTARY AND LINKS'!D7</f>
        <v>MISSED</v>
      </c>
      <c r="E26" s="103" t="str">
        <f>'COMMENTARY AND LINKS'!E7</f>
        <v>MET</v>
      </c>
      <c r="F26" s="103"/>
      <c r="G26" s="103" t="str">
        <f>'COMMENTARY AND LINKS'!G7</f>
        <v>REPORTED</v>
      </c>
      <c r="H26" s="181" t="str">
        <f>'COMMENTARY AND LINKS'!H7</f>
        <v>BEAT</v>
      </c>
      <c r="I26" s="103" t="str">
        <f>'COMMENTARY AND LINKS'!I7</f>
        <v>MISSED</v>
      </c>
      <c r="J26" s="103" t="str">
        <f>'COMMENTARY AND LINKS'!J7</f>
        <v>MET</v>
      </c>
    </row>
    <row r="27" spans="1:10" ht="12.75">
      <c r="A27" s="102" t="str">
        <f>'COMMENTARY AND LINKS'!A8</f>
        <v>Energy </v>
      </c>
      <c r="B27" s="140">
        <v>41</v>
      </c>
      <c r="C27" s="140">
        <v>20</v>
      </c>
      <c r="D27" s="140">
        <v>16</v>
      </c>
      <c r="E27" s="140">
        <v>5</v>
      </c>
      <c r="F27" s="157"/>
      <c r="G27" s="158">
        <v>0.4772727272727273</v>
      </c>
      <c r="H27" s="182">
        <v>0.47619047619047616</v>
      </c>
      <c r="I27" s="104">
        <v>0.42857142857142855</v>
      </c>
      <c r="J27" s="104">
        <v>0.09523809523809523</v>
      </c>
    </row>
    <row r="28" spans="1:10" ht="12.75">
      <c r="A28" s="102" t="str">
        <f>'COMMENTARY AND LINKS'!A9</f>
        <v>Materials  </v>
      </c>
      <c r="B28" s="143">
        <v>27</v>
      </c>
      <c r="C28" s="143">
        <v>14</v>
      </c>
      <c r="D28" s="143">
        <v>6</v>
      </c>
      <c r="E28" s="143">
        <v>7</v>
      </c>
      <c r="F28" s="157"/>
      <c r="G28" s="158">
        <v>0.7333333333333333</v>
      </c>
      <c r="H28" s="182">
        <v>0.5</v>
      </c>
      <c r="I28" s="104">
        <v>0.22727272727272727</v>
      </c>
      <c r="J28" s="104">
        <v>0.2727272727272727</v>
      </c>
    </row>
    <row r="29" spans="1:10" ht="12.75">
      <c r="A29" s="102" t="str">
        <f>'COMMENTARY AND LINKS'!A10</f>
        <v>Industrials </v>
      </c>
      <c r="B29" s="143">
        <v>54</v>
      </c>
      <c r="C29" s="143">
        <v>41</v>
      </c>
      <c r="D29" s="143">
        <v>7</v>
      </c>
      <c r="E29" s="143">
        <v>6</v>
      </c>
      <c r="F29" s="157"/>
      <c r="G29" s="158">
        <v>0.6885245901639344</v>
      </c>
      <c r="H29" s="182">
        <v>0.7857142857142857</v>
      </c>
      <c r="I29" s="104">
        <v>0.14285714285714285</v>
      </c>
      <c r="J29" s="104">
        <v>0.07142857142857142</v>
      </c>
    </row>
    <row r="30" spans="1:10" ht="12.75">
      <c r="A30" s="102" t="str">
        <f>'COMMENTARY AND LINKS'!A11</f>
        <v>Consumer Discretionary</v>
      </c>
      <c r="B30" s="143">
        <v>51</v>
      </c>
      <c r="C30" s="143">
        <v>31</v>
      </c>
      <c r="D30" s="143">
        <v>14</v>
      </c>
      <c r="E30" s="143">
        <v>6</v>
      </c>
      <c r="F30" s="157"/>
      <c r="G30" s="158">
        <v>0.4691358024691358</v>
      </c>
      <c r="H30" s="182">
        <v>0.5789473684210527</v>
      </c>
      <c r="I30" s="104">
        <v>0.2894736842105263</v>
      </c>
      <c r="J30" s="104">
        <v>0.13157894736842105</v>
      </c>
    </row>
    <row r="31" spans="1:10" ht="12.75">
      <c r="A31" s="102" t="str">
        <f>'COMMENTARY AND LINKS'!A12</f>
        <v>Consumer Staples</v>
      </c>
      <c r="B31" s="143">
        <v>27</v>
      </c>
      <c r="C31" s="143">
        <v>20</v>
      </c>
      <c r="D31" s="143">
        <v>4</v>
      </c>
      <c r="E31" s="143">
        <v>3</v>
      </c>
      <c r="F31" s="157"/>
      <c r="G31" s="158">
        <v>0.4878048780487805</v>
      </c>
      <c r="H31" s="182">
        <v>0.75</v>
      </c>
      <c r="I31" s="104">
        <v>0.1</v>
      </c>
      <c r="J31" s="104">
        <v>0.15</v>
      </c>
    </row>
    <row r="32" spans="1:10" ht="12.75">
      <c r="A32" s="102" t="str">
        <f>'COMMENTARY AND LINKS'!A13</f>
        <v>Health Care</v>
      </c>
      <c r="B32" s="143">
        <v>45</v>
      </c>
      <c r="C32" s="143">
        <v>34</v>
      </c>
      <c r="D32" s="143">
        <v>6</v>
      </c>
      <c r="E32" s="143">
        <v>5</v>
      </c>
      <c r="F32" s="157"/>
      <c r="G32" s="158">
        <v>0.5961538461538461</v>
      </c>
      <c r="H32" s="182">
        <v>0.7419354838709677</v>
      </c>
      <c r="I32" s="104">
        <v>0.12903225806451613</v>
      </c>
      <c r="J32" s="104">
        <v>0.12903225806451613</v>
      </c>
    </row>
    <row r="33" spans="1:10" ht="12.75">
      <c r="A33" s="102" t="str">
        <f>'COMMENTARY AND LINKS'!A14</f>
        <v>Financials </v>
      </c>
      <c r="B33" s="143">
        <v>75</v>
      </c>
      <c r="C33" s="143">
        <v>43</v>
      </c>
      <c r="D33" s="143">
        <v>26</v>
      </c>
      <c r="E33" s="143">
        <v>6</v>
      </c>
      <c r="F33" s="157"/>
      <c r="G33" s="158">
        <v>0.654320987654321</v>
      </c>
      <c r="H33" s="182">
        <v>0.6037735849056604</v>
      </c>
      <c r="I33" s="104">
        <v>0.32075471698113206</v>
      </c>
      <c r="J33" s="104">
        <v>0.07547169811320754</v>
      </c>
    </row>
    <row r="34" spans="1:10" ht="12.75">
      <c r="A34" s="102" t="str">
        <f>'COMMENTARY AND LINKS'!A15</f>
        <v>Information Technology  </v>
      </c>
      <c r="B34" s="143">
        <v>55</v>
      </c>
      <c r="C34" s="143">
        <v>38</v>
      </c>
      <c r="D34" s="143">
        <v>7</v>
      </c>
      <c r="E34" s="143">
        <v>10</v>
      </c>
      <c r="F34" s="157"/>
      <c r="G34" s="158">
        <v>0.6571428571428571</v>
      </c>
      <c r="H34" s="182">
        <v>0.717391304347826</v>
      </c>
      <c r="I34" s="104">
        <v>0.13043478260869565</v>
      </c>
      <c r="J34" s="104">
        <v>0.15217391304347827</v>
      </c>
    </row>
    <row r="35" spans="1:10" ht="12.75">
      <c r="A35" s="102" t="str">
        <f>'COMMENTARY AND LINKS'!A16</f>
        <v>Telecommunication Services  </v>
      </c>
      <c r="B35" s="143">
        <v>6</v>
      </c>
      <c r="C35" s="143">
        <v>4</v>
      </c>
      <c r="D35" s="143">
        <v>1</v>
      </c>
      <c r="E35" s="143">
        <v>1</v>
      </c>
      <c r="F35" s="157"/>
      <c r="G35" s="158">
        <v>0.625</v>
      </c>
      <c r="H35" s="182">
        <v>0.6</v>
      </c>
      <c r="I35" s="104">
        <v>0.2</v>
      </c>
      <c r="J35" s="104">
        <v>0.2</v>
      </c>
    </row>
    <row r="36" spans="1:10" ht="13.5" thickBot="1">
      <c r="A36" s="102" t="str">
        <f>'COMMENTARY AND LINKS'!A17</f>
        <v>Utilities  </v>
      </c>
      <c r="B36" s="146">
        <v>25</v>
      </c>
      <c r="C36" s="146">
        <v>16</v>
      </c>
      <c r="D36" s="146">
        <v>6</v>
      </c>
      <c r="E36" s="146">
        <v>3</v>
      </c>
      <c r="F36" s="157"/>
      <c r="G36" s="158">
        <v>0.125</v>
      </c>
      <c r="H36" s="182">
        <v>1</v>
      </c>
      <c r="I36" s="104">
        <v>0</v>
      </c>
      <c r="J36" s="104">
        <v>0</v>
      </c>
    </row>
    <row r="37" spans="1:10" ht="12.75">
      <c r="A37" s="102" t="str">
        <f>'COMMENTARY AND LINKS'!A18</f>
        <v>S&amp;P 500</v>
      </c>
      <c r="B37" s="159">
        <v>406</v>
      </c>
      <c r="C37" s="140">
        <v>261</v>
      </c>
      <c r="D37" s="140">
        <v>93</v>
      </c>
      <c r="E37" s="159">
        <v>52</v>
      </c>
      <c r="F37" s="159"/>
      <c r="G37" s="158">
        <v>0.564</v>
      </c>
      <c r="H37" s="182">
        <v>0.6595744680851063</v>
      </c>
      <c r="I37" s="104">
        <v>0.21631205673758866</v>
      </c>
      <c r="J37" s="104">
        <v>0.12411347517730496</v>
      </c>
    </row>
    <row r="38" spans="1:10" ht="12.75">
      <c r="A38" s="102"/>
      <c r="B38" s="127"/>
      <c r="C38" s="131"/>
      <c r="D38" s="132"/>
      <c r="E38" s="133"/>
      <c r="F38" s="101"/>
      <c r="G38" s="104"/>
      <c r="H38" s="182"/>
      <c r="I38" s="104"/>
      <c r="J38" s="104"/>
    </row>
    <row r="39" spans="2:8" ht="12.75">
      <c r="B39" s="101" t="s">
        <v>299</v>
      </c>
      <c r="H39" s="183"/>
    </row>
    <row r="40" ht="12.75">
      <c r="H40" s="183"/>
    </row>
    <row r="41" ht="12.75">
      <c r="H41" s="183"/>
    </row>
    <row r="42" ht="12.75">
      <c r="H42" s="183"/>
    </row>
    <row r="43" ht="12.75">
      <c r="H43" s="183"/>
    </row>
    <row r="44" ht="12.75">
      <c r="H44" s="183"/>
    </row>
    <row r="45" ht="12.75">
      <c r="H45" s="183"/>
    </row>
    <row r="46" ht="12.75">
      <c r="H46" s="183"/>
    </row>
    <row r="47" ht="12.75">
      <c r="H47" s="183"/>
    </row>
    <row r="48" ht="12.75">
      <c r="H48" s="183"/>
    </row>
    <row r="49" ht="12.75">
      <c r="H49" s="183"/>
    </row>
    <row r="50" ht="12.75">
      <c r="H50" s="183"/>
    </row>
    <row r="51" ht="12.75">
      <c r="H51" s="183"/>
    </row>
    <row r="52" ht="12.75">
      <c r="H52" s="183"/>
    </row>
    <row r="53" ht="12.75">
      <c r="H53" s="183"/>
    </row>
    <row r="54" ht="12.75">
      <c r="H54" s="183"/>
    </row>
    <row r="55" ht="12.75">
      <c r="H55" s="183"/>
    </row>
    <row r="56" ht="12.75">
      <c r="H56" s="183"/>
    </row>
    <row r="57" ht="12.75">
      <c r="H57" s="183"/>
    </row>
    <row r="58" ht="12.75">
      <c r="H58" s="183"/>
    </row>
    <row r="59" ht="12.75">
      <c r="H59" s="183"/>
    </row>
    <row r="60" ht="12.75">
      <c r="H60" s="183"/>
    </row>
    <row r="61" ht="12.75">
      <c r="H61" s="183"/>
    </row>
    <row r="62" ht="12.75">
      <c r="H62" s="183"/>
    </row>
    <row r="63" ht="12.75">
      <c r="H63" s="183"/>
    </row>
    <row r="64" ht="12.75">
      <c r="H64" s="183"/>
    </row>
    <row r="65" ht="12.75">
      <c r="H65" s="183"/>
    </row>
    <row r="66" ht="12.75">
      <c r="H66" s="183"/>
    </row>
    <row r="67" ht="12.75">
      <c r="H67" s="183"/>
    </row>
    <row r="68" ht="12.75">
      <c r="H68" s="183"/>
    </row>
    <row r="69" ht="12.75">
      <c r="H69" s="183"/>
    </row>
    <row r="70" ht="12.75">
      <c r="H70" s="183"/>
    </row>
    <row r="71" ht="12.75">
      <c r="H71" s="183"/>
    </row>
    <row r="72" ht="12.75">
      <c r="H72" s="183"/>
    </row>
    <row r="73" ht="12.75">
      <c r="H73" s="183"/>
    </row>
    <row r="74" ht="12.75">
      <c r="H74" s="183"/>
    </row>
    <row r="75" ht="12.75">
      <c r="H75" s="183"/>
    </row>
    <row r="76" spans="1:12" s="39" customFormat="1" ht="12.75">
      <c r="A76" s="31"/>
      <c r="B76" s="50"/>
      <c r="C76" s="50"/>
      <c r="D76" s="48"/>
      <c r="E76" s="48"/>
      <c r="F76" s="48"/>
      <c r="G76" s="48"/>
      <c r="H76" s="184"/>
      <c r="I76" s="48"/>
      <c r="J76" s="48"/>
      <c r="K76" s="53"/>
      <c r="L76" s="53"/>
    </row>
    <row r="77" spans="1:10" ht="12.75">
      <c r="A77" s="31" t="s">
        <v>67</v>
      </c>
      <c r="B77" s="33"/>
      <c r="C77" s="33"/>
      <c r="D77" s="49">
        <f>'SECTOR EPS'!B2</f>
        <v>41123</v>
      </c>
      <c r="E77" s="48"/>
      <c r="F77" s="41"/>
      <c r="G77" s="41"/>
      <c r="H77" s="183"/>
      <c r="J77" s="48"/>
    </row>
    <row r="78" spans="1:8" ht="12.75">
      <c r="A78" s="4" t="s">
        <v>68</v>
      </c>
      <c r="B78" s="1"/>
      <c r="C78" s="1"/>
      <c r="D78" s="24">
        <f>'SECTOR EPS'!B8</f>
        <v>1365</v>
      </c>
      <c r="E78" s="42"/>
      <c r="H78" s="183"/>
    </row>
    <row r="79" spans="1:10" ht="12.75">
      <c r="A79" s="18" t="s">
        <v>882</v>
      </c>
      <c r="B79" s="1"/>
      <c r="C79" s="1"/>
      <c r="D79" s="25">
        <f>(28.507)/D78</f>
        <v>0.020884249084249084</v>
      </c>
      <c r="E79" s="47"/>
      <c r="F79" s="122"/>
      <c r="G79" s="122"/>
      <c r="H79" s="185"/>
      <c r="I79" s="122"/>
      <c r="J79" s="12"/>
    </row>
    <row r="80" spans="1:10" ht="12.75">
      <c r="A80" s="1" t="s">
        <v>86</v>
      </c>
      <c r="B80" s="1"/>
      <c r="C80" s="1"/>
      <c r="D80" s="25">
        <f>31.489/D78</f>
        <v>0.02306886446886447</v>
      </c>
      <c r="E80" s="64"/>
      <c r="F80" s="138"/>
      <c r="G80" s="48"/>
      <c r="H80" s="184"/>
      <c r="I80" s="12"/>
      <c r="J80" s="12"/>
    </row>
    <row r="81" spans="1:13" ht="12.75">
      <c r="A81" s="46"/>
      <c r="B81" s="46"/>
      <c r="C81" s="46"/>
      <c r="D81" s="46"/>
      <c r="E81" s="73"/>
      <c r="F81" s="20"/>
      <c r="G81" s="46"/>
      <c r="H81" s="186"/>
      <c r="I81" s="19"/>
      <c r="K81" s="101" t="s">
        <v>280</v>
      </c>
      <c r="L81" s="101"/>
      <c r="M81" s="101"/>
    </row>
    <row r="82" spans="1:13" ht="12.75">
      <c r="A82" s="28"/>
      <c r="B82" s="29"/>
      <c r="C82" s="30" t="s">
        <v>84</v>
      </c>
      <c r="D82" s="30" t="s">
        <v>78</v>
      </c>
      <c r="E82" s="30" t="s">
        <v>84</v>
      </c>
      <c r="F82" s="30"/>
      <c r="G82" s="30" t="s">
        <v>84</v>
      </c>
      <c r="H82" s="187" t="s">
        <v>78</v>
      </c>
      <c r="I82" s="30" t="s">
        <v>84</v>
      </c>
      <c r="J82" s="58"/>
      <c r="K82" s="79" t="s">
        <v>84</v>
      </c>
      <c r="L82" s="79" t="s">
        <v>78</v>
      </c>
      <c r="M82" s="79" t="s">
        <v>84</v>
      </c>
    </row>
    <row r="83" spans="1:13" ht="12.75">
      <c r="A83" s="31" t="s">
        <v>110</v>
      </c>
      <c r="B83" s="29"/>
      <c r="C83" s="30" t="s">
        <v>109</v>
      </c>
      <c r="D83" s="30" t="s">
        <v>109</v>
      </c>
      <c r="E83" s="30" t="s">
        <v>109</v>
      </c>
      <c r="F83" s="30"/>
      <c r="G83" s="30" t="s">
        <v>109</v>
      </c>
      <c r="H83" s="187" t="s">
        <v>109</v>
      </c>
      <c r="I83" s="30" t="s">
        <v>109</v>
      </c>
      <c r="J83" s="58"/>
      <c r="K83" s="79" t="s">
        <v>109</v>
      </c>
      <c r="L83" s="79" t="s">
        <v>109</v>
      </c>
      <c r="M83" s="79" t="s">
        <v>109</v>
      </c>
    </row>
    <row r="84" spans="1:13" ht="12.75">
      <c r="A84" s="31" t="s">
        <v>79</v>
      </c>
      <c r="B84" s="32" t="s">
        <v>1</v>
      </c>
      <c r="C84" s="30" t="s">
        <v>83</v>
      </c>
      <c r="D84" s="30" t="s">
        <v>83</v>
      </c>
      <c r="E84" s="30" t="s">
        <v>83</v>
      </c>
      <c r="F84" s="30"/>
      <c r="G84" s="30" t="s">
        <v>77</v>
      </c>
      <c r="H84" s="187" t="s">
        <v>77</v>
      </c>
      <c r="I84" s="30" t="s">
        <v>77</v>
      </c>
      <c r="J84" s="58"/>
      <c r="K84" s="79" t="s">
        <v>80</v>
      </c>
      <c r="L84" s="79" t="s">
        <v>80</v>
      </c>
      <c r="M84" s="79" t="s">
        <v>80</v>
      </c>
    </row>
    <row r="85" spans="1:13" ht="12.75">
      <c r="A85" s="31"/>
      <c r="B85" s="30" t="s">
        <v>3</v>
      </c>
      <c r="C85" s="30" t="s">
        <v>80</v>
      </c>
      <c r="D85" s="30" t="s">
        <v>80</v>
      </c>
      <c r="E85" s="30" t="s">
        <v>80</v>
      </c>
      <c r="F85" s="30"/>
      <c r="G85" s="30" t="s">
        <v>80</v>
      </c>
      <c r="H85" s="187" t="s">
        <v>80</v>
      </c>
      <c r="I85" s="30" t="s">
        <v>80</v>
      </c>
      <c r="J85" s="58"/>
      <c r="K85" s="79" t="s">
        <v>81</v>
      </c>
      <c r="L85" s="123" t="s">
        <v>82</v>
      </c>
      <c r="M85" s="123" t="s">
        <v>82</v>
      </c>
    </row>
    <row r="86" spans="1:13" ht="12.75">
      <c r="A86" s="31"/>
      <c r="B86" s="33"/>
      <c r="C86" s="30" t="s">
        <v>81</v>
      </c>
      <c r="D86" s="30" t="s">
        <v>82</v>
      </c>
      <c r="E86" s="32" t="s">
        <v>82</v>
      </c>
      <c r="F86" s="30"/>
      <c r="G86" s="30" t="s">
        <v>81</v>
      </c>
      <c r="H86" s="188" t="s">
        <v>82</v>
      </c>
      <c r="I86" s="32" t="s">
        <v>82</v>
      </c>
      <c r="J86" s="58"/>
      <c r="K86" s="79"/>
      <c r="L86" s="123"/>
      <c r="M86" s="123"/>
    </row>
    <row r="87" spans="1:13" ht="12.75">
      <c r="A87" s="10" t="s">
        <v>127</v>
      </c>
      <c r="B87" s="77"/>
      <c r="G87" s="76"/>
      <c r="H87" s="189"/>
      <c r="I87" s="76"/>
      <c r="J87" s="74"/>
      <c r="L87" s="77"/>
      <c r="M87" s="77"/>
    </row>
    <row r="88" spans="1:13" ht="12.75">
      <c r="A88" s="7" t="s">
        <v>288</v>
      </c>
      <c r="B88" s="77"/>
      <c r="C88" s="37">
        <f>'SECTOR EPS'!Z8</f>
        <v>30.6</v>
      </c>
      <c r="D88" s="77">
        <v>24.96</v>
      </c>
      <c r="E88" s="77">
        <v>27.46</v>
      </c>
      <c r="F88" s="122"/>
      <c r="G88" s="5">
        <f>D78/SUM(C88:C91)</f>
        <v>11.827397972446063</v>
      </c>
      <c r="H88" s="190">
        <f>D78/SUM(D88:D91)</f>
        <v>13.22930800542741</v>
      </c>
      <c r="I88" s="90">
        <f>D78/SUM(E88:E91)</f>
        <v>12.668213457076567</v>
      </c>
      <c r="J88" s="74"/>
      <c r="K88" s="77">
        <f aca="true" t="shared" si="0" ref="K88:M91">SUM(C88:C91)</f>
        <v>115.41</v>
      </c>
      <c r="L88" s="77">
        <f t="shared" si="0"/>
        <v>103.17999999999999</v>
      </c>
      <c r="M88" s="77">
        <f t="shared" si="0"/>
        <v>107.75</v>
      </c>
    </row>
    <row r="89" spans="1:13" ht="12.75">
      <c r="A89" s="7" t="s">
        <v>287</v>
      </c>
      <c r="B89" s="77"/>
      <c r="C89" s="37">
        <f>'SECTOR EPS'!Y8</f>
        <v>29.32</v>
      </c>
      <c r="D89" s="77">
        <v>26.06</v>
      </c>
      <c r="E89" s="77">
        <v>27.43</v>
      </c>
      <c r="F89" s="122"/>
      <c r="G89" s="5">
        <f>D78/SUM(C89:C92)</f>
        <v>12.200572041473007</v>
      </c>
      <c r="H89" s="190">
        <f>D78/SUM(D89:D92)</f>
        <v>13.540323380617002</v>
      </c>
      <c r="I89" s="90">
        <f>D78/SUM(E89:E92)</f>
        <v>12.888301387970918</v>
      </c>
      <c r="J89" s="74"/>
      <c r="K89" s="77">
        <f t="shared" si="0"/>
        <v>111.88</v>
      </c>
      <c r="L89" s="77">
        <f t="shared" si="0"/>
        <v>100.81</v>
      </c>
      <c r="M89" s="77">
        <f t="shared" si="0"/>
        <v>105.91000000000001</v>
      </c>
    </row>
    <row r="90" spans="1:13" ht="12.75">
      <c r="A90" s="7" t="s">
        <v>286</v>
      </c>
      <c r="B90" s="77"/>
      <c r="C90" s="37">
        <f>'SECTOR EPS'!X8</f>
        <v>28.47</v>
      </c>
      <c r="D90" s="77">
        <v>26.15</v>
      </c>
      <c r="E90" s="77">
        <v>26.99</v>
      </c>
      <c r="F90" s="122"/>
      <c r="G90" s="5">
        <f>D78/SUM(C90:C93)</f>
        <v>12.669389270465935</v>
      </c>
      <c r="H90" s="190">
        <f>D78/SUM(D90:D93)</f>
        <v>13.797634691195794</v>
      </c>
      <c r="I90" s="90">
        <f>D78/SUM(E90:E93)</f>
        <v>13.12626214059044</v>
      </c>
      <c r="J90" s="74"/>
      <c r="K90" s="77">
        <f t="shared" si="0"/>
        <v>107.74000000000001</v>
      </c>
      <c r="L90" s="77">
        <f t="shared" si="0"/>
        <v>98.93</v>
      </c>
      <c r="M90" s="77">
        <f t="shared" si="0"/>
        <v>103.99000000000001</v>
      </c>
    </row>
    <row r="91" spans="1:13" ht="12.75">
      <c r="A91" s="7" t="s">
        <v>285</v>
      </c>
      <c r="B91" s="169"/>
      <c r="C91" s="37">
        <f>'SECTOR EPS'!W8</f>
        <v>27.02</v>
      </c>
      <c r="D91" s="77">
        <v>26.01</v>
      </c>
      <c r="E91" s="77">
        <v>25.87</v>
      </c>
      <c r="F91" s="122"/>
      <c r="G91" s="5">
        <f>D78/SUM(C91:C94)</f>
        <v>13.021081751407038</v>
      </c>
      <c r="H91" s="190">
        <f>D78/SUM(D91:D94)</f>
        <v>14.172983075485412</v>
      </c>
      <c r="I91" s="90">
        <f>D78/SUM(E91:E94)</f>
        <v>13.309282371294852</v>
      </c>
      <c r="J91" s="74"/>
      <c r="K91" s="77">
        <f t="shared" si="0"/>
        <v>104.83000000000001</v>
      </c>
      <c r="L91" s="77">
        <f t="shared" si="0"/>
        <v>96.31</v>
      </c>
      <c r="M91" s="77">
        <f t="shared" si="0"/>
        <v>102.56</v>
      </c>
    </row>
    <row r="92" spans="1:13" ht="12.75">
      <c r="A92" s="7" t="s">
        <v>133</v>
      </c>
      <c r="B92" s="41"/>
      <c r="C92" s="37">
        <f>'SECTOR EPS'!V8</f>
        <v>27.07</v>
      </c>
      <c r="D92" s="41">
        <v>22.59</v>
      </c>
      <c r="E92" s="41">
        <v>25.62</v>
      </c>
      <c r="F92" s="122"/>
      <c r="G92" s="5">
        <f>D78/SUM(C92:C97)</f>
        <v>13.375796178343949</v>
      </c>
      <c r="H92" s="174">
        <f>D78/SUM(D92:D97)</f>
        <v>14.625522340083574</v>
      </c>
      <c r="I92" s="17">
        <f>D78/(SUM(E92:E94)+C97)</f>
        <v>13.524224710195186</v>
      </c>
      <c r="J92" s="72"/>
      <c r="K92" s="77">
        <f aca="true" t="shared" si="1" ref="K92:L94">SUM(C92:C97)</f>
        <v>102.05</v>
      </c>
      <c r="L92" s="77">
        <f t="shared" si="1"/>
        <v>93.33</v>
      </c>
      <c r="M92" s="77">
        <f>SUM(E92:E94)+C97</f>
        <v>100.92999999999999</v>
      </c>
    </row>
    <row r="93" spans="1:13" ht="12.75">
      <c r="A93" s="7" t="s">
        <v>134</v>
      </c>
      <c r="B93" s="77"/>
      <c r="C93" s="37">
        <f>'SECTOR EPS'!U8</f>
        <v>25.18</v>
      </c>
      <c r="D93" s="56">
        <v>24.18</v>
      </c>
      <c r="E93" s="34">
        <v>25.51</v>
      </c>
      <c r="F93" s="122"/>
      <c r="G93" s="5">
        <f>D78/SUM(C93:C98)</f>
        <v>13.828386181744506</v>
      </c>
      <c r="H93" s="174">
        <f>D78/SUM(D93:D98)</f>
        <v>14.937623112278397</v>
      </c>
      <c r="I93" s="17">
        <f>D78/(SUM(E93:E94)+C98+C97)</f>
        <v>13.782310177705979</v>
      </c>
      <c r="J93" s="72"/>
      <c r="K93" s="77">
        <f t="shared" si="1"/>
        <v>98.71</v>
      </c>
      <c r="L93" s="77">
        <f t="shared" si="1"/>
        <v>91.38000000000001</v>
      </c>
      <c r="M93" s="77">
        <f>SUM(E93:E94)+C98+C97</f>
        <v>99.03999999999999</v>
      </c>
    </row>
    <row r="94" spans="1:13" ht="12.75">
      <c r="A94" s="7" t="s">
        <v>1126</v>
      </c>
      <c r="B94" s="126">
        <v>1362.15874544066</v>
      </c>
      <c r="C94" s="37">
        <f>'SECTOR EPS'!T8</f>
        <v>25.56</v>
      </c>
      <c r="D94" s="56">
        <f>'SECTOR EPS'!T59</f>
        <v>23.53</v>
      </c>
      <c r="E94" s="34">
        <f>C94</f>
        <v>25.56</v>
      </c>
      <c r="F94" s="122"/>
      <c r="G94" s="5">
        <f>D78/SUM(C94:C99)</f>
        <v>13.812993321190044</v>
      </c>
      <c r="H94" s="174">
        <f>D78/SUM(D94:D99)</f>
        <v>15.195369030390738</v>
      </c>
      <c r="I94" s="17">
        <f>D78/SUM(E94+C97+C98+C99)</f>
        <v>13.812993321190044</v>
      </c>
      <c r="J94" s="72"/>
      <c r="K94" s="77">
        <f t="shared" si="1"/>
        <v>98.82</v>
      </c>
      <c r="L94" s="77">
        <f t="shared" si="1"/>
        <v>89.83</v>
      </c>
      <c r="M94" s="77">
        <f>E94+C97+C98+C99</f>
        <v>98.82</v>
      </c>
    </row>
    <row r="95" spans="1:13" ht="12.75">
      <c r="A95" s="52"/>
      <c r="B95" s="52"/>
      <c r="D95" s="13"/>
      <c r="E95" s="41"/>
      <c r="F95" s="41"/>
      <c r="G95" s="5">
        <f>B94/SUM(C94:C99)</f>
        <v>13.784241504155636</v>
      </c>
      <c r="H95" s="191">
        <f>B94/SUM(D94:D99)</f>
        <v>15.163739791168428</v>
      </c>
      <c r="I95" s="5">
        <f>B94/(E94+C97+C98+C99)</f>
        <v>13.784241504155636</v>
      </c>
      <c r="J95" s="129" t="s">
        <v>298</v>
      </c>
      <c r="K95" s="77"/>
      <c r="L95" s="77"/>
      <c r="M95" s="77"/>
    </row>
    <row r="96" spans="1:13" ht="12.75">
      <c r="A96" s="6" t="s">
        <v>119</v>
      </c>
      <c r="B96" s="52"/>
      <c r="C96" s="54"/>
      <c r="D96" s="54"/>
      <c r="E96" s="160"/>
      <c r="F96" s="27"/>
      <c r="G96" s="5" t="s">
        <v>3</v>
      </c>
      <c r="H96" s="5" t="s">
        <v>3</v>
      </c>
      <c r="I96" s="5" t="s">
        <v>3</v>
      </c>
      <c r="K96" s="77"/>
      <c r="L96" s="77"/>
      <c r="M96" s="77"/>
    </row>
    <row r="97" spans="1:13" ht="12.75">
      <c r="A97" s="7" t="s">
        <v>300</v>
      </c>
      <c r="B97" s="46">
        <v>1408.46786041941</v>
      </c>
      <c r="C97" s="37">
        <v>24.24</v>
      </c>
      <c r="D97" s="56">
        <v>23.03</v>
      </c>
      <c r="E97" s="34"/>
      <c r="F97" s="122"/>
      <c r="G97" s="5">
        <f>B97/SUM(C97:C100)</f>
        <v>14.35454403199562</v>
      </c>
      <c r="H97" s="5">
        <f>B97/SUM(D97:D100)</f>
        <v>15.907701156758643</v>
      </c>
      <c r="I97" s="124"/>
      <c r="J97" s="72"/>
      <c r="K97" s="77">
        <f>SUM(C97:C100)</f>
        <v>98.11999999999999</v>
      </c>
      <c r="L97" s="77">
        <f>SUM(D97:D100)</f>
        <v>88.53999999999999</v>
      </c>
      <c r="M97" s="77"/>
    </row>
    <row r="98" spans="1:13" ht="12.75">
      <c r="A98" s="7" t="s">
        <v>297</v>
      </c>
      <c r="B98" s="24">
        <v>1257.60480453436</v>
      </c>
      <c r="C98" s="37">
        <v>23.73</v>
      </c>
      <c r="D98" s="37">
        <v>20.64</v>
      </c>
      <c r="E98" s="27"/>
      <c r="F98" s="27"/>
      <c r="G98" s="5">
        <f>B98/SUM(C98:C101)</f>
        <v>13.040282087664455</v>
      </c>
      <c r="H98" s="5">
        <f>B98/SUM(D98:D101)</f>
        <v>14.463540017646466</v>
      </c>
      <c r="I98" s="5"/>
      <c r="K98" s="77">
        <v>96.44</v>
      </c>
      <c r="L98" s="77">
        <v>86.94999999999999</v>
      </c>
      <c r="M98" s="77"/>
    </row>
    <row r="99" spans="1:13" s="12" customFormat="1" ht="12.75">
      <c r="A99" s="7" t="s">
        <v>284</v>
      </c>
      <c r="B99" s="11">
        <v>1131.42036008329</v>
      </c>
      <c r="C99" s="37">
        <v>25.29</v>
      </c>
      <c r="D99" s="37">
        <v>22.63</v>
      </c>
      <c r="E99" s="37"/>
      <c r="F99" s="17"/>
      <c r="G99" s="5">
        <v>11.95499112514043</v>
      </c>
      <c r="H99" s="17">
        <v>13.007822029010002</v>
      </c>
      <c r="I99" s="17"/>
      <c r="J99" s="42"/>
      <c r="K99" s="77">
        <v>94.63999999999999</v>
      </c>
      <c r="L99" s="77">
        <v>86.98</v>
      </c>
      <c r="M99" s="77"/>
    </row>
    <row r="100" spans="1:13" s="12" customFormat="1" ht="12.75">
      <c r="A100" s="7" t="s">
        <v>281</v>
      </c>
      <c r="B100" s="11">
        <v>1320.63904926284</v>
      </c>
      <c r="C100" s="37">
        <v>24.86</v>
      </c>
      <c r="D100" s="37">
        <v>22.24</v>
      </c>
      <c r="E100" s="37"/>
      <c r="F100" s="17"/>
      <c r="G100" s="5">
        <v>14.52688427304851</v>
      </c>
      <c r="H100" s="17">
        <v>15.74626265962609</v>
      </c>
      <c r="I100" s="17"/>
      <c r="J100" s="42"/>
      <c r="K100" s="77">
        <v>90.91</v>
      </c>
      <c r="L100" s="77">
        <v>83.86999999999999</v>
      </c>
      <c r="M100" s="77"/>
    </row>
    <row r="101" spans="1:13" s="12" customFormat="1" ht="12.75">
      <c r="A101" s="7" t="s">
        <v>230</v>
      </c>
      <c r="B101" s="69">
        <v>1325.82671751112</v>
      </c>
      <c r="C101" s="60">
        <v>22.56</v>
      </c>
      <c r="D101" s="37">
        <v>21.44</v>
      </c>
      <c r="E101" s="60"/>
      <c r="F101" s="69"/>
      <c r="G101" s="5">
        <v>15.248150862692585</v>
      </c>
      <c r="H101" s="17">
        <v>16.3058260670412</v>
      </c>
      <c r="I101" s="17"/>
      <c r="J101" s="42"/>
      <c r="K101" s="77">
        <f>SUM(C101:C104)</f>
        <v>86.94999999999999</v>
      </c>
      <c r="L101" s="77">
        <f aca="true" t="shared" si="2" ref="L101:L132">SUM(D101:D104)</f>
        <v>81.31</v>
      </c>
      <c r="M101" s="77"/>
    </row>
    <row r="102" spans="1:13" ht="12.75">
      <c r="A102" s="71" t="s">
        <v>137</v>
      </c>
      <c r="B102" s="66">
        <v>1257.63598797798</v>
      </c>
      <c r="C102" s="54">
        <v>21.93</v>
      </c>
      <c r="D102" s="27">
        <v>20.67</v>
      </c>
      <c r="E102" s="27"/>
      <c r="F102" s="27"/>
      <c r="G102" s="5">
        <v>15.012963924769968</v>
      </c>
      <c r="H102" s="17">
        <v>16.259030225959666</v>
      </c>
      <c r="I102" s="5"/>
      <c r="K102" s="77">
        <f aca="true" t="shared" si="3" ref="K102:K132">SUM(C102:C105)</f>
        <v>83.76999999999998</v>
      </c>
      <c r="L102" s="77">
        <f t="shared" si="2"/>
        <v>77.35</v>
      </c>
      <c r="M102" s="77"/>
    </row>
    <row r="103" spans="1:13" ht="12.75">
      <c r="A103" s="71" t="s">
        <v>135</v>
      </c>
      <c r="B103" s="66">
        <v>1141.20115690593</v>
      </c>
      <c r="C103" s="54">
        <v>21.56</v>
      </c>
      <c r="D103" s="27">
        <v>19.52</v>
      </c>
      <c r="E103" s="27"/>
      <c r="F103" s="27"/>
      <c r="G103" s="5">
        <v>14.445584264632028</v>
      </c>
      <c r="H103" s="17">
        <v>15.88089558733551</v>
      </c>
      <c r="I103" s="5"/>
      <c r="K103" s="77">
        <f t="shared" si="3"/>
        <v>78.99999999999999</v>
      </c>
      <c r="L103" s="77">
        <f t="shared" si="2"/>
        <v>71.86000000000001</v>
      </c>
      <c r="M103" s="77"/>
    </row>
    <row r="104" spans="1:13" ht="12.75">
      <c r="A104" s="7" t="s">
        <v>113</v>
      </c>
      <c r="B104" s="70">
        <v>1030.71008330308</v>
      </c>
      <c r="C104" s="34">
        <v>20.9</v>
      </c>
      <c r="D104" s="34">
        <v>19.68</v>
      </c>
      <c r="E104" s="34"/>
      <c r="F104" s="34"/>
      <c r="G104" s="5">
        <v>14.076892697392516</v>
      </c>
      <c r="H104" s="17">
        <v>15.360806010478093</v>
      </c>
      <c r="I104" s="5"/>
      <c r="J104" s="59"/>
      <c r="K104" s="77">
        <f t="shared" si="3"/>
        <v>73.22</v>
      </c>
      <c r="L104" s="77">
        <f t="shared" si="2"/>
        <v>67.1</v>
      </c>
      <c r="M104" s="77"/>
    </row>
    <row r="105" spans="1:13" ht="12.75">
      <c r="A105" s="7" t="s">
        <v>131</v>
      </c>
      <c r="B105" s="1">
        <v>1169.43119269817</v>
      </c>
      <c r="C105" s="34">
        <v>19.38</v>
      </c>
      <c r="D105" s="41">
        <v>17.48</v>
      </c>
      <c r="E105" s="41"/>
      <c r="F105" s="34"/>
      <c r="G105" s="5">
        <v>17.68382266290897</v>
      </c>
      <c r="H105" s="17">
        <v>19.193027945152963</v>
      </c>
      <c r="I105" s="67"/>
      <c r="J105" s="59"/>
      <c r="K105" s="77">
        <f t="shared" si="3"/>
        <v>66.13</v>
      </c>
      <c r="L105" s="77">
        <f t="shared" si="2"/>
        <v>60.92999999999999</v>
      </c>
      <c r="M105" s="77"/>
    </row>
    <row r="106" spans="1:13" ht="12.75">
      <c r="A106" s="7" t="s">
        <v>132</v>
      </c>
      <c r="B106" s="63">
        <v>1115.1</v>
      </c>
      <c r="C106" s="34">
        <v>17.16</v>
      </c>
      <c r="D106" s="34">
        <v>15.18</v>
      </c>
      <c r="E106" s="34"/>
      <c r="F106" s="34"/>
      <c r="G106" s="5">
        <v>19.611326064016882</v>
      </c>
      <c r="H106" s="17">
        <v>21.87757504414361</v>
      </c>
      <c r="I106" s="5"/>
      <c r="J106" s="59"/>
      <c r="K106" s="77">
        <f t="shared" si="3"/>
        <v>56.86</v>
      </c>
      <c r="L106" s="77">
        <f t="shared" si="2"/>
        <v>50.97</v>
      </c>
      <c r="M106" s="77"/>
    </row>
    <row r="107" spans="1:13" ht="12.75">
      <c r="A107" s="7" t="s">
        <v>105</v>
      </c>
      <c r="B107" s="66">
        <v>1057.0786</v>
      </c>
      <c r="C107" s="54">
        <v>15.78</v>
      </c>
      <c r="D107" s="41">
        <v>14.76</v>
      </c>
      <c r="E107" s="41"/>
      <c r="F107" s="27"/>
      <c r="G107" s="5">
        <v>26.687164857359253</v>
      </c>
      <c r="H107" s="17">
        <v>84.29653907496014</v>
      </c>
      <c r="I107" s="5"/>
      <c r="K107" s="77">
        <f t="shared" si="3"/>
        <v>39.61</v>
      </c>
      <c r="L107" s="77">
        <f t="shared" si="2"/>
        <v>12.54</v>
      </c>
      <c r="M107" s="77"/>
    </row>
    <row r="108" spans="1:13" ht="12.75">
      <c r="A108" s="7" t="s">
        <v>106</v>
      </c>
      <c r="B108" s="52">
        <v>919.32</v>
      </c>
      <c r="C108" s="54">
        <v>13.81</v>
      </c>
      <c r="D108" s="41">
        <v>13.51</v>
      </c>
      <c r="E108" s="41"/>
      <c r="G108" s="5">
        <v>23.104297562201555</v>
      </c>
      <c r="H108" s="17">
        <f>B108/SUM(D108:D111)</f>
        <v>122.41278295605856</v>
      </c>
      <c r="I108" s="5"/>
      <c r="K108" s="77">
        <f t="shared" si="3"/>
        <v>39.790000000000006</v>
      </c>
      <c r="L108" s="77">
        <f t="shared" si="2"/>
        <v>7.510000000000002</v>
      </c>
      <c r="M108" s="77"/>
    </row>
    <row r="109" spans="1:13" ht="12.75">
      <c r="A109" s="7" t="s">
        <v>123</v>
      </c>
      <c r="B109" s="23">
        <v>797.867</v>
      </c>
      <c r="C109" s="34">
        <v>10.11</v>
      </c>
      <c r="D109" s="41">
        <v>7.52</v>
      </c>
      <c r="E109" s="41"/>
      <c r="F109" s="34"/>
      <c r="G109" s="5">
        <v>18.555046511627907</v>
      </c>
      <c r="H109" s="17">
        <f>B109/SUM(D109:D112)</f>
        <v>116.30714285714286</v>
      </c>
      <c r="I109" s="5"/>
      <c r="K109" s="77">
        <f t="shared" si="3"/>
        <v>43</v>
      </c>
      <c r="L109" s="77">
        <f t="shared" si="2"/>
        <v>6.859999999999999</v>
      </c>
      <c r="M109" s="77"/>
    </row>
    <row r="110" spans="1:13" ht="12.75">
      <c r="A110" s="7" t="s">
        <v>122</v>
      </c>
      <c r="B110" s="22">
        <v>903.25</v>
      </c>
      <c r="C110" s="34">
        <v>-0.09</v>
      </c>
      <c r="D110" s="41">
        <v>-23.25</v>
      </c>
      <c r="E110" s="41"/>
      <c r="F110" s="35"/>
      <c r="G110" s="5">
        <v>18.24378913350838</v>
      </c>
      <c r="H110" s="5">
        <v>60.70228494623656</v>
      </c>
      <c r="I110" s="5"/>
      <c r="K110" s="77">
        <f t="shared" si="3"/>
        <v>49.510000000000005</v>
      </c>
      <c r="L110" s="77">
        <f t="shared" si="2"/>
        <v>14.879999999999999</v>
      </c>
      <c r="M110" s="77"/>
    </row>
    <row r="111" spans="1:13" ht="12.75">
      <c r="A111" s="7" t="s">
        <v>101</v>
      </c>
      <c r="B111" s="22">
        <v>1166.361418</v>
      </c>
      <c r="C111" s="35">
        <v>15.96</v>
      </c>
      <c r="D111" s="27">
        <v>9.73</v>
      </c>
      <c r="E111" s="27"/>
      <c r="F111" s="35"/>
      <c r="G111" s="5">
        <v>17.99385094106757</v>
      </c>
      <c r="H111" s="5">
        <v>25.383273514689883</v>
      </c>
      <c r="I111" s="5"/>
      <c r="K111" s="77">
        <f t="shared" si="3"/>
        <v>64.82000000000001</v>
      </c>
      <c r="L111" s="77">
        <f t="shared" si="2"/>
        <v>45.949999999999996</v>
      </c>
      <c r="M111" s="77"/>
    </row>
    <row r="112" spans="1:13" ht="12.75">
      <c r="A112" s="7" t="s">
        <v>108</v>
      </c>
      <c r="B112" s="1">
        <v>1280.001</v>
      </c>
      <c r="C112" s="35">
        <v>17.02</v>
      </c>
      <c r="D112" s="35">
        <v>12.86</v>
      </c>
      <c r="E112" s="35"/>
      <c r="F112" s="21"/>
      <c r="G112" s="5">
        <v>18.35653233902194</v>
      </c>
      <c r="H112" s="5">
        <v>24.91728635390306</v>
      </c>
      <c r="I112" s="5"/>
      <c r="K112" s="77">
        <f t="shared" si="3"/>
        <v>69.73</v>
      </c>
      <c r="L112" s="77">
        <f t="shared" si="2"/>
        <v>51.37</v>
      </c>
      <c r="M112" s="77"/>
    </row>
    <row r="113" spans="1:13" ht="12.75">
      <c r="A113" s="7" t="s">
        <v>100</v>
      </c>
      <c r="B113" s="22">
        <v>1322.703</v>
      </c>
      <c r="C113" s="35">
        <v>16.62</v>
      </c>
      <c r="D113" s="35">
        <v>15.54</v>
      </c>
      <c r="E113" s="35"/>
      <c r="F113" s="21"/>
      <c r="G113" s="5">
        <v>17.229425556858146</v>
      </c>
      <c r="H113" s="5">
        <v>21.902412613211197</v>
      </c>
      <c r="I113" s="5"/>
      <c r="K113" s="77">
        <f t="shared" si="3"/>
        <v>76.77000000000001</v>
      </c>
      <c r="L113" s="77">
        <f t="shared" si="2"/>
        <v>60.39074431472294</v>
      </c>
      <c r="M113" s="77"/>
    </row>
    <row r="114" spans="1:13" ht="12.75">
      <c r="A114" s="7" t="s">
        <v>107</v>
      </c>
      <c r="B114" s="1">
        <v>1468.3552</v>
      </c>
      <c r="C114" s="34">
        <v>15.22</v>
      </c>
      <c r="D114" s="41">
        <v>7.82</v>
      </c>
      <c r="E114" s="41"/>
      <c r="F114" s="21"/>
      <c r="G114" s="5">
        <v>17.789619578386237</v>
      </c>
      <c r="H114" s="5">
        <v>22.187045721595815</v>
      </c>
      <c r="I114" s="5"/>
      <c r="K114" s="77">
        <f t="shared" si="3"/>
        <v>82.54</v>
      </c>
      <c r="L114" s="77">
        <f t="shared" si="2"/>
        <v>66.18074431472293</v>
      </c>
      <c r="M114" s="77"/>
    </row>
    <row r="115" spans="1:13" ht="12.75">
      <c r="A115" s="7" t="s">
        <v>95</v>
      </c>
      <c r="B115" s="20">
        <v>1526.75</v>
      </c>
      <c r="C115" s="34">
        <v>20.87</v>
      </c>
      <c r="D115" s="41">
        <v>15.15</v>
      </c>
      <c r="E115" s="41"/>
      <c r="F115" s="21"/>
      <c r="G115" s="5">
        <v>17.094950173552796</v>
      </c>
      <c r="H115" s="5">
        <v>19.424116314812302</v>
      </c>
      <c r="I115" s="5"/>
      <c r="K115" s="77">
        <f t="shared" si="3"/>
        <v>89.30999999999999</v>
      </c>
      <c r="L115" s="77">
        <f t="shared" si="2"/>
        <v>78.60074431472293</v>
      </c>
      <c r="M115" s="77"/>
    </row>
    <row r="116" spans="1:13" ht="12.75">
      <c r="A116" s="7" t="s">
        <v>103</v>
      </c>
      <c r="B116" s="1">
        <v>1503.3486</v>
      </c>
      <c r="C116" s="34">
        <v>24.06</v>
      </c>
      <c r="D116" s="41">
        <v>21.880744314722936</v>
      </c>
      <c r="E116" s="41"/>
      <c r="F116" s="21"/>
      <c r="G116" s="5">
        <v>16.43542800918334</v>
      </c>
      <c r="H116" s="5">
        <v>17.70296070920519</v>
      </c>
      <c r="I116" s="5"/>
      <c r="K116" s="77">
        <f t="shared" si="3"/>
        <v>91.47</v>
      </c>
      <c r="L116" s="77">
        <f t="shared" si="2"/>
        <v>84.92074431472292</v>
      </c>
      <c r="M116" s="77"/>
    </row>
    <row r="117" spans="1:13" ht="12.75">
      <c r="A117" s="7" t="s">
        <v>102</v>
      </c>
      <c r="B117" s="1">
        <v>1420.86</v>
      </c>
      <c r="C117" s="34">
        <v>22.39</v>
      </c>
      <c r="D117" s="42">
        <v>21.33</v>
      </c>
      <c r="E117" s="42"/>
      <c r="F117" s="19"/>
      <c r="G117" s="5">
        <v>15.900402864816472</v>
      </c>
      <c r="H117" s="5">
        <v>17.087913409500903</v>
      </c>
      <c r="I117" s="5"/>
      <c r="K117" s="77">
        <f t="shared" si="3"/>
        <v>89.36</v>
      </c>
      <c r="L117" s="77">
        <f t="shared" si="2"/>
        <v>83.14999999999999</v>
      </c>
      <c r="M117" s="77"/>
    </row>
    <row r="118" spans="1:13" ht="12.75">
      <c r="A118" s="7" t="s">
        <v>104</v>
      </c>
      <c r="B118" s="1">
        <v>1418.3</v>
      </c>
      <c r="C118" s="27">
        <v>21.99</v>
      </c>
      <c r="D118" s="42">
        <v>20.24</v>
      </c>
      <c r="E118" s="42"/>
      <c r="F118" s="19"/>
      <c r="G118" s="5">
        <v>16.168490652074784</v>
      </c>
      <c r="H118" s="5">
        <v>17.40031897926635</v>
      </c>
      <c r="I118" s="5"/>
      <c r="K118" s="77">
        <f t="shared" si="3"/>
        <v>87.72</v>
      </c>
      <c r="L118" s="77">
        <f t="shared" si="2"/>
        <v>81.50999999999999</v>
      </c>
      <c r="M118" s="77"/>
    </row>
    <row r="119" spans="1:13" ht="12.75">
      <c r="A119" s="7" t="s">
        <v>98</v>
      </c>
      <c r="B119" s="1">
        <v>1335.847</v>
      </c>
      <c r="C119" s="27">
        <v>23.03</v>
      </c>
      <c r="D119" s="27">
        <v>21.47</v>
      </c>
      <c r="E119" s="68"/>
      <c r="F119" s="1"/>
      <c r="G119" s="5">
        <v>15.547567504655493</v>
      </c>
      <c r="H119" s="5">
        <v>17.00199821814942</v>
      </c>
      <c r="I119" s="5"/>
      <c r="K119" s="77">
        <f t="shared" si="3"/>
        <v>85.92</v>
      </c>
      <c r="L119" s="77">
        <f t="shared" si="2"/>
        <v>78.57</v>
      </c>
      <c r="M119" s="77"/>
    </row>
    <row r="120" spans="1:13" ht="12.75">
      <c r="A120" s="7" t="s">
        <v>90</v>
      </c>
      <c r="B120" s="1">
        <v>1270.2</v>
      </c>
      <c r="C120" s="27">
        <v>21.95</v>
      </c>
      <c r="D120" s="27">
        <v>20.11</v>
      </c>
      <c r="E120" s="68"/>
      <c r="G120" s="5">
        <v>15.54141686039398</v>
      </c>
      <c r="H120" s="5">
        <v>17.051953282319776</v>
      </c>
      <c r="I120" s="5"/>
      <c r="K120" s="77">
        <f t="shared" si="3"/>
        <v>81.73</v>
      </c>
      <c r="L120" s="77">
        <f t="shared" si="2"/>
        <v>74.49</v>
      </c>
      <c r="M120" s="77"/>
    </row>
    <row r="121" spans="1:13" ht="12" customHeight="1">
      <c r="A121" s="7" t="s">
        <v>97</v>
      </c>
      <c r="B121" s="1">
        <v>1294.83</v>
      </c>
      <c r="C121" s="27">
        <v>20.75</v>
      </c>
      <c r="D121" s="27">
        <v>19.69</v>
      </c>
      <c r="E121" s="68"/>
      <c r="F121" s="1"/>
      <c r="G121" s="5">
        <v>16.348863636363635</v>
      </c>
      <c r="H121" s="5">
        <v>17.817944131003163</v>
      </c>
      <c r="I121" s="5"/>
      <c r="K121" s="77">
        <f t="shared" si="3"/>
        <v>79.2</v>
      </c>
      <c r="L121" s="77">
        <f t="shared" si="2"/>
        <v>72.67</v>
      </c>
      <c r="M121" s="77"/>
    </row>
    <row r="122" spans="1:13" ht="12.75">
      <c r="A122" s="7" t="s">
        <v>96</v>
      </c>
      <c r="B122" s="1">
        <v>1248.29</v>
      </c>
      <c r="C122" s="27">
        <v>20.19</v>
      </c>
      <c r="D122" s="27">
        <v>17.3</v>
      </c>
      <c r="E122" s="68"/>
      <c r="F122" s="1"/>
      <c r="G122" s="5">
        <v>16.328188358404184</v>
      </c>
      <c r="H122" s="5">
        <v>17.85056485056485</v>
      </c>
      <c r="I122" s="5"/>
      <c r="K122" s="77">
        <f t="shared" si="3"/>
        <v>76.45</v>
      </c>
      <c r="L122" s="77">
        <f t="shared" si="2"/>
        <v>69.92999999999999</v>
      </c>
      <c r="M122" s="77"/>
    </row>
    <row r="123" spans="1:13" ht="12.75">
      <c r="A123" s="7" t="s">
        <v>74</v>
      </c>
      <c r="B123" s="1">
        <v>1228.81</v>
      </c>
      <c r="C123" s="27">
        <v>18.84</v>
      </c>
      <c r="D123" s="27">
        <v>17.39</v>
      </c>
      <c r="E123" s="68"/>
      <c r="F123" s="1"/>
      <c r="G123" s="5">
        <v>16.558550060638726</v>
      </c>
      <c r="H123" s="5">
        <v>18.458915427369686</v>
      </c>
      <c r="I123" s="5"/>
      <c r="K123" s="77">
        <f t="shared" si="3"/>
        <v>74.21000000000001</v>
      </c>
      <c r="L123" s="77">
        <f t="shared" si="2"/>
        <v>66.57</v>
      </c>
      <c r="M123" s="77"/>
    </row>
    <row r="124" spans="1:13" ht="12.75">
      <c r="A124" s="7" t="s">
        <v>73</v>
      </c>
      <c r="B124" s="5">
        <v>1191.33</v>
      </c>
      <c r="C124" s="27">
        <v>19.42</v>
      </c>
      <c r="D124" s="27">
        <v>18.29</v>
      </c>
      <c r="E124" s="68"/>
      <c r="F124" s="1"/>
      <c r="G124" s="5">
        <v>16.488996539792385</v>
      </c>
      <c r="H124" s="5">
        <v>18.80255681818182</v>
      </c>
      <c r="I124" s="5"/>
      <c r="K124" s="77">
        <f t="shared" si="3"/>
        <v>72.25</v>
      </c>
      <c r="L124" s="77">
        <f t="shared" si="2"/>
        <v>63.35999999999999</v>
      </c>
      <c r="M124" s="77"/>
    </row>
    <row r="125" spans="1:13" ht="12.75">
      <c r="A125" s="7" t="s">
        <v>92</v>
      </c>
      <c r="B125" s="5">
        <v>1180.59</v>
      </c>
      <c r="C125" s="27">
        <v>18</v>
      </c>
      <c r="D125" s="27">
        <v>16.95</v>
      </c>
      <c r="E125" s="68"/>
      <c r="F125" s="1"/>
      <c r="G125" s="5">
        <v>16.911474000859474</v>
      </c>
      <c r="H125" s="5">
        <v>19.572115384615383</v>
      </c>
      <c r="I125" s="5"/>
      <c r="K125" s="77">
        <f t="shared" si="3"/>
        <v>69.81</v>
      </c>
      <c r="L125" s="77">
        <f t="shared" si="2"/>
        <v>60.32</v>
      </c>
      <c r="M125" s="77"/>
    </row>
    <row r="126" spans="1:13" s="12" customFormat="1" ht="12.75">
      <c r="A126" s="16">
        <v>38352</v>
      </c>
      <c r="B126" s="11">
        <v>1211.92</v>
      </c>
      <c r="C126" s="37">
        <v>17.95</v>
      </c>
      <c r="D126" s="37">
        <v>13.94</v>
      </c>
      <c r="E126" s="68"/>
      <c r="F126" s="1"/>
      <c r="G126" s="5">
        <v>17.90661938534279</v>
      </c>
      <c r="H126" s="5">
        <v>20.69888983774552</v>
      </c>
      <c r="I126" s="17"/>
      <c r="K126" s="77">
        <f t="shared" si="3"/>
        <v>67.68</v>
      </c>
      <c r="L126" s="77">
        <f t="shared" si="2"/>
        <v>58.55</v>
      </c>
      <c r="M126" s="77"/>
    </row>
    <row r="127" spans="1:13" ht="12.75">
      <c r="A127" s="7" t="s">
        <v>71</v>
      </c>
      <c r="B127" s="1">
        <v>1114.58</v>
      </c>
      <c r="C127" s="27">
        <v>16.88</v>
      </c>
      <c r="D127" s="27">
        <v>14.18</v>
      </c>
      <c r="E127" s="68"/>
      <c r="F127" s="1"/>
      <c r="G127" s="5">
        <v>17.250889955115305</v>
      </c>
      <c r="H127" s="5">
        <v>19.293404881426348</v>
      </c>
      <c r="I127" s="5"/>
      <c r="K127" s="77">
        <f t="shared" si="3"/>
        <v>64.61</v>
      </c>
      <c r="L127" s="77">
        <f t="shared" si="2"/>
        <v>57.769999999999996</v>
      </c>
      <c r="M127" s="77"/>
    </row>
    <row r="128" spans="1:13" ht="12.75">
      <c r="A128" s="7" t="s">
        <v>70</v>
      </c>
      <c r="B128" s="1">
        <v>1140.84</v>
      </c>
      <c r="C128" s="27">
        <v>16.98</v>
      </c>
      <c r="D128" s="27">
        <v>15.25</v>
      </c>
      <c r="E128" s="68"/>
      <c r="F128" s="1"/>
      <c r="G128" s="5">
        <v>18.359188928226583</v>
      </c>
      <c r="H128" s="5">
        <v>20.317720391807654</v>
      </c>
      <c r="I128" s="5"/>
      <c r="K128" s="77">
        <f t="shared" si="3"/>
        <v>62.14</v>
      </c>
      <c r="L128" s="77">
        <f t="shared" si="2"/>
        <v>56.150000000000006</v>
      </c>
      <c r="M128" s="77"/>
    </row>
    <row r="129" spans="1:13" s="12" customFormat="1" ht="12.75">
      <c r="A129" s="8" t="s">
        <v>69</v>
      </c>
      <c r="B129" s="11">
        <v>1126.21</v>
      </c>
      <c r="C129" s="37">
        <v>15.87</v>
      </c>
      <c r="D129" s="37">
        <v>15.18</v>
      </c>
      <c r="E129" s="68"/>
      <c r="F129" s="1"/>
      <c r="G129" s="5">
        <v>19.390668044077135</v>
      </c>
      <c r="H129" s="5">
        <v>21.657884615384617</v>
      </c>
      <c r="I129" s="17"/>
      <c r="K129" s="77">
        <f t="shared" si="3"/>
        <v>58.08</v>
      </c>
      <c r="L129" s="77">
        <f t="shared" si="2"/>
        <v>52</v>
      </c>
      <c r="M129" s="77"/>
    </row>
    <row r="130" spans="1:13" s="12" customFormat="1" ht="12.75">
      <c r="A130" s="16">
        <v>37986</v>
      </c>
      <c r="B130" s="11">
        <v>1111.92</v>
      </c>
      <c r="C130" s="37">
        <v>14.88</v>
      </c>
      <c r="D130" s="37">
        <v>13.16</v>
      </c>
      <c r="E130" s="68"/>
      <c r="F130" s="1"/>
      <c r="G130" s="5">
        <v>20.331321996708724</v>
      </c>
      <c r="H130" s="5">
        <v>22.81329503487895</v>
      </c>
      <c r="I130" s="17"/>
      <c r="K130" s="77">
        <f t="shared" si="3"/>
        <v>54.69</v>
      </c>
      <c r="L130" s="77">
        <f t="shared" si="2"/>
        <v>48.74</v>
      </c>
      <c r="M130" s="77"/>
    </row>
    <row r="131" spans="1:13" ht="12.75">
      <c r="A131" s="7" t="s">
        <v>64</v>
      </c>
      <c r="B131" s="1">
        <v>995.97</v>
      </c>
      <c r="C131" s="27">
        <v>14.41</v>
      </c>
      <c r="D131" s="27">
        <v>12.56</v>
      </c>
      <c r="E131" s="68"/>
      <c r="F131" s="1"/>
      <c r="G131" s="5">
        <v>19.245797101449277</v>
      </c>
      <c r="H131" s="5">
        <v>25.815707620528773</v>
      </c>
      <c r="I131" s="5"/>
      <c r="K131" s="77">
        <f t="shared" si="3"/>
        <v>51.75</v>
      </c>
      <c r="L131" s="77">
        <f t="shared" si="2"/>
        <v>38.58</v>
      </c>
      <c r="M131" s="77"/>
    </row>
    <row r="132" spans="1:13" s="12" customFormat="1" ht="12.75">
      <c r="A132" s="7" t="s">
        <v>87</v>
      </c>
      <c r="B132" s="11">
        <v>974.5</v>
      </c>
      <c r="C132" s="37">
        <v>12.92</v>
      </c>
      <c r="D132" s="37">
        <v>11.1</v>
      </c>
      <c r="E132" s="68"/>
      <c r="F132" s="1"/>
      <c r="G132" s="5">
        <v>19.908069458631257</v>
      </c>
      <c r="H132" s="5">
        <v>28.205499276411</v>
      </c>
      <c r="I132" s="17"/>
      <c r="K132" s="77">
        <f t="shared" si="3"/>
        <v>48.949999999999996</v>
      </c>
      <c r="L132" s="77">
        <f t="shared" si="2"/>
        <v>34.55</v>
      </c>
      <c r="M132" s="77"/>
    </row>
    <row r="133" spans="1:13" ht="12.75">
      <c r="A133" s="8" t="s">
        <v>85</v>
      </c>
      <c r="B133" s="1">
        <v>848.18</v>
      </c>
      <c r="C133" s="27">
        <v>12.48</v>
      </c>
      <c r="D133" s="27">
        <v>11.92</v>
      </c>
      <c r="E133" s="68"/>
      <c r="F133" s="1"/>
      <c r="G133" s="5">
        <v>17.792741766310048</v>
      </c>
      <c r="H133" s="5">
        <v>27.97427440633245</v>
      </c>
      <c r="I133" s="5"/>
      <c r="K133" s="77">
        <f aca="true" t="shared" si="4" ref="K133:K164">SUM(C133:C136)</f>
        <v>47.67</v>
      </c>
      <c r="L133" s="77">
        <f aca="true" t="shared" si="5" ref="L133:L164">SUM(D133:D136)</f>
        <v>30.32</v>
      </c>
      <c r="M133" s="77"/>
    </row>
    <row r="134" spans="1:13" ht="12.75">
      <c r="A134" s="7" t="s">
        <v>66</v>
      </c>
      <c r="B134" s="1">
        <v>879.82</v>
      </c>
      <c r="C134" s="27">
        <v>11.94</v>
      </c>
      <c r="D134" s="27">
        <v>3</v>
      </c>
      <c r="E134" s="68"/>
      <c r="F134" s="1"/>
      <c r="G134" s="5">
        <v>19.109904430929628</v>
      </c>
      <c r="H134" s="5">
        <v>31.889090250090618</v>
      </c>
      <c r="I134" s="5" t="s">
        <v>3</v>
      </c>
      <c r="K134" s="77">
        <f t="shared" si="4"/>
        <v>46.04</v>
      </c>
      <c r="L134" s="77">
        <f t="shared" si="5"/>
        <v>27.589999999999996</v>
      </c>
      <c r="M134" s="77"/>
    </row>
    <row r="135" spans="1:13" ht="12.75">
      <c r="A135" s="7" t="s">
        <v>62</v>
      </c>
      <c r="B135" s="11">
        <v>815.28</v>
      </c>
      <c r="C135" s="27">
        <v>11.61</v>
      </c>
      <c r="D135" s="27">
        <v>8.53</v>
      </c>
      <c r="E135" s="68"/>
      <c r="F135" s="1"/>
      <c r="G135" s="17">
        <v>18.51646604587781</v>
      </c>
      <c r="H135" s="17">
        <v>27.14</v>
      </c>
      <c r="I135" s="17"/>
      <c r="K135" s="77">
        <f t="shared" si="4"/>
        <v>44.04</v>
      </c>
      <c r="L135" s="77">
        <f t="shared" si="5"/>
        <v>30.039999999999996</v>
      </c>
      <c r="M135" s="77"/>
    </row>
    <row r="136" spans="1:13" s="12" customFormat="1" ht="12.75">
      <c r="A136" s="4" t="s">
        <v>63</v>
      </c>
      <c r="B136" s="1">
        <v>989.81</v>
      </c>
      <c r="C136" s="27">
        <v>11.64</v>
      </c>
      <c r="D136" s="27">
        <v>6.87</v>
      </c>
      <c r="E136" s="68"/>
      <c r="F136" s="1"/>
      <c r="G136" s="17">
        <v>23.79923058427506</v>
      </c>
      <c r="H136" s="17">
        <v>37.016080777860886</v>
      </c>
      <c r="I136" s="17"/>
      <c r="K136" s="77">
        <f t="shared" si="4"/>
        <v>41.59</v>
      </c>
      <c r="L136" s="77">
        <f t="shared" si="5"/>
        <v>26.74</v>
      </c>
      <c r="M136" s="77"/>
    </row>
    <row r="137" spans="1:13" ht="12.75">
      <c r="A137" s="4" t="s">
        <v>4</v>
      </c>
      <c r="B137" s="1">
        <v>1147.39</v>
      </c>
      <c r="C137" s="27">
        <v>10.85</v>
      </c>
      <c r="D137" s="27">
        <v>9.19</v>
      </c>
      <c r="E137" s="68"/>
      <c r="F137" s="1"/>
      <c r="G137" s="17">
        <v>29.442904798563</v>
      </c>
      <c r="H137" s="17">
        <v>46.453036437246965</v>
      </c>
      <c r="I137" s="17"/>
      <c r="K137" s="77">
        <f t="shared" si="4"/>
        <v>38.97</v>
      </c>
      <c r="L137" s="77">
        <f t="shared" si="5"/>
        <v>24.700000000000003</v>
      </c>
      <c r="M137" s="77"/>
    </row>
    <row r="138" spans="1:13" ht="12.75">
      <c r="A138" s="4" t="s">
        <v>5</v>
      </c>
      <c r="B138" s="1">
        <v>1148.08</v>
      </c>
      <c r="C138" s="27">
        <v>9.94</v>
      </c>
      <c r="D138" s="27">
        <v>5.45</v>
      </c>
      <c r="E138" s="68"/>
      <c r="F138" s="1"/>
      <c r="G138" s="17">
        <v>29.55160875160875</v>
      </c>
      <c r="H138" s="17">
        <v>46.49979748886189</v>
      </c>
      <c r="I138" s="17"/>
      <c r="K138" s="77">
        <f t="shared" si="4"/>
        <v>38.85</v>
      </c>
      <c r="L138" s="77">
        <f t="shared" si="5"/>
        <v>24.689999999999998</v>
      </c>
      <c r="M138" s="77"/>
    </row>
    <row r="139" spans="1:13" ht="12.75">
      <c r="A139" s="4" t="s">
        <v>6</v>
      </c>
      <c r="B139" s="1">
        <v>1040.94</v>
      </c>
      <c r="C139" s="27">
        <v>9.16</v>
      </c>
      <c r="D139" s="27">
        <v>5.23</v>
      </c>
      <c r="E139" s="68"/>
      <c r="F139" s="1"/>
      <c r="G139" s="17">
        <v>24.7724892908139</v>
      </c>
      <c r="H139" s="17">
        <v>36.76933945602261</v>
      </c>
      <c r="I139" s="5"/>
      <c r="K139" s="77">
        <f t="shared" si="4"/>
        <v>42.019999999999996</v>
      </c>
      <c r="L139" s="77">
        <f t="shared" si="5"/>
        <v>28.310000000000002</v>
      </c>
      <c r="M139" s="77"/>
    </row>
    <row r="140" spans="1:13" ht="12.75">
      <c r="A140" s="8" t="s">
        <v>7</v>
      </c>
      <c r="B140" s="1">
        <v>1224.38</v>
      </c>
      <c r="C140" s="27">
        <v>9.02</v>
      </c>
      <c r="D140" s="27">
        <v>4.83</v>
      </c>
      <c r="E140" s="68"/>
      <c r="F140" s="1"/>
      <c r="G140" s="17">
        <v>26.03402083776313</v>
      </c>
      <c r="H140" s="17">
        <v>33.280239195433545</v>
      </c>
      <c r="I140" s="5"/>
      <c r="K140" s="77">
        <f t="shared" si="4"/>
        <v>47.03</v>
      </c>
      <c r="L140" s="77">
        <f t="shared" si="5"/>
        <v>36.79</v>
      </c>
      <c r="M140" s="77"/>
    </row>
    <row r="141" spans="1:13" ht="12.75">
      <c r="A141" s="4" t="s">
        <v>8</v>
      </c>
      <c r="B141" s="1">
        <v>1160.33</v>
      </c>
      <c r="C141" s="27">
        <v>10.73</v>
      </c>
      <c r="D141" s="27">
        <v>9.18</v>
      </c>
      <c r="E141" s="68"/>
      <c r="F141" s="1"/>
      <c r="G141" s="17">
        <v>21.938551711098505</v>
      </c>
      <c r="H141" s="17">
        <v>25.535431338028168</v>
      </c>
      <c r="I141" s="5"/>
      <c r="K141" s="77">
        <f t="shared" si="4"/>
        <v>52.89</v>
      </c>
      <c r="L141" s="77">
        <f t="shared" si="5"/>
        <v>45.44</v>
      </c>
      <c r="M141" s="77"/>
    </row>
    <row r="142" spans="1:13" ht="12.75">
      <c r="A142" s="4" t="s">
        <v>9</v>
      </c>
      <c r="B142" s="1">
        <v>1320.28</v>
      </c>
      <c r="C142" s="27">
        <v>13.11</v>
      </c>
      <c r="D142" s="27">
        <v>9.07</v>
      </c>
      <c r="E142" s="68"/>
      <c r="F142" s="1"/>
      <c r="G142" s="17">
        <v>23.521824336362016</v>
      </c>
      <c r="H142" s="17">
        <v>26.405599999999996</v>
      </c>
      <c r="I142" s="5"/>
      <c r="K142" s="77">
        <f t="shared" si="4"/>
        <v>56.13</v>
      </c>
      <c r="L142" s="77">
        <f t="shared" si="5"/>
        <v>50.00000000000001</v>
      </c>
      <c r="M142" s="77"/>
    </row>
    <row r="143" spans="1:13" ht="12.75">
      <c r="A143" s="4" t="s">
        <v>10</v>
      </c>
      <c r="B143" s="1">
        <v>1436.51</v>
      </c>
      <c r="C143" s="27">
        <v>14.17</v>
      </c>
      <c r="D143" s="27">
        <v>13.71</v>
      </c>
      <c r="E143" s="68"/>
      <c r="F143" s="1"/>
      <c r="G143" s="17">
        <v>25.295122380700825</v>
      </c>
      <c r="H143" s="17">
        <v>26.750651769087522</v>
      </c>
      <c r="I143" s="5"/>
      <c r="K143" s="77">
        <f t="shared" si="4"/>
        <v>56.790000000000006</v>
      </c>
      <c r="L143" s="77">
        <f t="shared" si="5"/>
        <v>53.7</v>
      </c>
      <c r="M143" s="77"/>
    </row>
    <row r="144" spans="1:13" ht="12.75">
      <c r="A144" s="4" t="s">
        <v>11</v>
      </c>
      <c r="B144" s="1">
        <v>1454.6</v>
      </c>
      <c r="C144" s="27">
        <v>14.88</v>
      </c>
      <c r="D144" s="27">
        <v>13.48</v>
      </c>
      <c r="E144" s="68"/>
      <c r="F144" s="1"/>
      <c r="G144" s="17">
        <v>26.16657672243209</v>
      </c>
      <c r="H144" s="17">
        <v>28.01617873651772</v>
      </c>
      <c r="I144" s="5"/>
      <c r="K144" s="77">
        <f t="shared" si="4"/>
        <v>55.59</v>
      </c>
      <c r="L144" s="77">
        <f t="shared" si="5"/>
        <v>51.919999999999995</v>
      </c>
      <c r="M144" s="77"/>
    </row>
    <row r="145" spans="1:13" ht="12.75">
      <c r="A145" s="4" t="s">
        <v>12</v>
      </c>
      <c r="B145" s="1">
        <v>1498.58</v>
      </c>
      <c r="C145" s="27">
        <v>13.97</v>
      </c>
      <c r="D145" s="27">
        <v>13.74</v>
      </c>
      <c r="E145" s="68"/>
      <c r="F145" s="1"/>
      <c r="G145" s="17">
        <v>27.792655786350146</v>
      </c>
      <c r="H145" s="17">
        <v>29.412757605495585</v>
      </c>
      <c r="I145" s="5"/>
      <c r="K145" s="77">
        <f t="shared" si="4"/>
        <v>53.92</v>
      </c>
      <c r="L145" s="77">
        <f t="shared" si="5"/>
        <v>50.949999999999996</v>
      </c>
      <c r="M145" s="77"/>
    </row>
    <row r="146" spans="1:13" ht="12.75">
      <c r="A146" s="4" t="s">
        <v>13</v>
      </c>
      <c r="B146" s="1">
        <v>1469.25</v>
      </c>
      <c r="C146" s="27">
        <v>13.77</v>
      </c>
      <c r="D146" s="27">
        <v>12.77</v>
      </c>
      <c r="E146" s="68"/>
      <c r="F146" s="1"/>
      <c r="G146" s="17">
        <v>28.429760061919502</v>
      </c>
      <c r="H146" s="17">
        <v>30.501349387585634</v>
      </c>
      <c r="I146" s="5"/>
      <c r="K146" s="77">
        <f t="shared" si="4"/>
        <v>51.68000000000001</v>
      </c>
      <c r="L146" s="77">
        <f t="shared" si="5"/>
        <v>48.17</v>
      </c>
      <c r="M146" s="77"/>
    </row>
    <row r="147" spans="1:13" ht="12.75">
      <c r="A147" s="4" t="s">
        <v>14</v>
      </c>
      <c r="B147" s="1">
        <v>1282.71</v>
      </c>
      <c r="C147" s="27">
        <v>12.97</v>
      </c>
      <c r="D147" s="27">
        <v>11.93</v>
      </c>
      <c r="E147" s="68"/>
      <c r="F147" s="1"/>
      <c r="G147" s="17">
        <v>25.97630619684083</v>
      </c>
      <c r="H147" s="17">
        <v>29.179026387625115</v>
      </c>
      <c r="I147" s="5"/>
      <c r="K147" s="77">
        <f t="shared" si="4"/>
        <v>49.379999999999995</v>
      </c>
      <c r="L147" s="77">
        <f t="shared" si="5"/>
        <v>43.96</v>
      </c>
      <c r="M147" s="77"/>
    </row>
    <row r="148" spans="1:13" ht="12.75">
      <c r="A148" s="4" t="s">
        <v>15</v>
      </c>
      <c r="B148" s="1">
        <v>1372.71</v>
      </c>
      <c r="C148" s="27">
        <v>13.21</v>
      </c>
      <c r="D148" s="27">
        <v>12.51</v>
      </c>
      <c r="E148" s="68"/>
      <c r="F148" s="1"/>
      <c r="G148" s="17">
        <v>29.293854033290653</v>
      </c>
      <c r="H148" s="17">
        <v>33.46440760604583</v>
      </c>
      <c r="I148" s="5"/>
      <c r="K148" s="77">
        <f t="shared" si="4"/>
        <v>46.86</v>
      </c>
      <c r="L148" s="77">
        <f t="shared" si="5"/>
        <v>41.02</v>
      </c>
      <c r="M148" s="77"/>
    </row>
    <row r="149" spans="1:13" ht="12.75">
      <c r="A149" s="4" t="s">
        <v>16</v>
      </c>
      <c r="B149" s="1">
        <v>1286.37</v>
      </c>
      <c r="C149" s="27">
        <v>11.73</v>
      </c>
      <c r="D149" s="27">
        <v>10.96</v>
      </c>
      <c r="E149" s="68"/>
      <c r="F149" s="1"/>
      <c r="G149" s="17">
        <v>28.53527062999112</v>
      </c>
      <c r="H149" s="17">
        <v>33.5166753517457</v>
      </c>
      <c r="I149" s="5"/>
      <c r="K149" s="77">
        <f t="shared" si="4"/>
        <v>45.080000000000005</v>
      </c>
      <c r="L149" s="77">
        <f t="shared" si="5"/>
        <v>38.38</v>
      </c>
      <c r="M149" s="77"/>
    </row>
    <row r="150" spans="1:13" ht="12.75">
      <c r="A150" s="4" t="s">
        <v>17</v>
      </c>
      <c r="B150" s="1">
        <v>1229.23</v>
      </c>
      <c r="C150" s="27">
        <v>11.47</v>
      </c>
      <c r="D150" s="27">
        <v>8.56</v>
      </c>
      <c r="E150" s="68"/>
      <c r="F150" s="1"/>
      <c r="G150" s="17">
        <v>27.766659137113166</v>
      </c>
      <c r="H150" s="17">
        <v>32.59692389286661</v>
      </c>
      <c r="I150" s="5"/>
      <c r="K150" s="77">
        <f t="shared" si="4"/>
        <v>44.27</v>
      </c>
      <c r="L150" s="77">
        <f t="shared" si="5"/>
        <v>37.71</v>
      </c>
      <c r="M150" s="77"/>
    </row>
    <row r="151" spans="1:13" ht="12.75">
      <c r="A151" s="4" t="s">
        <v>18</v>
      </c>
      <c r="B151" s="1">
        <v>1017.01</v>
      </c>
      <c r="C151" s="27">
        <v>10.45</v>
      </c>
      <c r="D151" s="27">
        <v>8.99</v>
      </c>
      <c r="E151" s="68"/>
      <c r="F151" s="1"/>
      <c r="G151" s="17">
        <v>23.066681787253348</v>
      </c>
      <c r="H151" s="17">
        <v>26.700183775269103</v>
      </c>
      <c r="I151" s="5"/>
      <c r="K151" s="77">
        <f t="shared" si="4"/>
        <v>44.089999999999996</v>
      </c>
      <c r="L151" s="77">
        <f t="shared" si="5"/>
        <v>38.089999999999996</v>
      </c>
      <c r="M151" s="77"/>
    </row>
    <row r="152" spans="1:13" ht="12.75">
      <c r="A152" s="4" t="s">
        <v>19</v>
      </c>
      <c r="B152" s="1">
        <v>1133.84</v>
      </c>
      <c r="C152" s="27">
        <v>11.43</v>
      </c>
      <c r="D152" s="27">
        <v>9.87</v>
      </c>
      <c r="E152" s="68"/>
      <c r="F152" s="1"/>
      <c r="G152" s="17">
        <v>25.382583389299302</v>
      </c>
      <c r="H152" s="17">
        <v>29.095201437002828</v>
      </c>
      <c r="I152" s="5"/>
      <c r="K152" s="77">
        <f t="shared" si="4"/>
        <v>44.67</v>
      </c>
      <c r="L152" s="77">
        <f t="shared" si="5"/>
        <v>38.96999999999999</v>
      </c>
      <c r="M152" s="77"/>
    </row>
    <row r="153" spans="1:13" ht="12.75">
      <c r="A153" s="4" t="s">
        <v>20</v>
      </c>
      <c r="B153" s="1">
        <v>1101.75</v>
      </c>
      <c r="C153" s="27">
        <v>10.92</v>
      </c>
      <c r="D153" s="27">
        <v>10.29</v>
      </c>
      <c r="E153" s="68"/>
      <c r="F153" s="1"/>
      <c r="G153" s="17">
        <v>24.83096686950642</v>
      </c>
      <c r="H153" s="17">
        <v>27.86418816388468</v>
      </c>
      <c r="I153" s="5"/>
      <c r="K153" s="77">
        <f t="shared" si="4"/>
        <v>44.370000000000005</v>
      </c>
      <c r="L153" s="77">
        <f t="shared" si="5"/>
        <v>39.53999999999999</v>
      </c>
      <c r="M153" s="77"/>
    </row>
    <row r="154" spans="1:13" ht="12.75">
      <c r="A154" s="4" t="s">
        <v>21</v>
      </c>
      <c r="B154" s="1">
        <v>970.43</v>
      </c>
      <c r="C154" s="27">
        <v>11.29</v>
      </c>
      <c r="D154" s="27">
        <v>8.94</v>
      </c>
      <c r="E154" s="68"/>
      <c r="F154" s="1"/>
      <c r="G154" s="17">
        <v>22.05021586003181</v>
      </c>
      <c r="H154" s="17">
        <v>24.431772406847934</v>
      </c>
      <c r="I154" s="5"/>
      <c r="K154" s="77">
        <f t="shared" si="4"/>
        <v>44.010000000000005</v>
      </c>
      <c r="L154" s="77">
        <f t="shared" si="5"/>
        <v>39.72</v>
      </c>
      <c r="M154" s="77"/>
    </row>
    <row r="155" spans="1:13" ht="12.75">
      <c r="A155" s="4" t="s">
        <v>22</v>
      </c>
      <c r="B155" s="1">
        <v>947.28</v>
      </c>
      <c r="C155" s="27">
        <v>11.03</v>
      </c>
      <c r="D155" s="27">
        <v>9.87</v>
      </c>
      <c r="E155" s="68"/>
      <c r="F155" s="1"/>
      <c r="G155" s="17">
        <v>21.662016922021497</v>
      </c>
      <c r="H155" s="17">
        <v>23.309055118110233</v>
      </c>
      <c r="I155" s="5"/>
      <c r="K155" s="77">
        <f t="shared" si="4"/>
        <v>43.73</v>
      </c>
      <c r="L155" s="77">
        <f t="shared" si="5"/>
        <v>40.64</v>
      </c>
      <c r="M155" s="77"/>
    </row>
    <row r="156" spans="1:13" ht="12.75">
      <c r="A156" s="4" t="s">
        <v>23</v>
      </c>
      <c r="B156" s="1">
        <v>885.14</v>
      </c>
      <c r="C156" s="27">
        <v>11.13</v>
      </c>
      <c r="D156" s="27">
        <v>10.44</v>
      </c>
      <c r="E156" s="68"/>
      <c r="F156" s="1"/>
      <c r="G156" s="17">
        <v>20.76818395119662</v>
      </c>
      <c r="H156" s="17">
        <v>21.828360049321827</v>
      </c>
      <c r="I156" s="5"/>
      <c r="K156" s="77">
        <f t="shared" si="4"/>
        <v>42.620000000000005</v>
      </c>
      <c r="L156" s="77">
        <f t="shared" si="5"/>
        <v>40.55</v>
      </c>
      <c r="M156" s="77"/>
    </row>
    <row r="157" spans="1:13" ht="12.75">
      <c r="A157" s="4" t="s">
        <v>24</v>
      </c>
      <c r="B157" s="1">
        <v>757.12</v>
      </c>
      <c r="C157" s="27">
        <v>10.56</v>
      </c>
      <c r="D157" s="27">
        <v>10.47</v>
      </c>
      <c r="E157" s="68"/>
      <c r="F157" s="1"/>
      <c r="G157" s="17">
        <v>18.11291866028708</v>
      </c>
      <c r="H157" s="17">
        <v>18.81510934393638</v>
      </c>
      <c r="I157" s="5"/>
      <c r="K157" s="77">
        <f t="shared" si="4"/>
        <v>41.800000000000004</v>
      </c>
      <c r="L157" s="77">
        <f t="shared" si="5"/>
        <v>40.24</v>
      </c>
      <c r="M157" s="77"/>
    </row>
    <row r="158" spans="1:13" ht="12.75">
      <c r="A158" s="4" t="s">
        <v>25</v>
      </c>
      <c r="B158" s="1">
        <v>740.74</v>
      </c>
      <c r="C158" s="27">
        <v>11.01</v>
      </c>
      <c r="D158" s="27">
        <v>9.86</v>
      </c>
      <c r="E158" s="68"/>
      <c r="F158" s="1"/>
      <c r="G158" s="17">
        <v>18.231356140782673</v>
      </c>
      <c r="H158" s="17">
        <v>19.12574231861606</v>
      </c>
      <c r="I158" s="5"/>
      <c r="K158" s="77">
        <f t="shared" si="4"/>
        <v>40.63</v>
      </c>
      <c r="L158" s="77">
        <f t="shared" si="5"/>
        <v>38.730000000000004</v>
      </c>
      <c r="M158" s="77"/>
    </row>
    <row r="159" spans="1:13" ht="12.75">
      <c r="A159" s="4" t="s">
        <v>26</v>
      </c>
      <c r="B159" s="1">
        <v>687.33</v>
      </c>
      <c r="C159" s="27">
        <v>9.92</v>
      </c>
      <c r="D159" s="27">
        <v>9.78</v>
      </c>
      <c r="E159" s="68"/>
      <c r="F159" s="1"/>
      <c r="G159" s="17">
        <v>17.444923857868023</v>
      </c>
      <c r="H159" s="17">
        <v>19.0925</v>
      </c>
      <c r="I159" s="5"/>
      <c r="K159" s="77">
        <f t="shared" si="4"/>
        <v>39.4</v>
      </c>
      <c r="L159" s="77">
        <f t="shared" si="5"/>
        <v>36</v>
      </c>
      <c r="M159" s="77"/>
    </row>
    <row r="160" spans="1:13" ht="12.75">
      <c r="A160" s="4" t="s">
        <v>27</v>
      </c>
      <c r="B160" s="1">
        <v>670.63</v>
      </c>
      <c r="C160" s="27">
        <v>10.31</v>
      </c>
      <c r="D160" s="27">
        <v>10.13</v>
      </c>
      <c r="E160" s="68"/>
      <c r="F160" s="1"/>
      <c r="G160" s="17">
        <v>17.08176260825267</v>
      </c>
      <c r="H160" s="17">
        <v>19.21025494127757</v>
      </c>
      <c r="I160" s="5"/>
      <c r="K160" s="77">
        <f t="shared" si="4"/>
        <v>39.260000000000005</v>
      </c>
      <c r="L160" s="77">
        <f t="shared" si="5"/>
        <v>34.910000000000004</v>
      </c>
      <c r="M160" s="77"/>
    </row>
    <row r="161" spans="1:13" ht="12.75">
      <c r="A161" s="4" t="s">
        <v>28</v>
      </c>
      <c r="B161" s="1">
        <v>645.5</v>
      </c>
      <c r="C161" s="27">
        <v>9.39</v>
      </c>
      <c r="D161" s="27">
        <v>8.96</v>
      </c>
      <c r="E161" s="68"/>
      <c r="F161" s="1"/>
      <c r="G161" s="17">
        <v>16.788036410923276</v>
      </c>
      <c r="H161" s="17">
        <v>18.96298472385429</v>
      </c>
      <c r="I161" s="5"/>
      <c r="K161" s="77">
        <f t="shared" si="4"/>
        <v>38.45</v>
      </c>
      <c r="L161" s="77">
        <f t="shared" si="5"/>
        <v>34.04</v>
      </c>
      <c r="M161" s="77"/>
    </row>
    <row r="162" spans="1:13" ht="12.75">
      <c r="A162" s="4" t="s">
        <v>29</v>
      </c>
      <c r="B162" s="1">
        <v>615.93</v>
      </c>
      <c r="C162" s="27">
        <v>9.78</v>
      </c>
      <c r="D162" s="27">
        <v>7.13</v>
      </c>
      <c r="E162" s="68"/>
      <c r="F162" s="1"/>
      <c r="G162" s="17">
        <v>16.337665782493367</v>
      </c>
      <c r="H162" s="17">
        <v>18.136925795053003</v>
      </c>
      <c r="I162" s="5"/>
      <c r="K162" s="77">
        <f t="shared" si="4"/>
        <v>37.7</v>
      </c>
      <c r="L162" s="77">
        <f t="shared" si="5"/>
        <v>33.96</v>
      </c>
      <c r="M162" s="77"/>
    </row>
    <row r="163" spans="1:13" ht="12.75">
      <c r="A163" s="4" t="s">
        <v>30</v>
      </c>
      <c r="B163" s="1">
        <v>584.41</v>
      </c>
      <c r="C163" s="27">
        <v>9.78</v>
      </c>
      <c r="D163" s="27">
        <v>8.69</v>
      </c>
      <c r="E163" s="68"/>
      <c r="F163" s="1"/>
      <c r="G163" s="17">
        <v>15.915305010893245</v>
      </c>
      <c r="H163" s="17">
        <v>16.61199545196134</v>
      </c>
      <c r="I163" s="5"/>
      <c r="K163" s="77">
        <f t="shared" si="4"/>
        <v>36.72</v>
      </c>
      <c r="L163" s="77">
        <f t="shared" si="5"/>
        <v>35.18</v>
      </c>
      <c r="M163" s="77"/>
    </row>
    <row r="164" spans="1:13" ht="12.75">
      <c r="A164" s="4" t="s">
        <v>31</v>
      </c>
      <c r="B164" s="1">
        <v>544.75</v>
      </c>
      <c r="C164" s="27">
        <v>9.5</v>
      </c>
      <c r="D164" s="27">
        <v>9.26</v>
      </c>
      <c r="E164" s="68"/>
      <c r="F164" s="1"/>
      <c r="G164" s="17">
        <v>15.577637975407493</v>
      </c>
      <c r="H164" s="17">
        <v>15.821957595120535</v>
      </c>
      <c r="I164" s="5"/>
      <c r="K164" s="77">
        <f t="shared" si="4"/>
        <v>34.97</v>
      </c>
      <c r="L164" s="77">
        <f t="shared" si="5"/>
        <v>34.43</v>
      </c>
      <c r="M164" s="77"/>
    </row>
    <row r="165" spans="1:13" ht="12.75">
      <c r="A165" s="4" t="s">
        <v>32</v>
      </c>
      <c r="B165" s="1">
        <v>500.71</v>
      </c>
      <c r="C165" s="27">
        <v>8.64</v>
      </c>
      <c r="D165" s="27">
        <v>8.88</v>
      </c>
      <c r="E165" s="68"/>
      <c r="F165" s="1"/>
      <c r="G165" s="17">
        <v>15.072546658639373</v>
      </c>
      <c r="H165" s="17">
        <v>15.38279569892473</v>
      </c>
      <c r="I165" s="5"/>
      <c r="K165" s="77">
        <f aca="true" t="shared" si="6" ref="K165:K190">SUM(C165:C168)</f>
        <v>33.22</v>
      </c>
      <c r="L165" s="77">
        <f aca="true" t="shared" si="7" ref="L165:L190">SUM(D165:D168)</f>
        <v>32.550000000000004</v>
      </c>
      <c r="M165" s="77"/>
    </row>
    <row r="166" spans="1:13" ht="12.75">
      <c r="A166" s="4" t="s">
        <v>33</v>
      </c>
      <c r="B166" s="1">
        <v>459.27</v>
      </c>
      <c r="C166" s="27">
        <v>8.8</v>
      </c>
      <c r="D166" s="27">
        <v>8.35</v>
      </c>
      <c r="E166" s="68"/>
      <c r="F166" s="1"/>
      <c r="G166" s="17">
        <v>14.465196850393701</v>
      </c>
      <c r="H166" s="17">
        <v>15.008823529411766</v>
      </c>
      <c r="I166" s="5"/>
      <c r="K166" s="77">
        <f t="shared" si="6"/>
        <v>31.75</v>
      </c>
      <c r="L166" s="77">
        <f t="shared" si="7"/>
        <v>30.599999999999998</v>
      </c>
      <c r="M166" s="77"/>
    </row>
    <row r="167" spans="1:13" ht="12.75">
      <c r="A167" s="4" t="s">
        <v>34</v>
      </c>
      <c r="B167" s="1">
        <v>462.71</v>
      </c>
      <c r="C167" s="27">
        <v>8.03</v>
      </c>
      <c r="D167" s="27">
        <v>7.94</v>
      </c>
      <c r="E167" s="68"/>
      <c r="F167" s="1"/>
      <c r="G167" s="17">
        <v>15.3673198272999</v>
      </c>
      <c r="H167" s="17">
        <v>16.930479326747164</v>
      </c>
      <c r="I167" s="5"/>
      <c r="K167" s="77">
        <f t="shared" si="6"/>
        <v>30.11</v>
      </c>
      <c r="L167" s="77">
        <f t="shared" si="7"/>
        <v>27.33</v>
      </c>
      <c r="M167" s="77"/>
    </row>
    <row r="168" spans="1:13" ht="12.75">
      <c r="A168" s="4" t="s">
        <v>35</v>
      </c>
      <c r="B168" s="1">
        <v>444.27</v>
      </c>
      <c r="C168" s="27">
        <v>7.75</v>
      </c>
      <c r="D168" s="27">
        <v>7.38</v>
      </c>
      <c r="E168" s="68"/>
      <c r="F168" s="1"/>
      <c r="G168" s="17">
        <v>15.319655172413793</v>
      </c>
      <c r="H168" s="17">
        <v>17.629761904761903</v>
      </c>
      <c r="I168" s="5"/>
      <c r="K168" s="77">
        <f t="shared" si="6"/>
        <v>29</v>
      </c>
      <c r="L168" s="77">
        <f t="shared" si="7"/>
        <v>25.2</v>
      </c>
      <c r="M168" s="77"/>
    </row>
    <row r="169" spans="1:13" ht="12.75">
      <c r="A169" s="4" t="s">
        <v>36</v>
      </c>
      <c r="B169" s="1">
        <v>445.77</v>
      </c>
      <c r="C169" s="27">
        <v>7.17</v>
      </c>
      <c r="D169" s="27">
        <v>6.93</v>
      </c>
      <c r="E169" s="68"/>
      <c r="F169" s="1"/>
      <c r="G169" s="17">
        <v>16.023364485981308</v>
      </c>
      <c r="H169" s="17">
        <v>19.62879788639366</v>
      </c>
      <c r="I169" s="5"/>
      <c r="K169" s="77">
        <f t="shared" si="6"/>
        <v>27.82</v>
      </c>
      <c r="L169" s="77">
        <f t="shared" si="7"/>
        <v>22.71</v>
      </c>
      <c r="M169" s="77"/>
    </row>
    <row r="170" spans="1:13" ht="12.75">
      <c r="A170" s="4" t="s">
        <v>37</v>
      </c>
      <c r="B170" s="1">
        <v>466.45</v>
      </c>
      <c r="C170" s="27">
        <v>7.16</v>
      </c>
      <c r="D170" s="27">
        <v>5.08</v>
      </c>
      <c r="E170" s="68"/>
      <c r="F170" s="1"/>
      <c r="G170" s="17">
        <v>17.340148698884757</v>
      </c>
      <c r="H170" s="17">
        <v>21.308816811329372</v>
      </c>
      <c r="I170" s="5"/>
      <c r="K170" s="77">
        <f t="shared" si="6"/>
        <v>26.9</v>
      </c>
      <c r="L170" s="77">
        <f t="shared" si="7"/>
        <v>21.89</v>
      </c>
      <c r="M170" s="77"/>
    </row>
    <row r="171" spans="1:13" ht="12.75">
      <c r="A171" s="4" t="s">
        <v>38</v>
      </c>
      <c r="B171" s="1">
        <v>458.93</v>
      </c>
      <c r="C171" s="27">
        <v>6.92</v>
      </c>
      <c r="D171" s="27">
        <v>5.81</v>
      </c>
      <c r="E171" s="68"/>
      <c r="F171" s="1"/>
      <c r="G171" s="17">
        <v>18.103747534516764</v>
      </c>
      <c r="H171" s="17">
        <v>22.485546300832926</v>
      </c>
      <c r="I171" s="5"/>
      <c r="K171" s="77">
        <f t="shared" si="6"/>
        <v>25.35</v>
      </c>
      <c r="L171" s="77">
        <f t="shared" si="7"/>
        <v>20.41</v>
      </c>
      <c r="M171" s="77"/>
    </row>
    <row r="172" spans="1:13" ht="12.75">
      <c r="A172" s="4" t="s">
        <v>39</v>
      </c>
      <c r="B172" s="1">
        <v>450.53</v>
      </c>
      <c r="C172" s="27">
        <v>6.57</v>
      </c>
      <c r="D172" s="27">
        <v>4.89</v>
      </c>
      <c r="E172" s="68"/>
      <c r="F172" s="1"/>
      <c r="G172" s="17">
        <v>19.130785562632695</v>
      </c>
      <c r="H172" s="17">
        <v>23.30729436109674</v>
      </c>
      <c r="I172" s="5"/>
      <c r="K172" s="77">
        <f t="shared" si="6"/>
        <v>23.55</v>
      </c>
      <c r="L172" s="77">
        <f t="shared" si="7"/>
        <v>19.33</v>
      </c>
      <c r="M172" s="77"/>
    </row>
    <row r="173" spans="1:13" ht="12.75">
      <c r="A173" s="4" t="s">
        <v>40</v>
      </c>
      <c r="B173" s="1">
        <v>451.67</v>
      </c>
      <c r="C173" s="27">
        <v>6.25</v>
      </c>
      <c r="D173" s="27">
        <v>6.11</v>
      </c>
      <c r="E173" s="68"/>
      <c r="F173" s="1"/>
      <c r="G173" s="17">
        <v>20.35466426318161</v>
      </c>
      <c r="H173" s="17">
        <v>22.765625</v>
      </c>
      <c r="I173" s="5"/>
      <c r="K173" s="77">
        <f t="shared" si="6"/>
        <v>22.19</v>
      </c>
      <c r="L173" s="77">
        <f t="shared" si="7"/>
        <v>19.840000000000003</v>
      </c>
      <c r="M173" s="77"/>
    </row>
    <row r="174" spans="1:13" ht="12.75">
      <c r="A174" s="4" t="s">
        <v>41</v>
      </c>
      <c r="B174" s="1">
        <v>435.71</v>
      </c>
      <c r="C174" s="27">
        <v>5.61</v>
      </c>
      <c r="D174" s="27">
        <v>3.6</v>
      </c>
      <c r="E174" s="68"/>
      <c r="F174" s="1"/>
      <c r="G174" s="17">
        <v>20.877335888835646</v>
      </c>
      <c r="H174" s="17">
        <v>22.823991618648506</v>
      </c>
      <c r="I174" s="5"/>
      <c r="K174" s="77">
        <f t="shared" si="6"/>
        <v>20.87</v>
      </c>
      <c r="L174" s="77">
        <f t="shared" si="7"/>
        <v>19.09</v>
      </c>
      <c r="M174" s="77"/>
    </row>
    <row r="175" spans="1:13" ht="12.75">
      <c r="A175" s="4" t="s">
        <v>42</v>
      </c>
      <c r="B175" s="1">
        <v>417.8</v>
      </c>
      <c r="C175" s="27">
        <v>5.12</v>
      </c>
      <c r="D175" s="27">
        <v>4.73</v>
      </c>
      <c r="E175" s="68"/>
      <c r="F175" s="1"/>
      <c r="G175" s="17">
        <v>21.005530417295123</v>
      </c>
      <c r="H175" s="17">
        <v>23.15964523281596</v>
      </c>
      <c r="I175" s="5"/>
      <c r="K175" s="77">
        <f t="shared" si="6"/>
        <v>19.89</v>
      </c>
      <c r="L175" s="77">
        <f t="shared" si="7"/>
        <v>18.040000000000003</v>
      </c>
      <c r="M175" s="77"/>
    </row>
    <row r="176" spans="1:13" ht="12.75">
      <c r="A176" s="4" t="s">
        <v>43</v>
      </c>
      <c r="B176" s="1">
        <v>408.14</v>
      </c>
      <c r="C176" s="27">
        <v>5.21</v>
      </c>
      <c r="D176" s="27">
        <v>5.4</v>
      </c>
      <c r="E176" s="68"/>
      <c r="F176" s="1"/>
      <c r="G176" s="17">
        <v>20.530181086519114</v>
      </c>
      <c r="H176" s="17">
        <v>23.937829912023453</v>
      </c>
      <c r="I176" s="5"/>
      <c r="K176" s="77">
        <f t="shared" si="6"/>
        <v>19.88</v>
      </c>
      <c r="L176" s="77">
        <f t="shared" si="7"/>
        <v>17.050000000000004</v>
      </c>
      <c r="M176" s="77"/>
    </row>
    <row r="177" spans="1:13" ht="12.75">
      <c r="A177" s="4" t="s">
        <v>44</v>
      </c>
      <c r="B177" s="1">
        <v>403.69</v>
      </c>
      <c r="C177" s="27">
        <v>4.93</v>
      </c>
      <c r="D177" s="27">
        <v>5.36</v>
      </c>
      <c r="E177" s="68"/>
      <c r="F177" s="1"/>
      <c r="G177" s="17">
        <v>20.744604316546766</v>
      </c>
      <c r="H177" s="17">
        <v>24.93452748610253</v>
      </c>
      <c r="I177" s="5"/>
      <c r="K177" s="77">
        <f t="shared" si="6"/>
        <v>19.459999999999997</v>
      </c>
      <c r="L177" s="77">
        <f t="shared" si="7"/>
        <v>16.19</v>
      </c>
      <c r="M177" s="77"/>
    </row>
    <row r="178" spans="1:13" ht="12.75">
      <c r="A178" s="4" t="s">
        <v>45</v>
      </c>
      <c r="B178" s="1">
        <v>417.09</v>
      </c>
      <c r="C178" s="27">
        <v>4.63</v>
      </c>
      <c r="D178" s="27">
        <v>2.55</v>
      </c>
      <c r="E178" s="68"/>
      <c r="F178" s="1"/>
      <c r="G178" s="17">
        <v>21.610880829015542</v>
      </c>
      <c r="H178" s="17">
        <v>26.117094552285536</v>
      </c>
      <c r="I178" s="5"/>
      <c r="K178" s="77">
        <f t="shared" si="6"/>
        <v>19.3</v>
      </c>
      <c r="L178" s="77">
        <f t="shared" si="7"/>
        <v>15.969999999999999</v>
      </c>
      <c r="M178" s="77"/>
    </row>
    <row r="179" spans="1:13" ht="12.75">
      <c r="A179" s="4" t="s">
        <v>46</v>
      </c>
      <c r="B179" s="1">
        <v>387.86</v>
      </c>
      <c r="C179" s="27">
        <v>5.11</v>
      </c>
      <c r="D179" s="27">
        <v>3.74</v>
      </c>
      <c r="E179" s="68"/>
      <c r="F179" s="1"/>
      <c r="G179" s="17">
        <v>19.708333333333336</v>
      </c>
      <c r="H179" s="17">
        <v>21.765432098765434</v>
      </c>
      <c r="I179" s="5"/>
      <c r="K179" s="77">
        <f t="shared" si="6"/>
        <v>19.68</v>
      </c>
      <c r="L179" s="77">
        <f t="shared" si="7"/>
        <v>17.82</v>
      </c>
      <c r="M179" s="77"/>
    </row>
    <row r="180" spans="1:13" ht="12.75">
      <c r="A180" s="4" t="s">
        <v>47</v>
      </c>
      <c r="B180" s="1">
        <v>371.16</v>
      </c>
      <c r="C180" s="27">
        <v>4.79</v>
      </c>
      <c r="D180" s="27">
        <v>4.54</v>
      </c>
      <c r="E180" s="68"/>
      <c r="F180" s="1"/>
      <c r="G180" s="17">
        <v>18.070107108081793</v>
      </c>
      <c r="H180" s="17">
        <v>19.122102009273572</v>
      </c>
      <c r="I180" s="5"/>
      <c r="K180" s="77">
        <f t="shared" si="6"/>
        <v>20.54</v>
      </c>
      <c r="L180" s="77">
        <f t="shared" si="7"/>
        <v>19.41</v>
      </c>
      <c r="M180" s="77"/>
    </row>
    <row r="181" spans="1:13" ht="12.75">
      <c r="A181" s="4" t="s">
        <v>48</v>
      </c>
      <c r="B181" s="1">
        <v>375.22</v>
      </c>
      <c r="C181" s="27">
        <v>4.77</v>
      </c>
      <c r="D181" s="27">
        <v>5.14</v>
      </c>
      <c r="E181" s="68"/>
      <c r="F181" s="1"/>
      <c r="G181" s="17">
        <v>17.204034846400734</v>
      </c>
      <c r="H181" s="17">
        <v>17.91881566380134</v>
      </c>
      <c r="I181" s="5"/>
      <c r="K181" s="77">
        <f t="shared" si="6"/>
        <v>21.81</v>
      </c>
      <c r="L181" s="77">
        <f t="shared" si="7"/>
        <v>20.939999999999998</v>
      </c>
      <c r="M181" s="77"/>
    </row>
    <row r="182" spans="1:13" ht="12.75">
      <c r="A182" s="4" t="s">
        <v>49</v>
      </c>
      <c r="B182" s="1">
        <v>330.22</v>
      </c>
      <c r="C182" s="27">
        <v>5.01</v>
      </c>
      <c r="D182" s="27">
        <v>4.4</v>
      </c>
      <c r="E182" s="68"/>
      <c r="F182" s="1"/>
      <c r="G182" s="17">
        <v>14.579249448123623</v>
      </c>
      <c r="H182" s="17">
        <v>15.474226804123713</v>
      </c>
      <c r="I182" s="5"/>
      <c r="K182" s="77">
        <f t="shared" si="6"/>
        <v>22.65</v>
      </c>
      <c r="L182" s="77">
        <f t="shared" si="7"/>
        <v>21.34</v>
      </c>
      <c r="M182" s="77"/>
    </row>
    <row r="183" spans="1:13" ht="12.75">
      <c r="A183" s="4" t="s">
        <v>50</v>
      </c>
      <c r="B183" s="1">
        <v>306.05</v>
      </c>
      <c r="C183" s="27">
        <v>5.97</v>
      </c>
      <c r="D183" s="27">
        <v>5.33</v>
      </c>
      <c r="E183" s="68"/>
      <c r="F183" s="1"/>
      <c r="G183" s="17">
        <v>13.03449744463373</v>
      </c>
      <c r="H183" s="17">
        <v>14.077736890524378</v>
      </c>
      <c r="I183" s="5"/>
      <c r="K183" s="77">
        <f t="shared" si="6"/>
        <v>23.48</v>
      </c>
      <c r="L183" s="77">
        <f t="shared" si="7"/>
        <v>21.740000000000002</v>
      </c>
      <c r="M183" s="77"/>
    </row>
    <row r="184" spans="1:13" ht="12.75">
      <c r="A184" s="4" t="s">
        <v>51</v>
      </c>
      <c r="B184" s="1">
        <v>358.02</v>
      </c>
      <c r="C184" s="27">
        <v>6.06</v>
      </c>
      <c r="D184" s="27">
        <v>6.07</v>
      </c>
      <c r="E184" s="68"/>
      <c r="F184" s="1"/>
      <c r="G184" s="17">
        <v>15.532321041214752</v>
      </c>
      <c r="H184" s="17">
        <v>16.840075258701788</v>
      </c>
      <c r="I184" s="5"/>
      <c r="K184" s="77">
        <f t="shared" si="6"/>
        <v>23.049999999999997</v>
      </c>
      <c r="L184" s="77">
        <f t="shared" si="7"/>
        <v>21.259999999999998</v>
      </c>
      <c r="M184" s="77"/>
    </row>
    <row r="185" spans="1:13" ht="12.75">
      <c r="A185" s="4" t="s">
        <v>52</v>
      </c>
      <c r="B185" s="1">
        <v>339.94</v>
      </c>
      <c r="C185" s="27">
        <v>5.61</v>
      </c>
      <c r="D185" s="27">
        <v>5.54</v>
      </c>
      <c r="E185" s="68"/>
      <c r="F185" s="1"/>
      <c r="G185" s="17">
        <v>14.453231292517007</v>
      </c>
      <c r="H185" s="17">
        <v>15.687125057683431</v>
      </c>
      <c r="I185" s="5"/>
      <c r="K185" s="77">
        <f t="shared" si="6"/>
        <v>23.52</v>
      </c>
      <c r="L185" s="77">
        <f t="shared" si="7"/>
        <v>21.67</v>
      </c>
      <c r="M185" s="77"/>
    </row>
    <row r="186" spans="1:13" ht="12.75">
      <c r="A186" s="4" t="s">
        <v>53</v>
      </c>
      <c r="B186" s="1">
        <v>353.4</v>
      </c>
      <c r="C186" s="27">
        <v>5.84</v>
      </c>
      <c r="D186" s="27">
        <v>4.8</v>
      </c>
      <c r="E186" s="68"/>
      <c r="F186" s="1"/>
      <c r="G186" s="17">
        <v>14.53125</v>
      </c>
      <c r="H186" s="17">
        <v>15.45255793616091</v>
      </c>
      <c r="I186" s="5"/>
      <c r="K186" s="77">
        <f t="shared" si="6"/>
        <v>24.32</v>
      </c>
      <c r="L186" s="77">
        <f t="shared" si="7"/>
        <v>22.869999999999997</v>
      </c>
      <c r="M186" s="77"/>
    </row>
    <row r="187" spans="1:13" ht="12.75">
      <c r="A187" s="4" t="s">
        <v>54</v>
      </c>
      <c r="B187" s="1">
        <v>349.15</v>
      </c>
      <c r="C187" s="27">
        <v>5.54</v>
      </c>
      <c r="D187" s="27">
        <v>4.85</v>
      </c>
      <c r="E187" s="68"/>
      <c r="F187" s="1"/>
      <c r="G187" s="17">
        <v>14.05030181086519</v>
      </c>
      <c r="H187" s="17">
        <v>14.73828619670747</v>
      </c>
      <c r="I187" s="5"/>
      <c r="K187" s="77">
        <f t="shared" si="6"/>
        <v>24.85</v>
      </c>
      <c r="L187" s="77">
        <f t="shared" si="7"/>
        <v>23.69</v>
      </c>
      <c r="M187" s="77"/>
    </row>
    <row r="188" spans="1:13" ht="12.75">
      <c r="A188" s="4" t="s">
        <v>55</v>
      </c>
      <c r="B188" s="1">
        <v>317.98</v>
      </c>
      <c r="C188" s="27">
        <v>6.53</v>
      </c>
      <c r="D188" s="27">
        <v>6.48</v>
      </c>
      <c r="E188" s="68"/>
      <c r="F188" s="1"/>
      <c r="G188" s="17">
        <v>12.45515080297689</v>
      </c>
      <c r="H188" s="17">
        <v>12.608247422680414</v>
      </c>
      <c r="I188" s="5"/>
      <c r="K188" s="77">
        <f t="shared" si="6"/>
        <v>25.53</v>
      </c>
      <c r="L188" s="77">
        <f t="shared" si="7"/>
        <v>25.22</v>
      </c>
      <c r="M188" s="77"/>
    </row>
    <row r="189" spans="1:13" ht="12.75">
      <c r="A189" s="4" t="s">
        <v>56</v>
      </c>
      <c r="B189" s="1">
        <v>294.87</v>
      </c>
      <c r="C189" s="27">
        <v>6.41</v>
      </c>
      <c r="D189" s="27">
        <v>6.74</v>
      </c>
      <c r="E189" s="68"/>
      <c r="F189" s="1"/>
      <c r="G189" s="17">
        <v>11.77125748502994</v>
      </c>
      <c r="H189" s="17">
        <v>11.813701923076925</v>
      </c>
      <c r="I189" s="5"/>
      <c r="K189" s="77">
        <f t="shared" si="6"/>
        <v>25.05</v>
      </c>
      <c r="L189" s="77">
        <f t="shared" si="7"/>
        <v>24.959999999999997</v>
      </c>
      <c r="M189" s="77"/>
    </row>
    <row r="190" spans="1:13" ht="12.75">
      <c r="A190" s="4" t="s">
        <v>57</v>
      </c>
      <c r="B190" s="1">
        <v>277.72</v>
      </c>
      <c r="C190" s="27">
        <v>6.37</v>
      </c>
      <c r="D190" s="27">
        <v>5.62</v>
      </c>
      <c r="E190" s="68"/>
      <c r="F190" s="1"/>
      <c r="G190" s="17">
        <v>11.514096185737978</v>
      </c>
      <c r="H190" s="17">
        <v>11.693473684210527</v>
      </c>
      <c r="I190" s="5"/>
      <c r="K190" s="77">
        <f t="shared" si="6"/>
        <v>24.12</v>
      </c>
      <c r="L190" s="77">
        <f t="shared" si="7"/>
        <v>23.75</v>
      </c>
      <c r="M190" s="77"/>
    </row>
    <row r="191" spans="1:13" ht="12.75">
      <c r="A191" s="4" t="s">
        <v>58</v>
      </c>
      <c r="B191" s="1">
        <v>271.91</v>
      </c>
      <c r="C191" s="27">
        <v>6.22</v>
      </c>
      <c r="D191" s="27">
        <v>6.38</v>
      </c>
      <c r="E191" s="68"/>
      <c r="F191" s="1"/>
      <c r="G191" s="11" t="s">
        <v>3</v>
      </c>
      <c r="H191" s="11"/>
      <c r="I191" s="1"/>
      <c r="K191" s="77"/>
      <c r="L191" s="77"/>
      <c r="M191" s="77"/>
    </row>
    <row r="192" spans="1:13" ht="12.75">
      <c r="A192" s="4" t="s">
        <v>59</v>
      </c>
      <c r="B192" s="1">
        <v>273.5</v>
      </c>
      <c r="C192" s="27">
        <v>6.05</v>
      </c>
      <c r="D192" s="27">
        <v>6.22</v>
      </c>
      <c r="E192" s="68"/>
      <c r="F192" s="1"/>
      <c r="G192" s="1"/>
      <c r="H192" s="1"/>
      <c r="I192" s="1"/>
      <c r="K192" s="77"/>
      <c r="L192" s="77"/>
      <c r="M192" s="77"/>
    </row>
    <row r="193" spans="1:13" ht="12.75">
      <c r="A193" s="4" t="s">
        <v>60</v>
      </c>
      <c r="B193" s="1">
        <v>258.89</v>
      </c>
      <c r="C193" s="27">
        <v>5.48</v>
      </c>
      <c r="D193" s="27">
        <v>5.53</v>
      </c>
      <c r="E193" s="68"/>
      <c r="F193" s="1"/>
      <c r="G193" s="1"/>
      <c r="H193" s="1"/>
      <c r="I193" s="1"/>
      <c r="K193" s="77"/>
      <c r="L193" s="77"/>
      <c r="M193" s="77"/>
    </row>
    <row r="194" ht="12.75">
      <c r="E194" s="68"/>
    </row>
    <row r="195" spans="1:3" ht="12.75">
      <c r="A195" s="4" t="s">
        <v>233</v>
      </c>
      <c r="B195" s="4"/>
      <c r="C195" t="s">
        <v>115</v>
      </c>
    </row>
    <row r="196" spans="1:3" ht="12.75">
      <c r="A196" s="4" t="s">
        <v>234</v>
      </c>
      <c r="B196" s="4"/>
      <c r="C196" t="s">
        <v>116</v>
      </c>
    </row>
    <row r="197" spans="1:3" ht="12.75">
      <c r="A197" s="4" t="s">
        <v>231</v>
      </c>
      <c r="B197" s="4"/>
      <c r="C197" s="78" t="s">
        <v>241</v>
      </c>
    </row>
    <row r="198" spans="1:3" ht="12.75">
      <c r="A198" s="4" t="s">
        <v>232</v>
      </c>
      <c r="B198" s="4"/>
      <c r="C198" t="s">
        <v>242</v>
      </c>
    </row>
    <row r="199" ht="12.75">
      <c r="A199" s="4"/>
    </row>
    <row r="200" spans="1:8" ht="12.75">
      <c r="A200" s="4" t="s">
        <v>117</v>
      </c>
      <c r="B200" s="1"/>
      <c r="C200" s="1"/>
      <c r="D200" s="1"/>
      <c r="E200" s="1"/>
      <c r="F200" s="1"/>
      <c r="G200" s="1"/>
      <c r="H200" s="1"/>
    </row>
    <row r="201" spans="1:8" ht="12.75">
      <c r="A201" s="4" t="s">
        <v>118</v>
      </c>
      <c r="B201" s="1"/>
      <c r="C201" s="1"/>
      <c r="D201" s="1"/>
      <c r="E201" s="1"/>
      <c r="F201" s="1"/>
      <c r="G201" s="1"/>
      <c r="H201" s="1"/>
    </row>
    <row r="202" spans="1:8" ht="12.75">
      <c r="A202" s="4" t="s">
        <v>373</v>
      </c>
      <c r="B202" s="1"/>
      <c r="C202" s="1"/>
      <c r="D202" s="1"/>
      <c r="E202" s="1"/>
      <c r="F202" s="1"/>
      <c r="G202" s="1"/>
      <c r="H202" s="1"/>
    </row>
    <row r="203" spans="1:8" ht="12.75">
      <c r="A203" s="4"/>
      <c r="B203" s="1"/>
      <c r="C203" s="1"/>
      <c r="D203" s="1"/>
      <c r="E203" s="1"/>
      <c r="F203" s="1"/>
      <c r="G203" s="1"/>
      <c r="H203" s="1"/>
    </row>
    <row r="204" spans="1:8" s="26" customFormat="1" ht="12.75">
      <c r="A204" s="24"/>
      <c r="B204" s="24"/>
      <c r="C204" s="24"/>
      <c r="D204" s="25"/>
      <c r="E204" s="24"/>
      <c r="F204" s="24"/>
      <c r="G204" s="24"/>
      <c r="H204" s="24"/>
    </row>
    <row r="205" spans="1:8" s="26" customFormat="1" ht="12.75">
      <c r="A205" s="24"/>
      <c r="B205" s="24"/>
      <c r="C205" s="24"/>
      <c r="D205" s="25"/>
      <c r="E205" s="24"/>
      <c r="F205" s="24"/>
      <c r="G205" s="24"/>
      <c r="H205" s="24"/>
    </row>
  </sheetData>
  <sheetProtection/>
  <hyperlinks>
    <hyperlink ref="E4" r:id="rId1" display="howard_silverblatt@spdji.com"/>
  </hyperlinks>
  <printOptions/>
  <pageMargins left="0.25" right="0.25" top="0.25" bottom="0.25" header="0.5" footer="0.5"/>
  <pageSetup horizontalDpi="600" verticalDpi="600" orientation="landscape" scale="85" r:id="rId3"/>
  <drawing r:id="rId2"/>
</worksheet>
</file>

<file path=xl/worksheets/sheet2.xml><?xml version="1.0" encoding="utf-8"?>
<worksheet xmlns="http://schemas.openxmlformats.org/spreadsheetml/2006/main" xmlns:r="http://schemas.openxmlformats.org/officeDocument/2006/relationships">
  <dimension ref="A1:AS119"/>
  <sheetViews>
    <sheetView zoomScalePageLayoutView="0" workbookViewId="0" topLeftCell="A1">
      <pane ySplit="6" topLeftCell="A7" activePane="bottomLeft" state="frozen"/>
      <selection pane="topLeft" activeCell="A1" sqref="A1"/>
      <selection pane="bottomLeft" activeCell="Z8" sqref="T8:Z18"/>
    </sheetView>
  </sheetViews>
  <sheetFormatPr defaultColWidth="9.140625" defaultRowHeight="12.75"/>
  <cols>
    <col min="1" max="1" width="47.00390625" style="91" customWidth="1"/>
    <col min="2" max="2" width="9.7109375" style="0" bestFit="1" customWidth="1"/>
    <col min="3" max="3" width="10.421875" style="93" bestFit="1" customWidth="1"/>
    <col min="4" max="22" width="8.00390625" style="93" bestFit="1" customWidth="1"/>
    <col min="23" max="26" width="8.00390625" style="93" customWidth="1"/>
    <col min="27" max="27" width="5.7109375" style="93" customWidth="1"/>
    <col min="28" max="28" width="9.421875" style="94" bestFit="1" customWidth="1"/>
    <col min="29" max="29" width="8.7109375" style="93" bestFit="1" customWidth="1"/>
    <col min="30" max="30" width="9.421875" style="94" bestFit="1" customWidth="1"/>
    <col min="31" max="31" width="8.7109375" style="93" bestFit="1" customWidth="1"/>
    <col min="32" max="32" width="9.421875" style="94" bestFit="1" customWidth="1"/>
    <col min="33" max="33" width="8.7109375" style="93" bestFit="1" customWidth="1"/>
    <col min="34" max="34" width="9.421875" style="94" bestFit="1" customWidth="1"/>
    <col min="35" max="35" width="8.7109375" style="93" bestFit="1" customWidth="1"/>
    <col min="36" max="36" width="9.421875" style="94" bestFit="1" customWidth="1"/>
    <col min="37" max="37" width="8.7109375" style="93" bestFit="1" customWidth="1"/>
    <col min="38" max="38" width="8.7109375" style="94" customWidth="1"/>
    <col min="39" max="39" width="8.7109375" style="93" customWidth="1"/>
    <col min="40" max="40" width="4.140625" style="93" customWidth="1"/>
    <col min="41" max="41" width="11.7109375" style="126" bestFit="1" customWidth="1"/>
    <col min="42" max="43" width="11.7109375" style="95" bestFit="1" customWidth="1"/>
    <col min="44" max="44" width="11.7109375" style="95" customWidth="1"/>
    <col min="45" max="45" width="43.28125" style="91" customWidth="1"/>
    <col min="46" max="16384" width="9.140625" style="96" customWidth="1"/>
  </cols>
  <sheetData>
    <row r="1" ht="12.75">
      <c r="A1" s="6" t="s">
        <v>304</v>
      </c>
    </row>
    <row r="2" spans="1:2" ht="12.75">
      <c r="A2" s="91" t="s">
        <v>67</v>
      </c>
      <c r="B2" s="121">
        <v>41123</v>
      </c>
    </row>
    <row r="3" spans="1:3" ht="12.75">
      <c r="A3" s="91" t="s">
        <v>139</v>
      </c>
      <c r="B3" s="121">
        <v>40999</v>
      </c>
      <c r="C3" s="97" t="s">
        <v>140</v>
      </c>
    </row>
    <row r="4" spans="1:3" ht="12.75">
      <c r="A4" s="91" t="s">
        <v>141</v>
      </c>
      <c r="B4" s="121">
        <v>41090</v>
      </c>
      <c r="C4" s="97" t="s">
        <v>142</v>
      </c>
    </row>
    <row r="6" spans="1:45" s="91" customFormat="1" ht="12.75">
      <c r="A6" s="91" t="s">
        <v>144</v>
      </c>
      <c r="B6"/>
      <c r="C6" s="98" t="s">
        <v>145</v>
      </c>
      <c r="D6" s="98" t="s">
        <v>146</v>
      </c>
      <c r="E6" s="98" t="s">
        <v>147</v>
      </c>
      <c r="F6" s="98" t="s">
        <v>148</v>
      </c>
      <c r="G6" s="98" t="s">
        <v>149</v>
      </c>
      <c r="H6" s="98" t="s">
        <v>150</v>
      </c>
      <c r="I6" s="98" t="s">
        <v>151</v>
      </c>
      <c r="J6" s="98" t="s">
        <v>152</v>
      </c>
      <c r="K6" s="98" t="s">
        <v>153</v>
      </c>
      <c r="L6" s="98" t="s">
        <v>154</v>
      </c>
      <c r="M6" s="98" t="s">
        <v>155</v>
      </c>
      <c r="N6" s="98" t="s">
        <v>156</v>
      </c>
      <c r="O6" s="98" t="s">
        <v>157</v>
      </c>
      <c r="P6" s="98" t="s">
        <v>158</v>
      </c>
      <c r="Q6" s="98" t="s">
        <v>159</v>
      </c>
      <c r="R6" s="98" t="s">
        <v>160</v>
      </c>
      <c r="S6" s="98" t="s">
        <v>161</v>
      </c>
      <c r="T6" s="98" t="s">
        <v>162</v>
      </c>
      <c r="U6" s="98" t="s">
        <v>163</v>
      </c>
      <c r="V6" s="98" t="s">
        <v>164</v>
      </c>
      <c r="W6" s="101" t="s">
        <v>291</v>
      </c>
      <c r="X6" s="101" t="s">
        <v>292</v>
      </c>
      <c r="Y6" s="101" t="s">
        <v>293</v>
      </c>
      <c r="Z6" s="101" t="s">
        <v>294</v>
      </c>
      <c r="AA6" s="98"/>
      <c r="AB6" s="99" t="s">
        <v>165</v>
      </c>
      <c r="AC6" s="98" t="s">
        <v>166</v>
      </c>
      <c r="AD6" s="99" t="s">
        <v>167</v>
      </c>
      <c r="AE6" s="98" t="s">
        <v>168</v>
      </c>
      <c r="AF6" s="99" t="s">
        <v>169</v>
      </c>
      <c r="AG6" s="98" t="s">
        <v>170</v>
      </c>
      <c r="AH6" s="99" t="s">
        <v>171</v>
      </c>
      <c r="AI6" s="98" t="s">
        <v>172</v>
      </c>
      <c r="AJ6" s="99" t="s">
        <v>173</v>
      </c>
      <c r="AK6" s="98" t="s">
        <v>174</v>
      </c>
      <c r="AL6" s="99" t="s">
        <v>295</v>
      </c>
      <c r="AM6" s="98" t="s">
        <v>296</v>
      </c>
      <c r="AN6" s="98"/>
      <c r="AO6" s="100" t="s">
        <v>289</v>
      </c>
      <c r="AP6" s="100" t="s">
        <v>237</v>
      </c>
      <c r="AQ6" s="100" t="s">
        <v>238</v>
      </c>
      <c r="AR6" s="100" t="s">
        <v>239</v>
      </c>
      <c r="AS6" s="91" t="s">
        <v>144</v>
      </c>
    </row>
    <row r="7" spans="1:45" ht="12.75">
      <c r="A7" s="91" t="s">
        <v>143</v>
      </c>
      <c r="B7" t="s">
        <v>283</v>
      </c>
      <c r="AS7" s="91" t="s">
        <v>143</v>
      </c>
    </row>
    <row r="8" spans="1:45" ht="12.75">
      <c r="A8" s="91" t="s">
        <v>128</v>
      </c>
      <c r="B8" s="126">
        <v>1365</v>
      </c>
      <c r="C8" s="94">
        <v>16.62</v>
      </c>
      <c r="D8" s="94">
        <v>17.02</v>
      </c>
      <c r="E8" s="94">
        <v>15.96</v>
      </c>
      <c r="F8" s="94">
        <v>-0.09</v>
      </c>
      <c r="G8" s="94">
        <v>10.11</v>
      </c>
      <c r="H8" s="94">
        <v>13.81</v>
      </c>
      <c r="I8" s="94">
        <v>15.78</v>
      </c>
      <c r="J8" s="94">
        <v>17.16</v>
      </c>
      <c r="K8" s="94">
        <v>19.38</v>
      </c>
      <c r="L8" s="94">
        <v>20.9</v>
      </c>
      <c r="M8" s="94">
        <v>21.56</v>
      </c>
      <c r="N8" s="94">
        <v>21.93</v>
      </c>
      <c r="O8" s="94">
        <v>22.56</v>
      </c>
      <c r="P8" s="94">
        <v>24.86</v>
      </c>
      <c r="Q8" s="94">
        <v>25.29</v>
      </c>
      <c r="R8" s="94">
        <v>23.73</v>
      </c>
      <c r="S8" s="94">
        <v>24.24</v>
      </c>
      <c r="T8" s="94">
        <v>25.56</v>
      </c>
      <c r="U8" s="94">
        <v>25.18</v>
      </c>
      <c r="V8" s="94">
        <v>27.07</v>
      </c>
      <c r="W8" s="94">
        <v>27.02</v>
      </c>
      <c r="X8" s="94">
        <v>28.47</v>
      </c>
      <c r="Y8" s="94">
        <v>29.32</v>
      </c>
      <c r="Z8" s="94">
        <v>30.6</v>
      </c>
      <c r="AA8" s="95"/>
      <c r="AB8" s="94">
        <v>49.51</v>
      </c>
      <c r="AC8" s="95">
        <v>18.24</v>
      </c>
      <c r="AD8" s="94">
        <v>56.86</v>
      </c>
      <c r="AE8" s="95">
        <v>19.61</v>
      </c>
      <c r="AF8" s="94">
        <v>83.77</v>
      </c>
      <c r="AG8" s="95">
        <v>15.01</v>
      </c>
      <c r="AH8" s="94">
        <v>96.44</v>
      </c>
      <c r="AI8" s="95">
        <v>13.04</v>
      </c>
      <c r="AJ8" s="94">
        <v>102.05</v>
      </c>
      <c r="AK8" s="95">
        <v>13.38</v>
      </c>
      <c r="AL8" s="94">
        <v>115.4</v>
      </c>
      <c r="AM8" s="95">
        <v>11.83</v>
      </c>
      <c r="AN8" s="95"/>
      <c r="AO8" s="126">
        <v>1257.6</v>
      </c>
      <c r="AP8" s="95">
        <v>1257.64</v>
      </c>
      <c r="AQ8" s="95">
        <v>1115.10268063072</v>
      </c>
      <c r="AR8" s="95">
        <v>903.254921433554</v>
      </c>
      <c r="AS8" s="91" t="s">
        <v>128</v>
      </c>
    </row>
    <row r="9" spans="1:45" ht="12.75">
      <c r="A9" s="91" t="s">
        <v>175</v>
      </c>
      <c r="B9" s="126">
        <v>343.54</v>
      </c>
      <c r="C9" s="94">
        <v>2.61</v>
      </c>
      <c r="D9" s="94">
        <v>1.68</v>
      </c>
      <c r="E9" s="94">
        <v>1.36</v>
      </c>
      <c r="F9" s="94">
        <v>-0.37</v>
      </c>
      <c r="G9" s="94">
        <v>0.38</v>
      </c>
      <c r="H9" s="94">
        <v>2.77</v>
      </c>
      <c r="I9" s="94">
        <v>3.49</v>
      </c>
      <c r="J9" s="94">
        <v>4.32</v>
      </c>
      <c r="K9" s="94">
        <v>4.09</v>
      </c>
      <c r="L9" s="94">
        <v>4.63</v>
      </c>
      <c r="M9" s="94">
        <v>4.43</v>
      </c>
      <c r="N9" s="94">
        <v>5.05</v>
      </c>
      <c r="O9" s="94">
        <v>4.67</v>
      </c>
      <c r="P9" s="94">
        <v>5.38</v>
      </c>
      <c r="Q9" s="94">
        <v>5.18</v>
      </c>
      <c r="R9" s="94">
        <v>5.58</v>
      </c>
      <c r="S9" s="94">
        <v>4.91</v>
      </c>
      <c r="T9" s="94">
        <v>5.25</v>
      </c>
      <c r="U9" s="94">
        <v>5.46</v>
      </c>
      <c r="V9" s="94">
        <v>6.42</v>
      </c>
      <c r="W9" s="94">
        <v>5.58</v>
      </c>
      <c r="X9" s="94">
        <v>6.28</v>
      </c>
      <c r="Y9" s="94">
        <v>6.5</v>
      </c>
      <c r="Z9" s="94">
        <v>7.34</v>
      </c>
      <c r="AA9" s="95"/>
      <c r="AB9" s="94">
        <v>5.28</v>
      </c>
      <c r="AC9" s="95">
        <v>32.08</v>
      </c>
      <c r="AD9" s="94">
        <v>10.96</v>
      </c>
      <c r="AE9" s="95">
        <v>21.45</v>
      </c>
      <c r="AF9" s="94">
        <v>18.2</v>
      </c>
      <c r="AG9" s="95">
        <v>16.24</v>
      </c>
      <c r="AH9" s="94">
        <v>20.81</v>
      </c>
      <c r="AI9" s="95">
        <v>14.83</v>
      </c>
      <c r="AJ9" s="94">
        <v>22.03</v>
      </c>
      <c r="AK9" s="95">
        <v>15.59</v>
      </c>
      <c r="AL9" s="94">
        <v>25.7</v>
      </c>
      <c r="AM9" s="95">
        <v>13.37</v>
      </c>
      <c r="AN9" s="95"/>
      <c r="AO9" s="126">
        <v>308.58</v>
      </c>
      <c r="AP9" s="95">
        <v>295.54</v>
      </c>
      <c r="AQ9" s="95">
        <v>235.072766173958</v>
      </c>
      <c r="AR9" s="95">
        <v>169.408411257941</v>
      </c>
      <c r="AS9" s="91" t="s">
        <v>175</v>
      </c>
    </row>
    <row r="10" spans="1:45" ht="12.75">
      <c r="A10" s="91" t="s">
        <v>176</v>
      </c>
      <c r="B10" s="126">
        <v>363.48</v>
      </c>
      <c r="C10" s="94">
        <v>4.04</v>
      </c>
      <c r="D10" s="94">
        <v>4.27</v>
      </c>
      <c r="E10" s="94">
        <v>4.66</v>
      </c>
      <c r="F10" s="94">
        <v>4.2</v>
      </c>
      <c r="G10" s="94">
        <v>3.9</v>
      </c>
      <c r="H10" s="94">
        <v>4.62</v>
      </c>
      <c r="I10" s="94">
        <v>4.88</v>
      </c>
      <c r="J10" s="94">
        <v>4.96</v>
      </c>
      <c r="K10" s="94">
        <v>4.37</v>
      </c>
      <c r="L10" s="94">
        <v>4.81</v>
      </c>
      <c r="M10" s="94">
        <v>5.01</v>
      </c>
      <c r="N10" s="94">
        <v>5.26</v>
      </c>
      <c r="O10" s="94">
        <v>4.92</v>
      </c>
      <c r="P10" s="94">
        <v>5.39</v>
      </c>
      <c r="Q10" s="94">
        <v>5.51</v>
      </c>
      <c r="R10" s="94">
        <v>5.56</v>
      </c>
      <c r="S10" s="94">
        <v>5.06</v>
      </c>
      <c r="T10" s="94">
        <v>5.47</v>
      </c>
      <c r="U10" s="94">
        <v>5.61</v>
      </c>
      <c r="V10" s="94">
        <v>5.85</v>
      </c>
      <c r="W10" s="94">
        <v>5.31</v>
      </c>
      <c r="X10" s="94">
        <v>5.99</v>
      </c>
      <c r="Y10" s="94">
        <v>6.19</v>
      </c>
      <c r="Z10" s="94">
        <v>6.44</v>
      </c>
      <c r="AA10" s="95"/>
      <c r="AB10" s="94">
        <v>17.17</v>
      </c>
      <c r="AC10" s="95">
        <v>14.37</v>
      </c>
      <c r="AD10" s="94">
        <v>18.36</v>
      </c>
      <c r="AE10" s="95">
        <v>14.94</v>
      </c>
      <c r="AF10" s="94">
        <v>19.45</v>
      </c>
      <c r="AG10" s="95">
        <v>15.61</v>
      </c>
      <c r="AH10" s="94">
        <v>21.38</v>
      </c>
      <c r="AI10" s="95">
        <v>15.69</v>
      </c>
      <c r="AJ10" s="94">
        <v>21.98</v>
      </c>
      <c r="AK10" s="95">
        <v>16.54</v>
      </c>
      <c r="AL10" s="94">
        <v>23.93</v>
      </c>
      <c r="AM10" s="95">
        <v>15.19</v>
      </c>
      <c r="AN10" s="95"/>
      <c r="AO10" s="126">
        <v>335.54</v>
      </c>
      <c r="AP10" s="95">
        <v>303.58</v>
      </c>
      <c r="AQ10" s="95">
        <v>274.300552266865</v>
      </c>
      <c r="AR10" s="95">
        <v>246.662508741848</v>
      </c>
      <c r="AS10" s="91" t="s">
        <v>176</v>
      </c>
    </row>
    <row r="11" spans="1:45" ht="12.75">
      <c r="A11" s="91" t="s">
        <v>177</v>
      </c>
      <c r="B11" s="126">
        <v>517.51</v>
      </c>
      <c r="C11" s="94">
        <v>12.22</v>
      </c>
      <c r="D11" s="94">
        <v>13.54</v>
      </c>
      <c r="E11" s="94">
        <v>20.73</v>
      </c>
      <c r="F11" s="94">
        <v>4.44</v>
      </c>
      <c r="G11" s="94">
        <v>0.44</v>
      </c>
      <c r="H11" s="94">
        <v>4.57</v>
      </c>
      <c r="I11" s="94">
        <v>5.93</v>
      </c>
      <c r="J11" s="94">
        <v>6.32</v>
      </c>
      <c r="K11" s="94">
        <v>8.42</v>
      </c>
      <c r="L11" s="94">
        <v>9.29</v>
      </c>
      <c r="M11" s="94">
        <v>8.39</v>
      </c>
      <c r="N11" s="94">
        <v>9.1</v>
      </c>
      <c r="O11" s="94">
        <v>10.81</v>
      </c>
      <c r="P11" s="94">
        <v>12.98</v>
      </c>
      <c r="Q11" s="94">
        <v>14.11</v>
      </c>
      <c r="R11" s="94">
        <v>10.04</v>
      </c>
      <c r="S11" s="94">
        <v>11.52</v>
      </c>
      <c r="T11" s="94">
        <v>12.44</v>
      </c>
      <c r="U11" s="94">
        <v>10.76</v>
      </c>
      <c r="V11" s="94">
        <v>11</v>
      </c>
      <c r="W11" s="94">
        <v>11.63</v>
      </c>
      <c r="X11" s="94">
        <v>12.2</v>
      </c>
      <c r="Y11" s="94">
        <v>12.58</v>
      </c>
      <c r="Z11" s="94">
        <v>12.58</v>
      </c>
      <c r="AA11" s="95"/>
      <c r="AB11" s="94">
        <v>50.93</v>
      </c>
      <c r="AC11" s="95">
        <v>7.59</v>
      </c>
      <c r="AD11" s="94">
        <v>17.26</v>
      </c>
      <c r="AE11" s="95">
        <v>24.91</v>
      </c>
      <c r="AF11" s="94">
        <v>35.21</v>
      </c>
      <c r="AG11" s="95">
        <v>14.39</v>
      </c>
      <c r="AH11" s="94">
        <v>47.94</v>
      </c>
      <c r="AI11" s="95">
        <v>10.86</v>
      </c>
      <c r="AJ11" s="94">
        <v>45.71</v>
      </c>
      <c r="AK11" s="95">
        <v>11.32</v>
      </c>
      <c r="AL11" s="94">
        <v>48.99</v>
      </c>
      <c r="AM11" s="95">
        <v>10.56</v>
      </c>
      <c r="AN11" s="95"/>
      <c r="AO11" s="126">
        <v>520.81</v>
      </c>
      <c r="AP11" s="95">
        <v>506.75</v>
      </c>
      <c r="AQ11" s="95">
        <v>429.951556405072</v>
      </c>
      <c r="AR11" s="95">
        <v>386.351033763217</v>
      </c>
      <c r="AS11" s="91" t="s">
        <v>177</v>
      </c>
    </row>
    <row r="12" spans="1:45" ht="12.75">
      <c r="A12" s="91" t="s">
        <v>178</v>
      </c>
      <c r="B12" s="126">
        <v>194.8</v>
      </c>
      <c r="C12" s="94">
        <v>-0.8</v>
      </c>
      <c r="D12" s="94">
        <v>-1.05</v>
      </c>
      <c r="E12" s="94">
        <v>-5.46</v>
      </c>
      <c r="F12" s="94">
        <v>-13.93</v>
      </c>
      <c r="G12" s="94">
        <v>0.5</v>
      </c>
      <c r="H12" s="94">
        <v>1.01</v>
      </c>
      <c r="I12" s="94">
        <v>1.35</v>
      </c>
      <c r="J12" s="94">
        <v>1.54</v>
      </c>
      <c r="K12" s="94">
        <v>3.66</v>
      </c>
      <c r="L12" s="94">
        <v>3.81</v>
      </c>
      <c r="M12" s="94">
        <v>3.92</v>
      </c>
      <c r="N12" s="94">
        <v>3.43</v>
      </c>
      <c r="O12" s="94">
        <v>3.75</v>
      </c>
      <c r="P12" s="94">
        <v>3.95</v>
      </c>
      <c r="Q12" s="94">
        <v>4.48</v>
      </c>
      <c r="R12" s="94">
        <v>4.05</v>
      </c>
      <c r="S12" s="94">
        <v>3.93</v>
      </c>
      <c r="T12" s="94">
        <v>4.37</v>
      </c>
      <c r="U12" s="94">
        <v>4.19</v>
      </c>
      <c r="V12" s="94">
        <v>4.46</v>
      </c>
      <c r="W12" s="94">
        <v>4.66</v>
      </c>
      <c r="X12" s="94">
        <v>4.81</v>
      </c>
      <c r="Y12" s="94">
        <v>4.85</v>
      </c>
      <c r="Z12" s="94">
        <v>5.09</v>
      </c>
      <c r="AA12" s="95"/>
      <c r="AB12" s="94">
        <v>-21.24</v>
      </c>
      <c r="AC12" s="95">
        <v>-7.95</v>
      </c>
      <c r="AD12" s="94">
        <v>4.4</v>
      </c>
      <c r="AE12" s="95">
        <v>44.04</v>
      </c>
      <c r="AF12" s="94">
        <v>14.82</v>
      </c>
      <c r="AG12" s="95">
        <v>14.49</v>
      </c>
      <c r="AH12" s="94">
        <v>16.23</v>
      </c>
      <c r="AI12" s="95">
        <v>10.79</v>
      </c>
      <c r="AJ12" s="94">
        <v>16.96</v>
      </c>
      <c r="AK12" s="95">
        <v>11.49</v>
      </c>
      <c r="AL12" s="94">
        <v>19.41</v>
      </c>
      <c r="AM12" s="95">
        <v>10.04</v>
      </c>
      <c r="AN12" s="95"/>
      <c r="AO12" s="126">
        <v>175.23</v>
      </c>
      <c r="AP12" s="95">
        <v>214.77</v>
      </c>
      <c r="AQ12" s="95">
        <v>193.779286116698</v>
      </c>
      <c r="AR12" s="95">
        <v>168.791652291512</v>
      </c>
      <c r="AS12" s="91" t="s">
        <v>178</v>
      </c>
    </row>
    <row r="13" spans="1:45" ht="12.75">
      <c r="A13" s="91" t="s">
        <v>179</v>
      </c>
      <c r="B13" s="126">
        <v>440.19</v>
      </c>
      <c r="C13" s="94">
        <v>6.19</v>
      </c>
      <c r="D13" s="94">
        <v>6.34</v>
      </c>
      <c r="E13" s="94">
        <v>6.28</v>
      </c>
      <c r="F13" s="94">
        <v>5.66</v>
      </c>
      <c r="G13" s="94">
        <v>6.61</v>
      </c>
      <c r="H13" s="94">
        <v>6.6</v>
      </c>
      <c r="I13" s="94">
        <v>6.92</v>
      </c>
      <c r="J13" s="94">
        <v>6.27</v>
      </c>
      <c r="K13" s="94">
        <v>7.08</v>
      </c>
      <c r="L13" s="94">
        <v>7.23</v>
      </c>
      <c r="M13" s="94">
        <v>7.44</v>
      </c>
      <c r="N13" s="94">
        <v>7.15</v>
      </c>
      <c r="O13" s="94">
        <v>7.7</v>
      </c>
      <c r="P13" s="94">
        <v>8.27</v>
      </c>
      <c r="Q13" s="94">
        <v>7.7</v>
      </c>
      <c r="R13" s="94">
        <v>7.4</v>
      </c>
      <c r="S13" s="94">
        <v>8.35</v>
      </c>
      <c r="T13" s="94">
        <v>8.05</v>
      </c>
      <c r="U13" s="94">
        <v>8.43</v>
      </c>
      <c r="V13" s="94">
        <v>8.37</v>
      </c>
      <c r="W13" s="94">
        <v>8.96</v>
      </c>
      <c r="X13" s="94">
        <v>9.22</v>
      </c>
      <c r="Y13" s="94">
        <v>9.41</v>
      </c>
      <c r="Z13" s="94">
        <v>9.32</v>
      </c>
      <c r="AA13" s="95"/>
      <c r="AB13" s="94">
        <v>24.47</v>
      </c>
      <c r="AC13" s="95">
        <v>12.64</v>
      </c>
      <c r="AD13" s="94">
        <v>26.4</v>
      </c>
      <c r="AE13" s="95">
        <v>13.72</v>
      </c>
      <c r="AF13" s="94">
        <v>28.9</v>
      </c>
      <c r="AG13" s="95">
        <v>12.62</v>
      </c>
      <c r="AH13" s="94">
        <v>31.08</v>
      </c>
      <c r="AI13" s="95">
        <v>12.93</v>
      </c>
      <c r="AJ13" s="94">
        <v>33.2</v>
      </c>
      <c r="AK13" s="95">
        <v>13.26</v>
      </c>
      <c r="AL13" s="94">
        <v>36.91</v>
      </c>
      <c r="AM13" s="95">
        <v>11.93</v>
      </c>
      <c r="AN13" s="95"/>
      <c r="AO13" s="126">
        <v>401.9</v>
      </c>
      <c r="AP13" s="95">
        <v>364.78</v>
      </c>
      <c r="AQ13" s="95">
        <v>362.220769518761</v>
      </c>
      <c r="AR13" s="95">
        <v>309.412697537171</v>
      </c>
      <c r="AS13" s="91" t="s">
        <v>179</v>
      </c>
    </row>
    <row r="14" spans="1:45" ht="12.75">
      <c r="A14" s="91" t="s">
        <v>180</v>
      </c>
      <c r="B14" s="126">
        <v>307.54</v>
      </c>
      <c r="C14" s="94">
        <v>5.12</v>
      </c>
      <c r="D14" s="94">
        <v>5.97</v>
      </c>
      <c r="E14" s="94">
        <v>5.46</v>
      </c>
      <c r="F14" s="94">
        <v>4.63</v>
      </c>
      <c r="G14" s="94">
        <v>3.08</v>
      </c>
      <c r="H14" s="94">
        <v>3.75</v>
      </c>
      <c r="I14" s="94">
        <v>3.24</v>
      </c>
      <c r="J14" s="94">
        <v>4.15</v>
      </c>
      <c r="K14" s="94">
        <v>3.71</v>
      </c>
      <c r="L14" s="94">
        <v>4.61</v>
      </c>
      <c r="M14" s="94">
        <v>4.85</v>
      </c>
      <c r="N14" s="94">
        <v>5.24</v>
      </c>
      <c r="O14" s="94">
        <v>4.56</v>
      </c>
      <c r="P14" s="94">
        <v>5.54</v>
      </c>
      <c r="Q14" s="94">
        <v>5.44</v>
      </c>
      <c r="R14" s="94">
        <v>5.42</v>
      </c>
      <c r="S14" s="94">
        <v>5.48</v>
      </c>
      <c r="T14" s="94">
        <v>6.18</v>
      </c>
      <c r="U14" s="94">
        <v>5.93</v>
      </c>
      <c r="V14" s="94">
        <v>6.17</v>
      </c>
      <c r="W14" s="94">
        <v>5.99</v>
      </c>
      <c r="X14" s="94">
        <v>6.73</v>
      </c>
      <c r="Y14" s="94">
        <v>6.86</v>
      </c>
      <c r="Z14" s="94">
        <v>7.07</v>
      </c>
      <c r="AA14" s="95"/>
      <c r="AB14" s="94">
        <v>21.18</v>
      </c>
      <c r="AC14" s="95">
        <v>9.78</v>
      </c>
      <c r="AD14" s="94">
        <v>14.22</v>
      </c>
      <c r="AE14" s="95">
        <v>17.09</v>
      </c>
      <c r="AF14" s="94">
        <v>18.41</v>
      </c>
      <c r="AG14" s="95">
        <v>16.36</v>
      </c>
      <c r="AH14" s="94">
        <v>20.96</v>
      </c>
      <c r="AI14" s="95">
        <v>13.95</v>
      </c>
      <c r="AJ14" s="94">
        <v>23.76</v>
      </c>
      <c r="AK14" s="95">
        <v>12.94</v>
      </c>
      <c r="AL14" s="94">
        <v>26.65</v>
      </c>
      <c r="AM14" s="95">
        <v>11.54</v>
      </c>
      <c r="AN14" s="95"/>
      <c r="AO14" s="126">
        <v>292.32</v>
      </c>
      <c r="AP14" s="95">
        <v>301.12</v>
      </c>
      <c r="AQ14" s="95">
        <v>242.991959108782</v>
      </c>
      <c r="AR14" s="95">
        <v>207.209458244704</v>
      </c>
      <c r="AS14" s="91" t="s">
        <v>180</v>
      </c>
    </row>
    <row r="15" spans="1:45" ht="12.75">
      <c r="A15" s="91" t="s">
        <v>181</v>
      </c>
      <c r="B15" s="126">
        <v>462.49</v>
      </c>
      <c r="C15" s="94">
        <v>4.44</v>
      </c>
      <c r="D15" s="94">
        <v>4.56</v>
      </c>
      <c r="E15" s="94">
        <v>4.39</v>
      </c>
      <c r="F15" s="94">
        <v>2.73</v>
      </c>
      <c r="G15" s="94">
        <v>2.9</v>
      </c>
      <c r="H15" s="94">
        <v>3.62</v>
      </c>
      <c r="I15" s="94">
        <v>4.52</v>
      </c>
      <c r="J15" s="94">
        <v>6.44</v>
      </c>
      <c r="K15" s="94">
        <v>5.54</v>
      </c>
      <c r="L15" s="94">
        <v>6.11</v>
      </c>
      <c r="M15" s="94">
        <v>6.7</v>
      </c>
      <c r="N15" s="94">
        <v>7.9</v>
      </c>
      <c r="O15" s="94">
        <v>7.18</v>
      </c>
      <c r="P15" s="94">
        <v>7.69</v>
      </c>
      <c r="Q15" s="94">
        <v>7.32</v>
      </c>
      <c r="R15" s="94">
        <v>9.26</v>
      </c>
      <c r="S15" s="94">
        <v>8.27</v>
      </c>
      <c r="T15" s="94">
        <v>8.24</v>
      </c>
      <c r="U15" s="94">
        <v>8.41</v>
      </c>
      <c r="V15" s="94">
        <v>11.03</v>
      </c>
      <c r="W15" s="94">
        <v>9.81</v>
      </c>
      <c r="X15" s="94">
        <v>9.91</v>
      </c>
      <c r="Y15" s="94">
        <v>10.09</v>
      </c>
      <c r="Z15" s="94">
        <v>12.04</v>
      </c>
      <c r="AA15" s="95"/>
      <c r="AB15" s="94">
        <v>16.12</v>
      </c>
      <c r="AC15" s="95">
        <v>14.38</v>
      </c>
      <c r="AD15" s="94">
        <v>17.48</v>
      </c>
      <c r="AE15" s="95">
        <v>21.21</v>
      </c>
      <c r="AF15" s="94">
        <v>26.25</v>
      </c>
      <c r="AG15" s="95">
        <v>15.41</v>
      </c>
      <c r="AH15" s="94">
        <v>31.44</v>
      </c>
      <c r="AI15" s="95">
        <v>13.04</v>
      </c>
      <c r="AJ15" s="94">
        <v>35.95</v>
      </c>
      <c r="AK15" s="95">
        <v>12.86</v>
      </c>
      <c r="AL15" s="94">
        <v>41.85</v>
      </c>
      <c r="AM15" s="95">
        <v>11.05</v>
      </c>
      <c r="AN15" s="95"/>
      <c r="AO15" s="126">
        <v>409.93</v>
      </c>
      <c r="AP15" s="95">
        <v>404.55</v>
      </c>
      <c r="AQ15" s="95">
        <v>370.711086672059</v>
      </c>
      <c r="AR15" s="95">
        <v>231.809517970712</v>
      </c>
      <c r="AS15" s="91" t="s">
        <v>181</v>
      </c>
    </row>
    <row r="16" spans="1:45" ht="12.75">
      <c r="A16" s="91" t="s">
        <v>182</v>
      </c>
      <c r="B16" s="126">
        <v>217.21</v>
      </c>
      <c r="C16" s="94">
        <v>4.49</v>
      </c>
      <c r="D16" s="94">
        <v>4.73</v>
      </c>
      <c r="E16" s="94">
        <v>3.43</v>
      </c>
      <c r="F16" s="94">
        <v>-4.56</v>
      </c>
      <c r="G16" s="94">
        <v>1.04</v>
      </c>
      <c r="H16" s="94">
        <v>1.67</v>
      </c>
      <c r="I16" s="94">
        <v>2.27</v>
      </c>
      <c r="J16" s="94">
        <v>2.11</v>
      </c>
      <c r="K16" s="94">
        <v>3.2</v>
      </c>
      <c r="L16" s="94">
        <v>3.47</v>
      </c>
      <c r="M16" s="94">
        <v>3.25</v>
      </c>
      <c r="N16" s="94">
        <v>3.42</v>
      </c>
      <c r="O16" s="94">
        <v>4.96</v>
      </c>
      <c r="P16" s="94">
        <v>5.44</v>
      </c>
      <c r="Q16" s="94">
        <v>3.92</v>
      </c>
      <c r="R16" s="94">
        <v>1.87</v>
      </c>
      <c r="S16" s="94">
        <v>4.23</v>
      </c>
      <c r="T16" s="94">
        <v>4.42</v>
      </c>
      <c r="U16" s="94">
        <v>3.24</v>
      </c>
      <c r="V16" s="94">
        <v>3.46</v>
      </c>
      <c r="W16" s="94">
        <v>5.14</v>
      </c>
      <c r="X16" s="94">
        <v>5.47</v>
      </c>
      <c r="Y16" s="94">
        <v>4.46</v>
      </c>
      <c r="Z16" s="94">
        <v>4.33</v>
      </c>
      <c r="AA16" s="95"/>
      <c r="AB16" s="94">
        <v>8.09</v>
      </c>
      <c r="AC16" s="95">
        <v>17.01</v>
      </c>
      <c r="AD16" s="94">
        <v>7.09</v>
      </c>
      <c r="AE16" s="95">
        <v>28.18</v>
      </c>
      <c r="AF16" s="94">
        <v>13.33</v>
      </c>
      <c r="AG16" s="95">
        <v>17.97</v>
      </c>
      <c r="AH16" s="94">
        <v>16.2</v>
      </c>
      <c r="AI16" s="95">
        <v>13.07</v>
      </c>
      <c r="AJ16" s="94">
        <v>15.35</v>
      </c>
      <c r="AK16" s="95">
        <v>14.15</v>
      </c>
      <c r="AL16" s="94">
        <v>19.41</v>
      </c>
      <c r="AM16" s="95">
        <v>11.19</v>
      </c>
      <c r="AN16" s="95"/>
      <c r="AO16" s="126">
        <v>211.71</v>
      </c>
      <c r="AP16" s="95">
        <v>239.61</v>
      </c>
      <c r="AQ16" s="95">
        <v>199.810241503929</v>
      </c>
      <c r="AR16" s="95">
        <v>137.586549153285</v>
      </c>
      <c r="AS16" s="91" t="s">
        <v>182</v>
      </c>
    </row>
    <row r="17" spans="1:45" ht="12.75">
      <c r="A17" s="91" t="s">
        <v>183</v>
      </c>
      <c r="B17" s="126">
        <v>153.96</v>
      </c>
      <c r="C17" s="94">
        <v>2.11</v>
      </c>
      <c r="D17" s="94">
        <v>2.25</v>
      </c>
      <c r="E17" s="94">
        <v>1.98</v>
      </c>
      <c r="F17" s="94">
        <v>1.87</v>
      </c>
      <c r="G17" s="94">
        <v>1.95</v>
      </c>
      <c r="H17" s="94">
        <v>1.88</v>
      </c>
      <c r="I17" s="94">
        <v>1.77</v>
      </c>
      <c r="J17" s="94">
        <v>1.62</v>
      </c>
      <c r="K17" s="94">
        <v>1.91</v>
      </c>
      <c r="L17" s="94">
        <v>1.98</v>
      </c>
      <c r="M17" s="94">
        <v>1.84</v>
      </c>
      <c r="N17" s="94">
        <v>1.63</v>
      </c>
      <c r="O17" s="94">
        <v>1.91</v>
      </c>
      <c r="P17" s="94">
        <v>1.78</v>
      </c>
      <c r="Q17" s="94">
        <v>1.95</v>
      </c>
      <c r="R17" s="94">
        <v>1.21</v>
      </c>
      <c r="S17" s="94">
        <v>1.9</v>
      </c>
      <c r="T17" s="94">
        <v>2.35</v>
      </c>
      <c r="U17" s="94">
        <v>1.97</v>
      </c>
      <c r="V17" s="94">
        <v>1.35</v>
      </c>
      <c r="W17" s="94">
        <v>1.95</v>
      </c>
      <c r="X17" s="94">
        <v>2.24</v>
      </c>
      <c r="Y17" s="94">
        <v>2.58</v>
      </c>
      <c r="Z17" s="94">
        <v>2.07</v>
      </c>
      <c r="AA17" s="95"/>
      <c r="AB17" s="94">
        <v>8.21</v>
      </c>
      <c r="AC17" s="95">
        <v>13.61</v>
      </c>
      <c r="AD17" s="94">
        <v>7.22</v>
      </c>
      <c r="AE17" s="95">
        <v>15.88</v>
      </c>
      <c r="AF17" s="94">
        <v>7.36</v>
      </c>
      <c r="AG17" s="95">
        <v>17.5</v>
      </c>
      <c r="AH17" s="94">
        <v>6.85</v>
      </c>
      <c r="AI17" s="95">
        <v>18.95</v>
      </c>
      <c r="AJ17" s="94">
        <v>7.56</v>
      </c>
      <c r="AK17" s="95">
        <v>20.36</v>
      </c>
      <c r="AL17" s="94">
        <v>8.84</v>
      </c>
      <c r="AM17" s="95">
        <v>17.42</v>
      </c>
      <c r="AN17" s="95"/>
      <c r="AO17" s="126">
        <v>129.82</v>
      </c>
      <c r="AP17" s="95">
        <v>128.74</v>
      </c>
      <c r="AQ17" s="95">
        <v>114.638431778259</v>
      </c>
      <c r="AR17" s="95">
        <v>111.699218145443</v>
      </c>
      <c r="AS17" s="91" t="s">
        <v>183</v>
      </c>
    </row>
    <row r="18" spans="1:45" ht="12.75">
      <c r="A18" s="91" t="s">
        <v>184</v>
      </c>
      <c r="B18" s="126">
        <v>189.77</v>
      </c>
      <c r="C18" s="94">
        <v>3.2</v>
      </c>
      <c r="D18" s="94">
        <v>2.67</v>
      </c>
      <c r="E18" s="94">
        <v>4.01</v>
      </c>
      <c r="F18" s="94">
        <v>2.37</v>
      </c>
      <c r="G18" s="94">
        <v>2.89</v>
      </c>
      <c r="H18" s="94">
        <v>2.52</v>
      </c>
      <c r="I18" s="94">
        <v>3.81</v>
      </c>
      <c r="J18" s="94">
        <v>2.28</v>
      </c>
      <c r="K18" s="94">
        <v>3.41</v>
      </c>
      <c r="L18" s="94">
        <v>2.66</v>
      </c>
      <c r="M18" s="94">
        <v>4.11</v>
      </c>
      <c r="N18" s="94">
        <v>2.16</v>
      </c>
      <c r="O18" s="94">
        <v>3.15</v>
      </c>
      <c r="P18" s="94">
        <v>2.87</v>
      </c>
      <c r="Q18" s="94">
        <v>4.13</v>
      </c>
      <c r="R18" s="94">
        <v>2.32</v>
      </c>
      <c r="S18" s="94">
        <v>2.98</v>
      </c>
      <c r="T18" s="94">
        <v>2.68</v>
      </c>
      <c r="U18" s="94">
        <v>4.07</v>
      </c>
      <c r="V18" s="94">
        <v>2.46</v>
      </c>
      <c r="W18" s="94">
        <v>3.19</v>
      </c>
      <c r="X18" s="94">
        <v>2.73</v>
      </c>
      <c r="Y18" s="94">
        <v>4.22</v>
      </c>
      <c r="Z18" s="94">
        <v>2.5</v>
      </c>
      <c r="AA18" s="95"/>
      <c r="AB18" s="94">
        <v>12.25</v>
      </c>
      <c r="AC18" s="95">
        <v>12.08</v>
      </c>
      <c r="AD18" s="94">
        <v>11.5</v>
      </c>
      <c r="AE18" s="95">
        <v>13.74</v>
      </c>
      <c r="AF18" s="94">
        <v>12.34</v>
      </c>
      <c r="AG18" s="95">
        <v>12.92</v>
      </c>
      <c r="AH18" s="94">
        <v>12.47</v>
      </c>
      <c r="AI18" s="95">
        <v>14.67</v>
      </c>
      <c r="AJ18" s="94">
        <v>12.19</v>
      </c>
      <c r="AK18" s="95">
        <v>15.56</v>
      </c>
      <c r="AL18" s="94">
        <v>12.65</v>
      </c>
      <c r="AM18" s="95">
        <v>15</v>
      </c>
      <c r="AN18" s="95"/>
      <c r="AO18" s="126">
        <v>182.98</v>
      </c>
      <c r="AP18" s="95">
        <v>159.34</v>
      </c>
      <c r="AQ18" s="95">
        <v>157.989695034213</v>
      </c>
      <c r="AR18" s="95">
        <v>147.934652901776</v>
      </c>
      <c r="AS18" s="91" t="s">
        <v>184</v>
      </c>
    </row>
    <row r="19" spans="2:40" ht="12.75">
      <c r="B19" s="126"/>
      <c r="C19" s="94"/>
      <c r="D19" s="94"/>
      <c r="E19" s="94"/>
      <c r="F19" s="94"/>
      <c r="G19" s="94"/>
      <c r="H19" s="94"/>
      <c r="I19" s="94"/>
      <c r="J19" s="94"/>
      <c r="K19" s="94"/>
      <c r="L19" s="94"/>
      <c r="M19" s="94"/>
      <c r="N19" s="94"/>
      <c r="O19" s="94"/>
      <c r="P19" s="94"/>
      <c r="Q19" s="94"/>
      <c r="R19" s="94"/>
      <c r="S19" s="94"/>
      <c r="T19" s="94"/>
      <c r="U19" s="94"/>
      <c r="V19" s="94"/>
      <c r="W19" s="94"/>
      <c r="X19" s="94"/>
      <c r="Y19" s="94"/>
      <c r="Z19" s="94"/>
      <c r="AA19" s="95"/>
      <c r="AC19" s="95"/>
      <c r="AE19" s="95"/>
      <c r="AG19" s="95"/>
      <c r="AI19" s="95"/>
      <c r="AK19" s="95"/>
      <c r="AM19" s="95"/>
      <c r="AN19" s="95"/>
    </row>
    <row r="20" spans="1:45" ht="12.75">
      <c r="A20" s="91" t="s">
        <v>185</v>
      </c>
      <c r="B20" s="126">
        <v>926.19</v>
      </c>
      <c r="C20" s="94">
        <v>10.12</v>
      </c>
      <c r="D20" s="94">
        <v>10.71</v>
      </c>
      <c r="E20" s="94">
        <v>10.01</v>
      </c>
      <c r="F20" s="94">
        <v>-0.79</v>
      </c>
      <c r="G20" s="94">
        <v>2.45</v>
      </c>
      <c r="H20" s="94">
        <v>7.52</v>
      </c>
      <c r="I20" s="94">
        <v>8.5</v>
      </c>
      <c r="J20" s="94">
        <v>9.12</v>
      </c>
      <c r="K20" s="94">
        <v>9.22</v>
      </c>
      <c r="L20" s="94">
        <v>10.93</v>
      </c>
      <c r="M20" s="94">
        <v>11.82</v>
      </c>
      <c r="N20" s="94">
        <v>11.94</v>
      </c>
      <c r="O20" s="94">
        <v>10.65</v>
      </c>
      <c r="P20" s="94">
        <v>13.07</v>
      </c>
      <c r="Q20" s="94">
        <v>13.23</v>
      </c>
      <c r="R20" s="94">
        <v>13.36</v>
      </c>
      <c r="S20" s="94">
        <v>12.84</v>
      </c>
      <c r="T20" s="94">
        <v>14.62</v>
      </c>
      <c r="U20" s="94">
        <v>15.45</v>
      </c>
      <c r="V20" s="94">
        <v>16.23</v>
      </c>
      <c r="W20" s="94">
        <v>15.46</v>
      </c>
      <c r="X20" s="94">
        <v>16.98</v>
      </c>
      <c r="Y20" s="94">
        <v>18.05</v>
      </c>
      <c r="Z20" s="94">
        <v>18.93</v>
      </c>
      <c r="AA20" s="95"/>
      <c r="AB20" s="94">
        <v>30.05</v>
      </c>
      <c r="AC20" s="95">
        <v>17.91</v>
      </c>
      <c r="AD20" s="94">
        <v>27.59</v>
      </c>
      <c r="AE20" s="95">
        <v>26.34</v>
      </c>
      <c r="AF20" s="94">
        <v>43.92</v>
      </c>
      <c r="AG20" s="95">
        <v>20.66</v>
      </c>
      <c r="AH20" s="94">
        <v>50.31</v>
      </c>
      <c r="AI20" s="95">
        <v>17.48</v>
      </c>
      <c r="AJ20" s="94">
        <v>59.15</v>
      </c>
      <c r="AK20" s="95">
        <v>15.66</v>
      </c>
      <c r="AL20" s="94">
        <v>69.42</v>
      </c>
      <c r="AM20" s="95">
        <v>13.34</v>
      </c>
      <c r="AN20" s="95"/>
      <c r="AO20" s="126">
        <v>879.16</v>
      </c>
      <c r="AP20" s="92">
        <v>907.249873210984</v>
      </c>
      <c r="AQ20" s="92">
        <v>726.674784</v>
      </c>
      <c r="AR20" s="92">
        <v>538.279301</v>
      </c>
      <c r="AS20" s="91" t="s">
        <v>185</v>
      </c>
    </row>
    <row r="21" spans="1:45" ht="12.75">
      <c r="A21" s="91" t="s">
        <v>186</v>
      </c>
      <c r="B21" s="126">
        <v>399.41</v>
      </c>
      <c r="C21" s="94">
        <v>2.46</v>
      </c>
      <c r="D21" s="94">
        <v>2.98</v>
      </c>
      <c r="E21" s="94">
        <v>0.34</v>
      </c>
      <c r="F21" s="94">
        <v>0.61</v>
      </c>
      <c r="G21" s="94">
        <v>2</v>
      </c>
      <c r="H21" s="94">
        <v>2.57</v>
      </c>
      <c r="I21" s="94">
        <v>3.29</v>
      </c>
      <c r="J21" s="94">
        <v>4.28</v>
      </c>
      <c r="K21" s="94">
        <v>3.85</v>
      </c>
      <c r="L21" s="94">
        <v>4.43</v>
      </c>
      <c r="M21" s="94">
        <v>4.4</v>
      </c>
      <c r="N21" s="94">
        <v>5.35</v>
      </c>
      <c r="O21" s="94">
        <v>3.66</v>
      </c>
      <c r="P21" s="94">
        <v>4.66</v>
      </c>
      <c r="Q21" s="94">
        <v>4.41</v>
      </c>
      <c r="R21" s="94">
        <v>7.01</v>
      </c>
      <c r="S21" s="94">
        <v>5.1</v>
      </c>
      <c r="T21" s="94">
        <v>5.53</v>
      </c>
      <c r="U21" s="94">
        <v>5.88</v>
      </c>
      <c r="V21" s="94">
        <v>8.47</v>
      </c>
      <c r="W21" s="94">
        <v>6.09</v>
      </c>
      <c r="X21" s="94">
        <v>6.79</v>
      </c>
      <c r="Y21" s="94">
        <v>6.97</v>
      </c>
      <c r="Z21" s="94">
        <v>9.66</v>
      </c>
      <c r="AA21" s="95"/>
      <c r="AB21" s="94">
        <v>6.39</v>
      </c>
      <c r="AC21" s="95">
        <v>28.11</v>
      </c>
      <c r="AD21" s="94">
        <v>12.14</v>
      </c>
      <c r="AE21" s="95">
        <v>22.69</v>
      </c>
      <c r="AF21" s="94">
        <v>18.02</v>
      </c>
      <c r="AG21" s="95">
        <v>20.02</v>
      </c>
      <c r="AH21" s="94">
        <v>19.73</v>
      </c>
      <c r="AI21" s="95">
        <v>18.51</v>
      </c>
      <c r="AJ21" s="94">
        <v>24.98</v>
      </c>
      <c r="AK21" s="95">
        <v>15.99</v>
      </c>
      <c r="AL21" s="94">
        <v>29.51</v>
      </c>
      <c r="AM21" s="95">
        <v>13.53</v>
      </c>
      <c r="AN21" s="95"/>
      <c r="AO21" s="126">
        <v>365.27</v>
      </c>
      <c r="AP21" s="92">
        <v>360.788543149442</v>
      </c>
      <c r="AQ21" s="92">
        <v>275.428489</v>
      </c>
      <c r="AR21" s="92">
        <v>179.633147</v>
      </c>
      <c r="AS21" s="91" t="s">
        <v>186</v>
      </c>
    </row>
    <row r="22" spans="1:45" ht="12.75">
      <c r="A22" s="91" t="s">
        <v>187</v>
      </c>
      <c r="B22" s="126">
        <v>728.88</v>
      </c>
      <c r="C22" s="94">
        <v>6.21</v>
      </c>
      <c r="D22" s="94">
        <v>7.13</v>
      </c>
      <c r="E22" s="94">
        <v>8.51</v>
      </c>
      <c r="F22" s="94">
        <v>6.83</v>
      </c>
      <c r="G22" s="94">
        <v>5.45</v>
      </c>
      <c r="H22" s="94">
        <v>7.19</v>
      </c>
      <c r="I22" s="94">
        <v>8.31</v>
      </c>
      <c r="J22" s="94">
        <v>10.23</v>
      </c>
      <c r="K22" s="94">
        <v>7.59</v>
      </c>
      <c r="L22" s="94">
        <v>9.47</v>
      </c>
      <c r="M22" s="94">
        <v>10.41</v>
      </c>
      <c r="N22" s="94">
        <v>11.83</v>
      </c>
      <c r="O22" s="94">
        <v>11.55</v>
      </c>
      <c r="P22" s="94">
        <v>11.24</v>
      </c>
      <c r="Q22" s="94">
        <v>11.37</v>
      </c>
      <c r="R22" s="94">
        <v>11.93</v>
      </c>
      <c r="S22" s="94">
        <v>10.97</v>
      </c>
      <c r="T22" s="94">
        <v>11.77</v>
      </c>
      <c r="U22" s="94">
        <v>13.65</v>
      </c>
      <c r="V22" s="94">
        <v>15.47</v>
      </c>
      <c r="W22" s="94">
        <v>14.81</v>
      </c>
      <c r="X22" s="94">
        <v>14.54</v>
      </c>
      <c r="Y22" s="94">
        <v>15.75</v>
      </c>
      <c r="Z22" s="94">
        <v>16.93</v>
      </c>
      <c r="AA22" s="95"/>
      <c r="AB22" s="94">
        <v>28.68</v>
      </c>
      <c r="AC22" s="95">
        <v>14.56</v>
      </c>
      <c r="AD22" s="94">
        <v>31.18</v>
      </c>
      <c r="AE22" s="95">
        <v>15.9</v>
      </c>
      <c r="AF22" s="94">
        <v>39.3</v>
      </c>
      <c r="AG22" s="95">
        <v>15.77</v>
      </c>
      <c r="AH22" s="94">
        <v>46.09</v>
      </c>
      <c r="AI22" s="95">
        <v>16.31</v>
      </c>
      <c r="AJ22" s="94">
        <v>51.86</v>
      </c>
      <c r="AK22" s="95">
        <v>14.06</v>
      </c>
      <c r="AL22" s="94">
        <v>62.03</v>
      </c>
      <c r="AM22" s="95">
        <v>11.75</v>
      </c>
      <c r="AN22" s="95"/>
      <c r="AO22" s="126">
        <v>751.72</v>
      </c>
      <c r="AP22" s="92">
        <v>619.587586927585</v>
      </c>
      <c r="AQ22" s="92">
        <v>495.715306</v>
      </c>
      <c r="AR22" s="92">
        <v>417.556133</v>
      </c>
      <c r="AS22" s="91" t="s">
        <v>187</v>
      </c>
    </row>
    <row r="23" spans="1:45" ht="12.75">
      <c r="A23" s="91" t="s">
        <v>188</v>
      </c>
      <c r="B23" s="126">
        <v>623.95</v>
      </c>
      <c r="C23" s="94">
        <v>13.4</v>
      </c>
      <c r="D23" s="94">
        <v>13.38</v>
      </c>
      <c r="E23" s="94">
        <v>30.21</v>
      </c>
      <c r="F23" s="94">
        <v>-40.02</v>
      </c>
      <c r="G23" s="94">
        <v>-20.59</v>
      </c>
      <c r="H23" s="94">
        <v>4.36</v>
      </c>
      <c r="I23" s="94">
        <v>6.91</v>
      </c>
      <c r="J23" s="94">
        <v>4.12</v>
      </c>
      <c r="K23" s="94">
        <v>10.6</v>
      </c>
      <c r="L23" s="94">
        <v>7.92</v>
      </c>
      <c r="M23" s="94">
        <v>8.12</v>
      </c>
      <c r="N23" s="94">
        <v>4.7</v>
      </c>
      <c r="O23" s="94">
        <v>6.91</v>
      </c>
      <c r="P23" s="94">
        <v>12.87</v>
      </c>
      <c r="Q23" s="94">
        <v>17.83</v>
      </c>
      <c r="R23" s="94">
        <v>9.1</v>
      </c>
      <c r="S23" s="94">
        <v>10.9</v>
      </c>
      <c r="T23" s="94">
        <v>14.06</v>
      </c>
      <c r="U23" s="94">
        <v>13.25</v>
      </c>
      <c r="V23" s="94">
        <v>12.77</v>
      </c>
      <c r="W23" s="94">
        <v>13.12</v>
      </c>
      <c r="X23" s="94">
        <v>14.31</v>
      </c>
      <c r="Y23" s="94">
        <v>15.37</v>
      </c>
      <c r="Z23" s="94">
        <v>15.41</v>
      </c>
      <c r="AA23" s="95"/>
      <c r="AB23" s="94">
        <v>16.97</v>
      </c>
      <c r="AC23" s="95">
        <v>21.31</v>
      </c>
      <c r="AD23" s="94">
        <v>-5.2</v>
      </c>
      <c r="AE23" s="95">
        <v>-116.31</v>
      </c>
      <c r="AF23" s="94">
        <v>31.34</v>
      </c>
      <c r="AG23" s="95">
        <v>25.11</v>
      </c>
      <c r="AH23" s="94">
        <v>46.71</v>
      </c>
      <c r="AI23" s="95">
        <v>15.1</v>
      </c>
      <c r="AJ23" s="94">
        <v>50.99</v>
      </c>
      <c r="AK23" s="95">
        <v>12.24</v>
      </c>
      <c r="AL23" s="94">
        <v>58.21</v>
      </c>
      <c r="AM23" s="95">
        <v>10.72</v>
      </c>
      <c r="AN23" s="95"/>
      <c r="AO23" s="126">
        <v>705.18</v>
      </c>
      <c r="AP23" s="92">
        <v>786.994194312102</v>
      </c>
      <c r="AQ23" s="92">
        <v>604.814549</v>
      </c>
      <c r="AR23" s="92">
        <v>361.644584</v>
      </c>
      <c r="AS23" s="91" t="s">
        <v>188</v>
      </c>
    </row>
    <row r="24" spans="1:45" ht="12.75">
      <c r="A24" s="91" t="s">
        <v>189</v>
      </c>
      <c r="B24" s="126">
        <v>492.5</v>
      </c>
      <c r="C24" s="94">
        <v>5.51</v>
      </c>
      <c r="D24" s="94">
        <v>2.66</v>
      </c>
      <c r="E24" s="94">
        <v>0.51</v>
      </c>
      <c r="F24" s="94">
        <v>-2.58</v>
      </c>
      <c r="G24" s="94">
        <v>2.57</v>
      </c>
      <c r="H24" s="94">
        <v>3.79</v>
      </c>
      <c r="I24" s="94">
        <v>2.96</v>
      </c>
      <c r="J24" s="94">
        <v>3.55</v>
      </c>
      <c r="K24" s="94">
        <v>3.4</v>
      </c>
      <c r="L24" s="94">
        <v>4.59</v>
      </c>
      <c r="M24" s="94">
        <v>4.95</v>
      </c>
      <c r="N24" s="94">
        <v>6</v>
      </c>
      <c r="O24" s="94">
        <v>3.49</v>
      </c>
      <c r="P24" s="94">
        <v>6.2</v>
      </c>
      <c r="Q24" s="94">
        <v>4.47</v>
      </c>
      <c r="R24" s="94">
        <v>6.2</v>
      </c>
      <c r="S24" s="94">
        <v>6.76</v>
      </c>
      <c r="T24" s="94">
        <v>6.58</v>
      </c>
      <c r="U24" s="94">
        <v>6.26</v>
      </c>
      <c r="V24" s="94">
        <v>6.84</v>
      </c>
      <c r="W24" s="94">
        <v>6.82</v>
      </c>
      <c r="X24" s="94">
        <v>7.16</v>
      </c>
      <c r="Y24" s="94">
        <v>7.19</v>
      </c>
      <c r="Z24" s="94">
        <v>7.77</v>
      </c>
      <c r="AA24" s="95"/>
      <c r="AB24" s="94">
        <v>6.1</v>
      </c>
      <c r="AC24" s="95">
        <v>64.11</v>
      </c>
      <c r="AD24" s="94">
        <v>12.87</v>
      </c>
      <c r="AE24" s="95">
        <v>32.84</v>
      </c>
      <c r="AF24" s="94">
        <v>18.94</v>
      </c>
      <c r="AG24" s="95">
        <v>25.85</v>
      </c>
      <c r="AH24" s="94">
        <v>20.37</v>
      </c>
      <c r="AI24" s="95">
        <v>22.11</v>
      </c>
      <c r="AJ24" s="94">
        <v>26.44</v>
      </c>
      <c r="AK24" s="95">
        <v>18.63</v>
      </c>
      <c r="AL24" s="94">
        <v>28.93</v>
      </c>
      <c r="AM24" s="95">
        <v>17.02</v>
      </c>
      <c r="AN24" s="95"/>
      <c r="AO24" s="126">
        <v>450.51</v>
      </c>
      <c r="AP24" s="92">
        <v>489.730853141198</v>
      </c>
      <c r="AQ24" s="92">
        <v>422.690196</v>
      </c>
      <c r="AR24" s="92">
        <v>391.04396</v>
      </c>
      <c r="AS24" s="91" t="s">
        <v>189</v>
      </c>
    </row>
    <row r="25" spans="1:45" ht="12.75">
      <c r="A25" s="91" t="s">
        <v>190</v>
      </c>
      <c r="B25" s="126">
        <v>563.78</v>
      </c>
      <c r="C25" s="94">
        <v>4.04</v>
      </c>
      <c r="D25" s="94">
        <v>6.43</v>
      </c>
      <c r="E25" s="94">
        <v>4.46</v>
      </c>
      <c r="F25" s="94">
        <v>4.55</v>
      </c>
      <c r="G25" s="94">
        <v>0.92</v>
      </c>
      <c r="H25" s="94">
        <v>4.59</v>
      </c>
      <c r="I25" s="94">
        <v>4.89</v>
      </c>
      <c r="J25" s="94">
        <v>5.36</v>
      </c>
      <c r="K25" s="94">
        <v>4.51</v>
      </c>
      <c r="L25" s="94">
        <v>5.11</v>
      </c>
      <c r="M25" s="94">
        <v>5.21</v>
      </c>
      <c r="N25" s="94">
        <v>5.8</v>
      </c>
      <c r="O25" s="94">
        <v>5.28</v>
      </c>
      <c r="P25" s="94">
        <v>6.57</v>
      </c>
      <c r="Q25" s="94">
        <v>8.5</v>
      </c>
      <c r="R25" s="94">
        <v>8.16</v>
      </c>
      <c r="S25" s="94">
        <v>6.86</v>
      </c>
      <c r="T25" s="94">
        <v>8.02</v>
      </c>
      <c r="U25" s="94">
        <v>9.82</v>
      </c>
      <c r="V25" s="94">
        <v>10.32</v>
      </c>
      <c r="W25" s="94">
        <v>9.38</v>
      </c>
      <c r="X25" s="94">
        <v>10.2</v>
      </c>
      <c r="Y25" s="94">
        <v>11.19</v>
      </c>
      <c r="Z25" s="94">
        <v>11.49</v>
      </c>
      <c r="AA25" s="95"/>
      <c r="AB25" s="94">
        <v>19.48</v>
      </c>
      <c r="AC25" s="95">
        <v>15.13</v>
      </c>
      <c r="AD25" s="94">
        <v>15.76</v>
      </c>
      <c r="AE25" s="95">
        <v>25.18</v>
      </c>
      <c r="AF25" s="94">
        <v>20.63</v>
      </c>
      <c r="AG25" s="95">
        <v>23.58</v>
      </c>
      <c r="AH25" s="94">
        <v>28.52</v>
      </c>
      <c r="AI25" s="95">
        <v>17.17</v>
      </c>
      <c r="AJ25" s="94">
        <v>35.02</v>
      </c>
      <c r="AK25" s="95">
        <v>16.1</v>
      </c>
      <c r="AL25" s="94">
        <v>42.26</v>
      </c>
      <c r="AM25" s="95">
        <v>13.34</v>
      </c>
      <c r="AN25" s="95"/>
      <c r="AO25" s="126">
        <v>489.76</v>
      </c>
      <c r="AP25" s="92">
        <v>486.4171482069</v>
      </c>
      <c r="AQ25" s="92">
        <v>396.845347</v>
      </c>
      <c r="AR25" s="92">
        <v>294.701729</v>
      </c>
      <c r="AS25" s="91" t="s">
        <v>190</v>
      </c>
    </row>
    <row r="26" spans="1:45" ht="12.75">
      <c r="A26" s="91" t="s">
        <v>191</v>
      </c>
      <c r="B26" s="126">
        <v>410.08</v>
      </c>
      <c r="C26" s="94">
        <v>5.03</v>
      </c>
      <c r="D26" s="94">
        <v>6.18</v>
      </c>
      <c r="E26" s="94">
        <v>6.29</v>
      </c>
      <c r="F26" s="94">
        <v>3.9</v>
      </c>
      <c r="G26" s="94">
        <v>2.56</v>
      </c>
      <c r="H26" s="94">
        <v>3.97</v>
      </c>
      <c r="I26" s="94">
        <v>4.29</v>
      </c>
      <c r="J26" s="94">
        <v>4.36</v>
      </c>
      <c r="K26" s="94">
        <v>4.14</v>
      </c>
      <c r="L26" s="94">
        <v>5.87</v>
      </c>
      <c r="M26" s="94">
        <v>6.16</v>
      </c>
      <c r="N26" s="94">
        <v>5.55</v>
      </c>
      <c r="O26" s="94">
        <v>5.37</v>
      </c>
      <c r="P26" s="94">
        <v>6.88</v>
      </c>
      <c r="Q26" s="94">
        <v>7.55</v>
      </c>
      <c r="R26" s="94">
        <v>7.37</v>
      </c>
      <c r="S26" s="94">
        <v>6.83</v>
      </c>
      <c r="T26" s="94">
        <v>8.19</v>
      </c>
      <c r="U26" s="94">
        <v>8.59</v>
      </c>
      <c r="V26" s="94">
        <v>7.98</v>
      </c>
      <c r="W26" s="94">
        <v>7.65</v>
      </c>
      <c r="X26" s="94">
        <v>9.46</v>
      </c>
      <c r="Y26" s="94">
        <v>9.95</v>
      </c>
      <c r="Z26" s="94">
        <v>9.49</v>
      </c>
      <c r="AA26" s="95"/>
      <c r="AB26" s="94">
        <v>21.4</v>
      </c>
      <c r="AC26" s="95">
        <v>11.35</v>
      </c>
      <c r="AD26" s="94">
        <v>15.18</v>
      </c>
      <c r="AE26" s="95">
        <v>20.79</v>
      </c>
      <c r="AF26" s="94">
        <v>21.73</v>
      </c>
      <c r="AG26" s="95">
        <v>18.83</v>
      </c>
      <c r="AH26" s="94">
        <v>27.17</v>
      </c>
      <c r="AI26" s="95">
        <v>14.74</v>
      </c>
      <c r="AJ26" s="94">
        <v>31.58</v>
      </c>
      <c r="AK26" s="95">
        <v>12.98</v>
      </c>
      <c r="AL26" s="94">
        <v>36.55</v>
      </c>
      <c r="AM26" s="95">
        <v>11.22</v>
      </c>
      <c r="AN26" s="95"/>
      <c r="AO26" s="126">
        <v>400.42</v>
      </c>
      <c r="AP26" s="92">
        <v>409.050615023416</v>
      </c>
      <c r="AQ26" s="92">
        <v>315.555613</v>
      </c>
      <c r="AR26" s="92">
        <v>242.88266</v>
      </c>
      <c r="AS26" s="91" t="s">
        <v>191</v>
      </c>
    </row>
    <row r="27" spans="1:45" ht="12.75">
      <c r="A27" s="91" t="s">
        <v>192</v>
      </c>
      <c r="B27" s="126">
        <v>1017.76</v>
      </c>
      <c r="C27" s="94">
        <v>9.31</v>
      </c>
      <c r="D27" s="94">
        <v>10.54</v>
      </c>
      <c r="E27" s="94">
        <v>8.89</v>
      </c>
      <c r="F27" s="94">
        <v>-2.08</v>
      </c>
      <c r="G27" s="94">
        <v>1.61</v>
      </c>
      <c r="H27" s="94">
        <v>6.65</v>
      </c>
      <c r="I27" s="94">
        <v>6.84</v>
      </c>
      <c r="J27" s="94">
        <v>10.75</v>
      </c>
      <c r="K27" s="94">
        <v>9.7</v>
      </c>
      <c r="L27" s="94">
        <v>12.08</v>
      </c>
      <c r="M27" s="94">
        <v>13.69</v>
      </c>
      <c r="N27" s="94">
        <v>16.57</v>
      </c>
      <c r="O27" s="94">
        <v>14.17</v>
      </c>
      <c r="P27" s="94">
        <v>14.66</v>
      </c>
      <c r="Q27" s="94">
        <v>12.98</v>
      </c>
      <c r="R27" s="94">
        <v>12.18</v>
      </c>
      <c r="S27" s="94">
        <v>10.15</v>
      </c>
      <c r="T27" s="94">
        <v>15.63</v>
      </c>
      <c r="U27" s="94">
        <v>15.23</v>
      </c>
      <c r="V27" s="94">
        <v>17.9</v>
      </c>
      <c r="W27" s="94">
        <v>16.44</v>
      </c>
      <c r="X27" s="94">
        <v>18.41</v>
      </c>
      <c r="Y27" s="94">
        <v>19.16</v>
      </c>
      <c r="Z27" s="94">
        <v>21.95</v>
      </c>
      <c r="AA27" s="95"/>
      <c r="AB27" s="94">
        <v>26.66</v>
      </c>
      <c r="AC27" s="95">
        <v>19.81</v>
      </c>
      <c r="AD27" s="94">
        <v>25.85</v>
      </c>
      <c r="AE27" s="95">
        <v>32.32</v>
      </c>
      <c r="AF27" s="94">
        <v>52.03</v>
      </c>
      <c r="AG27" s="95">
        <v>21.24</v>
      </c>
      <c r="AH27" s="94">
        <v>53.98</v>
      </c>
      <c r="AI27" s="95">
        <v>18.06</v>
      </c>
      <c r="AJ27" s="94">
        <v>58.92</v>
      </c>
      <c r="AK27" s="95">
        <v>17.27</v>
      </c>
      <c r="AL27" s="94">
        <v>75.97</v>
      </c>
      <c r="AM27" s="95">
        <v>13.4</v>
      </c>
      <c r="AN27" s="95"/>
      <c r="AO27" s="126">
        <v>974.98</v>
      </c>
      <c r="AP27" s="92">
        <v>1105.37698525498</v>
      </c>
      <c r="AQ27" s="92">
        <v>835.384862</v>
      </c>
      <c r="AR27" s="92">
        <v>528.076113</v>
      </c>
      <c r="AS27" s="91" t="s">
        <v>192</v>
      </c>
    </row>
    <row r="28" spans="1:45" ht="12.75">
      <c r="A28" s="91" t="s">
        <v>193</v>
      </c>
      <c r="B28" s="126">
        <v>253.13</v>
      </c>
      <c r="C28" s="94">
        <v>3.93</v>
      </c>
      <c r="D28" s="94">
        <v>5.73</v>
      </c>
      <c r="E28" s="94">
        <v>4.52</v>
      </c>
      <c r="F28" s="94">
        <v>0.99</v>
      </c>
      <c r="G28" s="94">
        <v>1.29</v>
      </c>
      <c r="H28" s="94">
        <v>2.59</v>
      </c>
      <c r="I28" s="94">
        <v>2.89</v>
      </c>
      <c r="J28" s="94">
        <v>2.55</v>
      </c>
      <c r="K28" s="94">
        <v>2.36</v>
      </c>
      <c r="L28" s="94">
        <v>4.65</v>
      </c>
      <c r="M28" s="94">
        <v>4.07</v>
      </c>
      <c r="N28" s="94">
        <v>3.11</v>
      </c>
      <c r="O28" s="94">
        <v>4.29</v>
      </c>
      <c r="P28" s="94">
        <v>4.77</v>
      </c>
      <c r="Q28" s="94">
        <v>3.34</v>
      </c>
      <c r="R28" s="94">
        <v>3.41</v>
      </c>
      <c r="S28" s="94">
        <v>4.53</v>
      </c>
      <c r="T28" s="94">
        <v>4.83</v>
      </c>
      <c r="U28" s="94">
        <v>4.66</v>
      </c>
      <c r="V28" s="94">
        <v>4.08</v>
      </c>
      <c r="W28" s="94">
        <v>4.98</v>
      </c>
      <c r="X28" s="94">
        <v>5.91</v>
      </c>
      <c r="Y28" s="94">
        <v>5.85</v>
      </c>
      <c r="Z28" s="94">
        <v>4.95</v>
      </c>
      <c r="AA28" s="95"/>
      <c r="AB28" s="94">
        <v>15.17</v>
      </c>
      <c r="AC28" s="95">
        <v>8.44</v>
      </c>
      <c r="AD28" s="94">
        <v>9.32</v>
      </c>
      <c r="AE28" s="95">
        <v>20.91</v>
      </c>
      <c r="AF28" s="94">
        <v>14.19</v>
      </c>
      <c r="AG28" s="95">
        <v>17.28</v>
      </c>
      <c r="AH28" s="94">
        <v>15.8</v>
      </c>
      <c r="AI28" s="95">
        <v>15.39</v>
      </c>
      <c r="AJ28" s="94">
        <v>18.09</v>
      </c>
      <c r="AK28" s="95">
        <v>13.99</v>
      </c>
      <c r="AL28" s="94">
        <v>21.68</v>
      </c>
      <c r="AM28" s="95">
        <v>11.67</v>
      </c>
      <c r="AN28" s="95"/>
      <c r="AO28" s="126">
        <v>243.2</v>
      </c>
      <c r="AP28" s="92">
        <v>245.231305321018</v>
      </c>
      <c r="AQ28" s="92">
        <v>194.888015</v>
      </c>
      <c r="AR28" s="92">
        <v>128.06459</v>
      </c>
      <c r="AS28" s="91" t="s">
        <v>193</v>
      </c>
    </row>
    <row r="29" spans="1:45" ht="12.75">
      <c r="A29" s="91" t="s">
        <v>194</v>
      </c>
      <c r="B29" s="126">
        <v>187.12</v>
      </c>
      <c r="C29" s="94">
        <v>3.48</v>
      </c>
      <c r="D29" s="94">
        <v>4.03</v>
      </c>
      <c r="E29" s="94">
        <v>4.34</v>
      </c>
      <c r="F29" s="94">
        <v>4.37</v>
      </c>
      <c r="G29" s="94">
        <v>3.16</v>
      </c>
      <c r="H29" s="94">
        <v>3.2</v>
      </c>
      <c r="I29" s="94">
        <v>2.35</v>
      </c>
      <c r="J29" s="94">
        <v>1.38</v>
      </c>
      <c r="K29" s="94">
        <v>2.03</v>
      </c>
      <c r="L29" s="94">
        <v>6.84</v>
      </c>
      <c r="M29" s="94">
        <v>1.87</v>
      </c>
      <c r="N29" s="94">
        <v>1.49</v>
      </c>
      <c r="O29" s="94">
        <v>1.51</v>
      </c>
      <c r="P29" s="94">
        <v>2.69</v>
      </c>
      <c r="Q29" s="94">
        <v>2.49</v>
      </c>
      <c r="R29" s="94">
        <v>0.54</v>
      </c>
      <c r="S29" s="94">
        <v>2.08</v>
      </c>
      <c r="T29" s="94">
        <v>2.02</v>
      </c>
      <c r="U29" s="94">
        <v>1.87</v>
      </c>
      <c r="V29" s="94">
        <v>1.2</v>
      </c>
      <c r="W29" s="94"/>
      <c r="X29" s="94"/>
      <c r="Y29" s="94"/>
      <c r="Z29" s="94"/>
      <c r="AA29" s="95"/>
      <c r="AB29" s="94">
        <v>16.22</v>
      </c>
      <c r="AC29" s="95">
        <v>8.83</v>
      </c>
      <c r="AD29" s="94">
        <v>10.09</v>
      </c>
      <c r="AE29" s="95">
        <v>16.02</v>
      </c>
      <c r="AF29" s="94">
        <v>12.23</v>
      </c>
      <c r="AG29" s="95">
        <v>14.99</v>
      </c>
      <c r="AH29" s="94">
        <v>7.23</v>
      </c>
      <c r="AI29" s="95">
        <v>22.72</v>
      </c>
      <c r="AJ29" s="94">
        <v>7.17</v>
      </c>
      <c r="AK29" s="95">
        <v>26.09</v>
      </c>
      <c r="AM29" s="95"/>
      <c r="AN29" s="95"/>
      <c r="AO29" s="126">
        <v>164.14</v>
      </c>
      <c r="AP29" s="92">
        <v>183.360245492996</v>
      </c>
      <c r="AQ29" s="92">
        <v>161.645354</v>
      </c>
      <c r="AR29" s="92">
        <v>143.158405</v>
      </c>
      <c r="AS29" s="91" t="s">
        <v>194</v>
      </c>
    </row>
    <row r="30" spans="1:45" ht="12.75">
      <c r="A30" s="91" t="s">
        <v>195</v>
      </c>
      <c r="B30" s="126">
        <v>309.1</v>
      </c>
      <c r="C30" s="94">
        <v>4.65</v>
      </c>
      <c r="D30" s="94">
        <v>2.48</v>
      </c>
      <c r="E30" s="94">
        <v>4.74</v>
      </c>
      <c r="F30" s="94">
        <v>3.48</v>
      </c>
      <c r="G30" s="94">
        <v>4.45</v>
      </c>
      <c r="H30" s="94">
        <v>2.75</v>
      </c>
      <c r="I30" s="94">
        <v>5.01</v>
      </c>
      <c r="J30" s="94">
        <v>3.36</v>
      </c>
      <c r="K30" s="94">
        <v>5.65</v>
      </c>
      <c r="L30" s="94">
        <v>2.41</v>
      </c>
      <c r="M30" s="94">
        <v>6.1</v>
      </c>
      <c r="N30" s="94">
        <v>3.58</v>
      </c>
      <c r="O30" s="94">
        <v>5.11</v>
      </c>
      <c r="P30" s="94">
        <v>3.05</v>
      </c>
      <c r="Q30" s="94">
        <v>5.62</v>
      </c>
      <c r="R30" s="94">
        <v>3.45</v>
      </c>
      <c r="S30" s="94">
        <v>4.43</v>
      </c>
      <c r="T30" s="94">
        <v>3.62</v>
      </c>
      <c r="U30" s="94">
        <v>6.61</v>
      </c>
      <c r="V30" s="94">
        <v>4.23</v>
      </c>
      <c r="W30" s="94">
        <v>5.57</v>
      </c>
      <c r="X30" s="94"/>
      <c r="Y30" s="94"/>
      <c r="Z30" s="94"/>
      <c r="AA30" s="95"/>
      <c r="AB30" s="94">
        <v>15.35</v>
      </c>
      <c r="AC30" s="95">
        <v>13.67</v>
      </c>
      <c r="AD30" s="94">
        <v>15.57</v>
      </c>
      <c r="AE30" s="95">
        <v>15.62</v>
      </c>
      <c r="AF30" s="94">
        <v>17.74</v>
      </c>
      <c r="AG30" s="95">
        <v>15.07</v>
      </c>
      <c r="AH30" s="94">
        <v>17.22</v>
      </c>
      <c r="AI30" s="95">
        <v>17.48</v>
      </c>
      <c r="AJ30" s="94">
        <v>18.89</v>
      </c>
      <c r="AK30" s="95">
        <v>16.36</v>
      </c>
      <c r="AM30" s="95"/>
      <c r="AN30" s="95"/>
      <c r="AO30" s="126">
        <v>300.99</v>
      </c>
      <c r="AP30" s="92">
        <v>267.441651666078</v>
      </c>
      <c r="AQ30" s="92">
        <v>243.217811</v>
      </c>
      <c r="AR30" s="92">
        <v>209.869193</v>
      </c>
      <c r="AS30" s="91" t="s">
        <v>195</v>
      </c>
    </row>
    <row r="31" spans="2:40" ht="12.75">
      <c r="B31" s="126"/>
      <c r="C31" s="94"/>
      <c r="D31" s="94"/>
      <c r="E31" s="94"/>
      <c r="F31" s="94"/>
      <c r="G31" s="94"/>
      <c r="H31" s="94"/>
      <c r="I31" s="94"/>
      <c r="J31" s="94"/>
      <c r="K31" s="94"/>
      <c r="L31" s="94"/>
      <c r="M31" s="94"/>
      <c r="N31" s="94"/>
      <c r="O31" s="94"/>
      <c r="P31" s="94"/>
      <c r="Q31" s="94"/>
      <c r="R31" s="94"/>
      <c r="S31" s="94"/>
      <c r="T31" s="94"/>
      <c r="U31" s="94"/>
      <c r="V31" s="94"/>
      <c r="W31" s="94"/>
      <c r="X31" s="94"/>
      <c r="Y31" s="94"/>
      <c r="Z31" s="94"/>
      <c r="AA31" s="95"/>
      <c r="AC31" s="95"/>
      <c r="AE31" s="95"/>
      <c r="AG31" s="95"/>
      <c r="AI31" s="95"/>
      <c r="AK31" s="95"/>
      <c r="AM31" s="95"/>
      <c r="AN31" s="95"/>
    </row>
    <row r="32" spans="1:45" ht="12.75">
      <c r="A32" s="91" t="s">
        <v>196</v>
      </c>
      <c r="B32" s="126">
        <v>433.06</v>
      </c>
      <c r="C32" s="94">
        <v>3.7</v>
      </c>
      <c r="D32" s="94">
        <v>4.28</v>
      </c>
      <c r="E32" s="94">
        <v>3.51</v>
      </c>
      <c r="F32" s="94">
        <v>-1.27</v>
      </c>
      <c r="G32" s="94">
        <v>0.68</v>
      </c>
      <c r="H32" s="94">
        <v>1.83</v>
      </c>
      <c r="I32" s="94">
        <v>2.26</v>
      </c>
      <c r="J32" s="94">
        <v>2.85</v>
      </c>
      <c r="K32" s="94">
        <v>3.45</v>
      </c>
      <c r="L32" s="94">
        <v>4.28</v>
      </c>
      <c r="M32" s="94">
        <v>4.86</v>
      </c>
      <c r="N32" s="94">
        <v>4.4</v>
      </c>
      <c r="O32" s="94">
        <v>4.74</v>
      </c>
      <c r="P32" s="94">
        <v>5.36</v>
      </c>
      <c r="Q32" s="94">
        <v>5.26</v>
      </c>
      <c r="R32" s="94">
        <v>5.23</v>
      </c>
      <c r="S32" s="94">
        <v>5.28</v>
      </c>
      <c r="T32" s="94">
        <v>5.72</v>
      </c>
      <c r="U32" s="94">
        <v>6.42</v>
      </c>
      <c r="V32" s="94">
        <v>7.02</v>
      </c>
      <c r="W32" s="94">
        <v>7.34</v>
      </c>
      <c r="X32" s="94">
        <v>7.59</v>
      </c>
      <c r="Y32" s="94">
        <v>7.96</v>
      </c>
      <c r="Z32" s="94">
        <v>8.5</v>
      </c>
      <c r="AA32" s="95"/>
      <c r="AB32" s="94">
        <v>10.22</v>
      </c>
      <c r="AC32" s="95">
        <v>26.29</v>
      </c>
      <c r="AD32" s="94">
        <v>7.62</v>
      </c>
      <c r="AE32" s="95">
        <v>43.65</v>
      </c>
      <c r="AF32" s="94">
        <v>17</v>
      </c>
      <c r="AG32" s="95">
        <v>24.46</v>
      </c>
      <c r="AH32" s="94">
        <v>20.59</v>
      </c>
      <c r="AI32" s="95">
        <v>20.16</v>
      </c>
      <c r="AJ32" s="94">
        <v>24.44</v>
      </c>
      <c r="AK32" s="95">
        <v>17.72</v>
      </c>
      <c r="AL32" s="94">
        <v>31.39</v>
      </c>
      <c r="AM32" s="95">
        <v>13.8</v>
      </c>
      <c r="AN32" s="95"/>
      <c r="AO32" s="126">
        <v>415.07</v>
      </c>
      <c r="AP32" s="92">
        <v>415.72857196558</v>
      </c>
      <c r="AQ32" s="92">
        <v>332.633857</v>
      </c>
      <c r="AR32" s="92">
        <v>268.730033</v>
      </c>
      <c r="AS32" s="91" t="s">
        <v>196</v>
      </c>
    </row>
    <row r="33" spans="1:45" ht="12.75">
      <c r="A33" s="91" t="s">
        <v>197</v>
      </c>
      <c r="B33" s="126">
        <v>269.34</v>
      </c>
      <c r="C33" s="94">
        <v>1.06</v>
      </c>
      <c r="D33" s="94">
        <v>1.42</v>
      </c>
      <c r="E33" s="94">
        <v>0.53</v>
      </c>
      <c r="F33" s="94">
        <v>-0.9</v>
      </c>
      <c r="G33" s="94">
        <v>0.48</v>
      </c>
      <c r="H33" s="94">
        <v>0.57</v>
      </c>
      <c r="I33" s="94">
        <v>2.42</v>
      </c>
      <c r="J33" s="94">
        <v>1.7</v>
      </c>
      <c r="K33" s="94">
        <v>2.33</v>
      </c>
      <c r="L33" s="94">
        <v>2.66</v>
      </c>
      <c r="M33" s="94">
        <v>3.23</v>
      </c>
      <c r="N33" s="94">
        <v>1.98</v>
      </c>
      <c r="O33" s="94">
        <v>2.9</v>
      </c>
      <c r="P33" s="94">
        <v>3.17</v>
      </c>
      <c r="Q33" s="94">
        <v>3.89</v>
      </c>
      <c r="R33" s="94">
        <v>3.14</v>
      </c>
      <c r="S33" s="94">
        <v>3.35</v>
      </c>
      <c r="T33" s="94">
        <v>3.93</v>
      </c>
      <c r="U33" s="94">
        <v>4.55</v>
      </c>
      <c r="V33" s="94">
        <v>4.25</v>
      </c>
      <c r="W33" s="94">
        <v>4.81</v>
      </c>
      <c r="X33" s="94">
        <v>4.81</v>
      </c>
      <c r="Y33" s="94">
        <v>5.64</v>
      </c>
      <c r="Z33" s="94">
        <v>5.49</v>
      </c>
      <c r="AA33" s="95"/>
      <c r="AB33" s="94">
        <v>2.11</v>
      </c>
      <c r="AC33" s="95">
        <v>59.3</v>
      </c>
      <c r="AD33" s="94">
        <v>5.17</v>
      </c>
      <c r="AE33" s="95">
        <v>36.47</v>
      </c>
      <c r="AF33" s="94">
        <v>10.19</v>
      </c>
      <c r="AG33" s="95">
        <v>24.96</v>
      </c>
      <c r="AH33" s="94">
        <v>13.11</v>
      </c>
      <c r="AI33" s="95">
        <v>18.81</v>
      </c>
      <c r="AJ33" s="94">
        <v>16.08</v>
      </c>
      <c r="AK33" s="95">
        <v>16.75</v>
      </c>
      <c r="AL33" s="94">
        <v>20.75</v>
      </c>
      <c r="AM33" s="95">
        <v>12.98</v>
      </c>
      <c r="AN33" s="95"/>
      <c r="AO33" s="126">
        <v>246.53</v>
      </c>
      <c r="AP33" s="92">
        <v>254.457481513792</v>
      </c>
      <c r="AQ33" s="92">
        <v>188.551579</v>
      </c>
      <c r="AR33" s="92">
        <v>125.120938</v>
      </c>
      <c r="AS33" s="91" t="s">
        <v>197</v>
      </c>
    </row>
    <row r="34" spans="1:45" ht="12.75">
      <c r="A34" s="91" t="s">
        <v>198</v>
      </c>
      <c r="B34" s="126">
        <v>826.55</v>
      </c>
      <c r="C34" s="94">
        <v>4.11</v>
      </c>
      <c r="D34" s="94">
        <v>8.11</v>
      </c>
      <c r="E34" s="94">
        <v>5.98</v>
      </c>
      <c r="F34" s="94">
        <v>5.04</v>
      </c>
      <c r="G34" s="94">
        <v>7.47</v>
      </c>
      <c r="H34" s="94">
        <v>9.05</v>
      </c>
      <c r="I34" s="94">
        <v>7.75</v>
      </c>
      <c r="J34" s="94">
        <v>3.8</v>
      </c>
      <c r="K34" s="94">
        <v>8.88</v>
      </c>
      <c r="L34" s="94">
        <v>10.07</v>
      </c>
      <c r="M34" s="94">
        <v>7.75</v>
      </c>
      <c r="N34" s="94">
        <v>8.07</v>
      </c>
      <c r="O34" s="94">
        <v>6.94</v>
      </c>
      <c r="P34" s="94">
        <v>10.38</v>
      </c>
      <c r="Q34" s="94">
        <v>9.46</v>
      </c>
      <c r="R34" s="94">
        <v>9.88</v>
      </c>
      <c r="S34" s="94">
        <v>12.39</v>
      </c>
      <c r="T34" s="94">
        <v>13.18</v>
      </c>
      <c r="U34" s="94">
        <v>11.88</v>
      </c>
      <c r="V34" s="94">
        <v>11.25</v>
      </c>
      <c r="W34" s="94">
        <v>12.29</v>
      </c>
      <c r="X34" s="94">
        <v>14.23</v>
      </c>
      <c r="Y34" s="94">
        <v>13.95</v>
      </c>
      <c r="Z34" s="94">
        <v>13.62</v>
      </c>
      <c r="AA34" s="95"/>
      <c r="AB34" s="94">
        <v>23.24</v>
      </c>
      <c r="AC34" s="95">
        <v>17.69</v>
      </c>
      <c r="AD34" s="94">
        <v>28.07</v>
      </c>
      <c r="AE34" s="95">
        <v>20.2</v>
      </c>
      <c r="AF34" s="94">
        <v>34.77</v>
      </c>
      <c r="AG34" s="95">
        <v>20.39</v>
      </c>
      <c r="AH34" s="94">
        <v>36.66</v>
      </c>
      <c r="AI34" s="95">
        <v>20.78</v>
      </c>
      <c r="AJ34" s="94">
        <v>48.69</v>
      </c>
      <c r="AK34" s="95">
        <v>16.97</v>
      </c>
      <c r="AL34" s="94">
        <v>54.09</v>
      </c>
      <c r="AM34" s="95">
        <v>15.28</v>
      </c>
      <c r="AN34" s="95"/>
      <c r="AO34" s="126">
        <v>761.75</v>
      </c>
      <c r="AP34" s="92">
        <v>708.935249626213</v>
      </c>
      <c r="AQ34" s="92">
        <v>566.974258</v>
      </c>
      <c r="AR34" s="92">
        <v>411.185537</v>
      </c>
      <c r="AS34" s="91" t="s">
        <v>198</v>
      </c>
    </row>
    <row r="35" spans="1:45" ht="12.75">
      <c r="A35" s="91" t="s">
        <v>199</v>
      </c>
      <c r="B35" s="126">
        <v>1083.43</v>
      </c>
      <c r="C35" s="94">
        <v>16.13</v>
      </c>
      <c r="D35" s="94">
        <v>21.06</v>
      </c>
      <c r="E35" s="94">
        <v>33.26</v>
      </c>
      <c r="F35" s="94">
        <v>-35.78</v>
      </c>
      <c r="G35" s="94">
        <v>-4.28</v>
      </c>
      <c r="H35" s="94">
        <v>6.89</v>
      </c>
      <c r="I35" s="94">
        <v>6.14</v>
      </c>
      <c r="J35" s="94">
        <v>-1.67</v>
      </c>
      <c r="K35" s="94">
        <v>11.49</v>
      </c>
      <c r="L35" s="94">
        <v>11.79</v>
      </c>
      <c r="M35" s="94">
        <v>16.21</v>
      </c>
      <c r="N35" s="94">
        <v>7.01</v>
      </c>
      <c r="O35" s="94">
        <v>13.89</v>
      </c>
      <c r="P35" s="94">
        <v>21.51</v>
      </c>
      <c r="Q35" s="94">
        <v>16.78</v>
      </c>
      <c r="R35" s="94">
        <v>8.98</v>
      </c>
      <c r="S35" s="94">
        <v>12.3</v>
      </c>
      <c r="T35" s="94">
        <v>7.3</v>
      </c>
      <c r="U35" s="94">
        <v>12.54</v>
      </c>
      <c r="V35" s="94">
        <v>16.47</v>
      </c>
      <c r="W35" s="94">
        <v>19.75</v>
      </c>
      <c r="X35" s="94">
        <v>21.55</v>
      </c>
      <c r="Y35" s="94">
        <v>23.46</v>
      </c>
      <c r="Z35" s="94">
        <v>26.34</v>
      </c>
      <c r="AA35" s="95"/>
      <c r="AB35" s="94">
        <v>34.67</v>
      </c>
      <c r="AC35" s="95">
        <v>14.68</v>
      </c>
      <c r="AD35" s="94">
        <v>7.08</v>
      </c>
      <c r="AE35" s="95">
        <v>116.43</v>
      </c>
      <c r="AF35" s="94">
        <v>46.51</v>
      </c>
      <c r="AG35" s="95">
        <v>25.58</v>
      </c>
      <c r="AH35" s="94">
        <v>61.15</v>
      </c>
      <c r="AI35" s="95">
        <v>19.9</v>
      </c>
      <c r="AJ35" s="94">
        <v>48.61</v>
      </c>
      <c r="AK35" s="95">
        <v>22.29</v>
      </c>
      <c r="AL35" s="94">
        <v>91.1</v>
      </c>
      <c r="AM35" s="95">
        <v>11.89</v>
      </c>
      <c r="AN35" s="95"/>
      <c r="AO35" s="126">
        <v>1216.75</v>
      </c>
      <c r="AP35" s="92">
        <v>1189.83001928814</v>
      </c>
      <c r="AQ35" s="92">
        <v>824.310999</v>
      </c>
      <c r="AR35" s="92">
        <v>509.004437</v>
      </c>
      <c r="AS35" s="91" t="s">
        <v>199</v>
      </c>
    </row>
    <row r="36" spans="1:45" ht="12.75">
      <c r="A36" s="91" t="s">
        <v>200</v>
      </c>
      <c r="B36" s="126">
        <v>529.15</v>
      </c>
      <c r="C36" s="94">
        <v>3.15</v>
      </c>
      <c r="D36" s="94">
        <v>2.56</v>
      </c>
      <c r="E36" s="94">
        <v>-1.17</v>
      </c>
      <c r="F36" s="94">
        <v>-10.69</v>
      </c>
      <c r="G36" s="94">
        <v>-4.43</v>
      </c>
      <c r="H36" s="94">
        <v>-1.31</v>
      </c>
      <c r="I36" s="94">
        <v>-5.89</v>
      </c>
      <c r="J36" s="94">
        <v>0.56</v>
      </c>
      <c r="K36" s="94">
        <v>1.55</v>
      </c>
      <c r="L36" s="94">
        <v>2.2</v>
      </c>
      <c r="M36" s="94">
        <v>3.72</v>
      </c>
      <c r="N36" s="94">
        <v>2.24</v>
      </c>
      <c r="O36" s="94">
        <v>3.55</v>
      </c>
      <c r="P36" s="94">
        <v>4.72</v>
      </c>
      <c r="Q36" s="94">
        <v>4.95</v>
      </c>
      <c r="R36" s="94">
        <v>6.26</v>
      </c>
      <c r="S36" s="94">
        <v>6.54</v>
      </c>
      <c r="T36" s="94">
        <v>6.56</v>
      </c>
      <c r="U36" s="94">
        <v>6.88</v>
      </c>
      <c r="V36" s="94">
        <v>7.45</v>
      </c>
      <c r="W36" s="94">
        <v>7.21</v>
      </c>
      <c r="X36" s="94">
        <v>7.8</v>
      </c>
      <c r="Y36" s="94">
        <v>8.09</v>
      </c>
      <c r="Z36" s="94">
        <v>8.59</v>
      </c>
      <c r="AA36" s="95"/>
      <c r="AB36" s="94">
        <v>-6.15</v>
      </c>
      <c r="AC36" s="95">
        <v>-74.11</v>
      </c>
      <c r="AD36" s="94">
        <v>-11.07</v>
      </c>
      <c r="AE36" s="95">
        <v>-37.75</v>
      </c>
      <c r="AF36" s="94">
        <v>9.71</v>
      </c>
      <c r="AG36" s="95">
        <v>50.98</v>
      </c>
      <c r="AH36" s="94">
        <v>19.48</v>
      </c>
      <c r="AI36" s="95">
        <v>25.17</v>
      </c>
      <c r="AJ36" s="94">
        <v>27.42</v>
      </c>
      <c r="AK36" s="95">
        <v>19.3</v>
      </c>
      <c r="AL36" s="94">
        <v>31.68</v>
      </c>
      <c r="AM36" s="95">
        <v>16.7</v>
      </c>
      <c r="AN36" s="95"/>
      <c r="AO36" s="126">
        <v>490.3</v>
      </c>
      <c r="AP36" s="92">
        <v>494.855221575157</v>
      </c>
      <c r="AQ36" s="92">
        <v>417.942422</v>
      </c>
      <c r="AR36" s="92">
        <v>455.792896</v>
      </c>
      <c r="AS36" s="91" t="s">
        <v>200</v>
      </c>
    </row>
    <row r="37" spans="1:45" ht="12.75">
      <c r="A37" s="91" t="s">
        <v>201</v>
      </c>
      <c r="B37" s="126">
        <v>790.16</v>
      </c>
      <c r="C37" s="94">
        <v>4.65</v>
      </c>
      <c r="D37" s="94">
        <v>5.96</v>
      </c>
      <c r="E37" s="94">
        <v>5.21</v>
      </c>
      <c r="F37" s="94">
        <v>5.93</v>
      </c>
      <c r="G37" s="94">
        <v>5.15</v>
      </c>
      <c r="H37" s="94">
        <v>5.85</v>
      </c>
      <c r="I37" s="94">
        <v>6.88</v>
      </c>
      <c r="J37" s="94">
        <v>7.05</v>
      </c>
      <c r="K37" s="94">
        <v>6.52</v>
      </c>
      <c r="L37" s="94">
        <v>7.98</v>
      </c>
      <c r="M37" s="94">
        <v>7.76</v>
      </c>
      <c r="N37" s="94">
        <v>9.44</v>
      </c>
      <c r="O37" s="94">
        <v>7.89</v>
      </c>
      <c r="P37" s="94">
        <v>8.54</v>
      </c>
      <c r="Q37" s="94">
        <v>9.64</v>
      </c>
      <c r="R37" s="94">
        <v>11.36</v>
      </c>
      <c r="S37" s="94">
        <v>8.38</v>
      </c>
      <c r="T37" s="94">
        <v>9.6</v>
      </c>
      <c r="U37" s="94">
        <v>10.56</v>
      </c>
      <c r="V37" s="94">
        <v>11.9</v>
      </c>
      <c r="W37" s="94">
        <v>11.13</v>
      </c>
      <c r="X37" s="94">
        <v>12.08</v>
      </c>
      <c r="Y37" s="94">
        <v>12.7</v>
      </c>
      <c r="Z37" s="94">
        <v>13.78</v>
      </c>
      <c r="AA37" s="95"/>
      <c r="AB37" s="94">
        <v>21.75</v>
      </c>
      <c r="AC37" s="95">
        <v>19.87</v>
      </c>
      <c r="AD37" s="94">
        <v>24.93</v>
      </c>
      <c r="AE37" s="95">
        <v>21.19</v>
      </c>
      <c r="AF37" s="94">
        <v>31.7</v>
      </c>
      <c r="AG37" s="95">
        <v>20.36</v>
      </c>
      <c r="AH37" s="94">
        <v>37.43</v>
      </c>
      <c r="AI37" s="95">
        <v>19.57</v>
      </c>
      <c r="AJ37" s="94">
        <v>40.45</v>
      </c>
      <c r="AK37" s="95">
        <v>19.54</v>
      </c>
      <c r="AL37" s="94">
        <v>49.69</v>
      </c>
      <c r="AM37" s="95">
        <v>15.9</v>
      </c>
      <c r="AN37" s="95"/>
      <c r="AO37" s="126">
        <v>732.64</v>
      </c>
      <c r="AP37" s="92">
        <v>645.648413465369</v>
      </c>
      <c r="AQ37" s="92">
        <v>528.228252</v>
      </c>
      <c r="AR37" s="92">
        <v>432.219439</v>
      </c>
      <c r="AS37" s="91" t="s">
        <v>201</v>
      </c>
    </row>
    <row r="38" spans="1:45" ht="12.75">
      <c r="A38" s="91" t="s">
        <v>202</v>
      </c>
      <c r="B38" s="126">
        <v>446.73</v>
      </c>
      <c r="C38" s="94">
        <v>6.11</v>
      </c>
      <c r="D38" s="94">
        <v>8.38</v>
      </c>
      <c r="E38" s="94">
        <v>7.61</v>
      </c>
      <c r="F38" s="94">
        <v>4</v>
      </c>
      <c r="G38" s="94">
        <v>2.75</v>
      </c>
      <c r="H38" s="94">
        <v>4.56</v>
      </c>
      <c r="I38" s="94">
        <v>5.11</v>
      </c>
      <c r="J38" s="94">
        <v>4.04</v>
      </c>
      <c r="K38" s="94">
        <v>2.86</v>
      </c>
      <c r="L38" s="94">
        <v>5.98</v>
      </c>
      <c r="M38" s="94">
        <v>6.16</v>
      </c>
      <c r="N38" s="94">
        <v>5.97</v>
      </c>
      <c r="O38" s="94">
        <v>6.03</v>
      </c>
      <c r="P38" s="94">
        <v>7.09</v>
      </c>
      <c r="Q38" s="94">
        <v>6.94</v>
      </c>
      <c r="R38" s="94">
        <v>6.11</v>
      </c>
      <c r="S38" s="94">
        <v>6.68</v>
      </c>
      <c r="T38" s="94">
        <v>7.64</v>
      </c>
      <c r="U38" s="94">
        <v>8.15</v>
      </c>
      <c r="V38" s="94">
        <v>7.96</v>
      </c>
      <c r="W38" s="94">
        <v>8.48</v>
      </c>
      <c r="X38" s="94">
        <v>9.63</v>
      </c>
      <c r="Y38" s="94">
        <v>9.49</v>
      </c>
      <c r="Z38" s="94">
        <v>9.74</v>
      </c>
      <c r="AA38" s="95"/>
      <c r="AB38" s="94">
        <v>26.1</v>
      </c>
      <c r="AC38" s="95">
        <v>12.39</v>
      </c>
      <c r="AD38" s="94">
        <v>16.46</v>
      </c>
      <c r="AE38" s="95">
        <v>22.63</v>
      </c>
      <c r="AF38" s="94">
        <v>20.97</v>
      </c>
      <c r="AG38" s="95">
        <v>22.36</v>
      </c>
      <c r="AH38" s="94">
        <v>26.17</v>
      </c>
      <c r="AI38" s="95">
        <v>16.86</v>
      </c>
      <c r="AJ38" s="94">
        <v>30.43</v>
      </c>
      <c r="AK38" s="95">
        <v>14.68</v>
      </c>
      <c r="AL38" s="94">
        <v>37.35</v>
      </c>
      <c r="AM38" s="95">
        <v>11.96</v>
      </c>
      <c r="AN38" s="95"/>
      <c r="AO38" s="126">
        <v>441.05</v>
      </c>
      <c r="AP38" s="92">
        <v>468.880683391737</v>
      </c>
      <c r="AQ38" s="92">
        <v>372.565789</v>
      </c>
      <c r="AR38" s="92">
        <v>323.263095</v>
      </c>
      <c r="AS38" s="91" t="s">
        <v>202</v>
      </c>
    </row>
    <row r="39" spans="1:45" ht="12.75">
      <c r="A39" s="91" t="s">
        <v>203</v>
      </c>
      <c r="B39" s="126">
        <v>243.51</v>
      </c>
      <c r="C39" s="94">
        <v>1.93</v>
      </c>
      <c r="D39" s="94">
        <v>1.77</v>
      </c>
      <c r="E39" s="94">
        <v>1.49</v>
      </c>
      <c r="F39" s="94">
        <v>-0.76</v>
      </c>
      <c r="G39" s="94">
        <v>-0.65</v>
      </c>
      <c r="H39" s="94">
        <v>0.09</v>
      </c>
      <c r="I39" s="94">
        <v>1.47</v>
      </c>
      <c r="J39" s="94">
        <v>1.88</v>
      </c>
      <c r="K39" s="94">
        <v>2.08</v>
      </c>
      <c r="L39" s="94">
        <v>2.79</v>
      </c>
      <c r="M39" s="94">
        <v>3.27</v>
      </c>
      <c r="N39" s="94">
        <v>3.52</v>
      </c>
      <c r="O39" s="94">
        <v>2.6</v>
      </c>
      <c r="P39" s="94">
        <v>3.01</v>
      </c>
      <c r="Q39" s="94">
        <v>2.5</v>
      </c>
      <c r="R39" s="94">
        <v>2.27</v>
      </c>
      <c r="S39" s="94">
        <v>1.63</v>
      </c>
      <c r="T39" s="94">
        <v>2.41</v>
      </c>
      <c r="U39" s="94">
        <v>3.59</v>
      </c>
      <c r="V39" s="94">
        <v>4.38</v>
      </c>
      <c r="W39" s="94">
        <v>4.31</v>
      </c>
      <c r="X39" s="94">
        <v>4.38</v>
      </c>
      <c r="Y39" s="94">
        <v>4.73</v>
      </c>
      <c r="Z39" s="94">
        <v>5.33</v>
      </c>
      <c r="AA39" s="95"/>
      <c r="AB39" s="94">
        <v>4.43</v>
      </c>
      <c r="AC39" s="95">
        <v>30.94</v>
      </c>
      <c r="AD39" s="94">
        <v>2.79</v>
      </c>
      <c r="AE39" s="95">
        <v>72.61</v>
      </c>
      <c r="AF39" s="94">
        <v>11.66</v>
      </c>
      <c r="AG39" s="95">
        <v>21.61</v>
      </c>
      <c r="AH39" s="94">
        <v>10.39</v>
      </c>
      <c r="AI39" s="95">
        <v>23.2</v>
      </c>
      <c r="AJ39" s="94">
        <v>12.01</v>
      </c>
      <c r="AK39" s="95">
        <v>20.27</v>
      </c>
      <c r="AL39" s="94">
        <v>18.75</v>
      </c>
      <c r="AM39" s="95">
        <v>12.98</v>
      </c>
      <c r="AN39" s="95"/>
      <c r="AO39" s="126">
        <v>241.05</v>
      </c>
      <c r="AP39" s="92">
        <v>251.929092970191</v>
      </c>
      <c r="AQ39" s="92">
        <v>202.584027</v>
      </c>
      <c r="AR39" s="92">
        <v>137.085894</v>
      </c>
      <c r="AS39" s="91" t="s">
        <v>203</v>
      </c>
    </row>
    <row r="40" spans="1:45" ht="12.75">
      <c r="A40" s="91" t="s">
        <v>204</v>
      </c>
      <c r="B40" s="126">
        <v>273.33</v>
      </c>
      <c r="C40" s="94">
        <v>-0.23</v>
      </c>
      <c r="D40" s="94">
        <v>4.77</v>
      </c>
      <c r="E40" s="94">
        <v>4.26</v>
      </c>
      <c r="F40" s="94">
        <v>-3.57</v>
      </c>
      <c r="G40" s="94">
        <v>0.01</v>
      </c>
      <c r="H40" s="94">
        <v>2.89</v>
      </c>
      <c r="I40" s="94">
        <v>3.75</v>
      </c>
      <c r="J40" s="94">
        <v>3.17</v>
      </c>
      <c r="K40" s="94">
        <v>2.85</v>
      </c>
      <c r="L40" s="94">
        <v>4.2</v>
      </c>
      <c r="M40" s="94">
        <v>3.18</v>
      </c>
      <c r="N40" s="94">
        <v>2.71</v>
      </c>
      <c r="O40" s="94">
        <v>3.67</v>
      </c>
      <c r="P40" s="94">
        <v>4.97</v>
      </c>
      <c r="Q40" s="94">
        <v>4.18</v>
      </c>
      <c r="R40" s="94">
        <v>2.91</v>
      </c>
      <c r="S40" s="94">
        <v>3.61</v>
      </c>
      <c r="T40" s="94">
        <v>5.63</v>
      </c>
      <c r="U40" s="94">
        <v>4.88</v>
      </c>
      <c r="V40" s="94">
        <v>4.55</v>
      </c>
      <c r="W40" s="94">
        <v>4.94</v>
      </c>
      <c r="X40" s="94">
        <v>6.64</v>
      </c>
      <c r="Y40" s="94">
        <v>6.52</v>
      </c>
      <c r="Z40" s="94">
        <v>5.82</v>
      </c>
      <c r="AA40" s="95"/>
      <c r="AB40" s="94">
        <v>5.23</v>
      </c>
      <c r="AC40" s="95">
        <v>32.1</v>
      </c>
      <c r="AD40" s="94">
        <v>9.82</v>
      </c>
      <c r="AE40" s="95">
        <v>25.01</v>
      </c>
      <c r="AF40" s="94">
        <v>12.94</v>
      </c>
      <c r="AG40" s="95">
        <v>22.23</v>
      </c>
      <c r="AH40" s="94">
        <v>15.73</v>
      </c>
      <c r="AI40" s="95">
        <v>16.62</v>
      </c>
      <c r="AJ40" s="94">
        <v>18.67</v>
      </c>
      <c r="AK40" s="95">
        <v>14.64</v>
      </c>
      <c r="AL40" s="94">
        <v>23.93</v>
      </c>
      <c r="AM40" s="95">
        <v>11.42</v>
      </c>
      <c r="AN40" s="95"/>
      <c r="AO40" s="126">
        <v>261.44</v>
      </c>
      <c r="AP40" s="92">
        <v>287.687243607632</v>
      </c>
      <c r="AQ40" s="92">
        <v>245.569848</v>
      </c>
      <c r="AR40" s="92">
        <v>167.886177</v>
      </c>
      <c r="AS40" s="91" t="s">
        <v>204</v>
      </c>
    </row>
    <row r="41" spans="1:45" ht="12.75">
      <c r="A41" s="91" t="s">
        <v>205</v>
      </c>
      <c r="B41" s="126">
        <v>2.32</v>
      </c>
      <c r="C41" s="94">
        <v>0.07</v>
      </c>
      <c r="D41" s="94">
        <v>0.49</v>
      </c>
      <c r="E41" s="94">
        <v>0.12</v>
      </c>
      <c r="F41" s="94">
        <v>-0.22</v>
      </c>
      <c r="G41" s="94">
        <v>0.07</v>
      </c>
      <c r="H41" s="94">
        <v>-0.01</v>
      </c>
      <c r="I41" s="94">
        <v>0.03</v>
      </c>
      <c r="J41" s="94">
        <v>0.02</v>
      </c>
      <c r="K41" s="94">
        <v>0.03</v>
      </c>
      <c r="L41" s="94">
        <v>0.04</v>
      </c>
      <c r="M41" s="94">
        <v>0.04</v>
      </c>
      <c r="N41" s="94">
        <v>0.02</v>
      </c>
      <c r="O41" s="94">
        <v>0.04</v>
      </c>
      <c r="P41" s="94">
        <v>0.04</v>
      </c>
      <c r="Q41" s="94">
        <v>0.04</v>
      </c>
      <c r="R41" s="94">
        <v>0.02</v>
      </c>
      <c r="S41" s="94">
        <v>0.04</v>
      </c>
      <c r="T41" s="94">
        <v>0.04</v>
      </c>
      <c r="U41" s="94">
        <v>0.04</v>
      </c>
      <c r="V41" s="94">
        <v>0.03</v>
      </c>
      <c r="W41" s="94">
        <v>0.04</v>
      </c>
      <c r="X41" s="94">
        <v>0.04</v>
      </c>
      <c r="Y41" s="94">
        <v>0.04</v>
      </c>
      <c r="Z41" s="94">
        <v>0.03</v>
      </c>
      <c r="AA41" s="95"/>
      <c r="AB41" s="94">
        <v>0.46</v>
      </c>
      <c r="AC41" s="95">
        <v>10.58</v>
      </c>
      <c r="AD41" s="94">
        <v>0.11</v>
      </c>
      <c r="AE41" s="95">
        <v>24.85</v>
      </c>
      <c r="AF41" s="94">
        <v>0.14</v>
      </c>
      <c r="AG41" s="95">
        <v>20.63</v>
      </c>
      <c r="AH41" s="94">
        <v>0.15</v>
      </c>
      <c r="AI41" s="95">
        <v>15.73</v>
      </c>
      <c r="AJ41" s="94">
        <v>0.15</v>
      </c>
      <c r="AK41" s="95">
        <v>15.59</v>
      </c>
      <c r="AL41" s="94">
        <v>0.14</v>
      </c>
      <c r="AM41" s="95">
        <v>16.17</v>
      </c>
      <c r="AN41" s="95"/>
      <c r="AO41" s="126">
        <v>2.35</v>
      </c>
      <c r="AP41" s="92">
        <v>2.78718630060018</v>
      </c>
      <c r="AQ41" s="92">
        <v>2.733466</v>
      </c>
      <c r="AR41" s="92">
        <v>4.86898</v>
      </c>
      <c r="AS41" s="91" t="s">
        <v>205</v>
      </c>
    </row>
    <row r="42" spans="1:45" ht="12.75">
      <c r="A42" s="91" t="s">
        <v>206</v>
      </c>
      <c r="B42" s="126">
        <v>499.23</v>
      </c>
      <c r="C42" s="94">
        <v>10.21</v>
      </c>
      <c r="D42" s="94">
        <v>2.25</v>
      </c>
      <c r="E42" s="94">
        <v>3.73</v>
      </c>
      <c r="F42" s="94">
        <v>8.26</v>
      </c>
      <c r="G42" s="94">
        <v>9.93</v>
      </c>
      <c r="H42" s="94">
        <v>2.26</v>
      </c>
      <c r="I42" s="94">
        <v>2.15</v>
      </c>
      <c r="J42" s="94">
        <v>8.92</v>
      </c>
      <c r="K42" s="94">
        <v>11.21</v>
      </c>
      <c r="L42" s="94">
        <v>3.26</v>
      </c>
      <c r="M42" s="94">
        <v>4.71</v>
      </c>
      <c r="N42" s="94">
        <v>8.47</v>
      </c>
      <c r="O42" s="94">
        <v>12.27</v>
      </c>
      <c r="P42" s="94">
        <v>4.52</v>
      </c>
      <c r="Q42" s="94">
        <v>3.57</v>
      </c>
      <c r="R42" s="94">
        <v>9.9</v>
      </c>
      <c r="S42" s="94">
        <v>11.7</v>
      </c>
      <c r="T42" s="94">
        <v>4.03</v>
      </c>
      <c r="U42" s="94">
        <v>3.92</v>
      </c>
      <c r="V42" s="94">
        <v>10.35</v>
      </c>
      <c r="W42" s="94">
        <v>13.08</v>
      </c>
      <c r="X42" s="94">
        <v>3.84</v>
      </c>
      <c r="Y42" s="94">
        <v>3.14</v>
      </c>
      <c r="Z42" s="94"/>
      <c r="AA42" s="95"/>
      <c r="AB42" s="94">
        <v>24.45</v>
      </c>
      <c r="AC42" s="95">
        <v>15.39</v>
      </c>
      <c r="AD42" s="94">
        <v>23.26</v>
      </c>
      <c r="AE42" s="95">
        <v>16.46</v>
      </c>
      <c r="AF42" s="94">
        <v>27.65</v>
      </c>
      <c r="AG42" s="95">
        <v>15.74</v>
      </c>
      <c r="AH42" s="94">
        <v>30.26</v>
      </c>
      <c r="AI42" s="95">
        <v>16.52</v>
      </c>
      <c r="AJ42" s="94">
        <v>29.99</v>
      </c>
      <c r="AK42" s="95">
        <v>16.64</v>
      </c>
      <c r="AM42" s="95"/>
      <c r="AN42" s="95"/>
      <c r="AO42" s="126">
        <v>500.03</v>
      </c>
      <c r="AP42" s="92">
        <v>435.238315159962</v>
      </c>
      <c r="AQ42" s="92">
        <v>382.954298</v>
      </c>
      <c r="AR42" s="92">
        <v>376.25568</v>
      </c>
      <c r="AS42" s="91" t="s">
        <v>206</v>
      </c>
    </row>
    <row r="43" spans="2:40" ht="12.75">
      <c r="B43" s="126"/>
      <c r="C43" s="94"/>
      <c r="D43" s="94"/>
      <c r="E43" s="94"/>
      <c r="F43" s="94"/>
      <c r="G43" s="94"/>
      <c r="H43" s="94"/>
      <c r="I43" s="94"/>
      <c r="J43" s="94"/>
      <c r="K43" s="94"/>
      <c r="L43" s="94"/>
      <c r="M43" s="94"/>
      <c r="N43" s="94"/>
      <c r="O43" s="94"/>
      <c r="P43" s="94"/>
      <c r="Q43" s="94"/>
      <c r="R43" s="94"/>
      <c r="S43" s="94"/>
      <c r="T43" s="94"/>
      <c r="U43" s="94"/>
      <c r="V43" s="94"/>
      <c r="W43" s="94"/>
      <c r="X43" s="94"/>
      <c r="Y43" s="94"/>
      <c r="Z43" s="94"/>
      <c r="AA43" s="95"/>
      <c r="AC43" s="95"/>
      <c r="AE43" s="95"/>
      <c r="AG43" s="95"/>
      <c r="AI43" s="95"/>
      <c r="AK43" s="95"/>
      <c r="AM43" s="95"/>
      <c r="AN43" s="95"/>
    </row>
    <row r="44" spans="1:45" ht="12.75">
      <c r="A44" s="91" t="s">
        <v>207</v>
      </c>
      <c r="B44" s="126">
        <v>313.72</v>
      </c>
      <c r="C44" s="94">
        <v>3.74</v>
      </c>
      <c r="D44" s="94">
        <v>3.86</v>
      </c>
      <c r="E44" s="94">
        <v>3.6</v>
      </c>
      <c r="F44" s="94">
        <v>-0.08</v>
      </c>
      <c r="G44" s="94">
        <v>2.13</v>
      </c>
      <c r="H44" s="94">
        <v>3.05</v>
      </c>
      <c r="I44" s="94">
        <v>3.49</v>
      </c>
      <c r="J44" s="94">
        <v>3.8</v>
      </c>
      <c r="K44" s="94">
        <v>4.27</v>
      </c>
      <c r="L44" s="94">
        <v>4.65</v>
      </c>
      <c r="M44" s="94">
        <v>4.82</v>
      </c>
      <c r="N44" s="94">
        <v>4.89</v>
      </c>
      <c r="O44" s="94">
        <v>4.99</v>
      </c>
      <c r="P44" s="94">
        <v>5.55</v>
      </c>
      <c r="Q44" s="94">
        <v>5.63</v>
      </c>
      <c r="R44" s="94">
        <v>5.32</v>
      </c>
      <c r="S44" s="94">
        <v>5.41</v>
      </c>
      <c r="T44" s="94">
        <v>5.74</v>
      </c>
      <c r="U44" s="94">
        <v>5.71</v>
      </c>
      <c r="V44" s="94">
        <v>6.13</v>
      </c>
      <c r="W44" s="94">
        <v>6.11</v>
      </c>
      <c r="X44" s="94">
        <v>6.45</v>
      </c>
      <c r="Y44" s="94">
        <v>6.66</v>
      </c>
      <c r="Z44" s="94">
        <v>6.96</v>
      </c>
      <c r="AA44" s="95"/>
      <c r="AB44" s="94">
        <v>11.12</v>
      </c>
      <c r="AC44" s="95">
        <v>18.43</v>
      </c>
      <c r="AD44" s="94">
        <v>12.47</v>
      </c>
      <c r="AE44" s="95">
        <v>20.43</v>
      </c>
      <c r="AF44" s="94">
        <v>18.64</v>
      </c>
      <c r="AG44" s="95">
        <v>15.61</v>
      </c>
      <c r="AH44" s="94">
        <v>21.5</v>
      </c>
      <c r="AI44" s="95">
        <v>13.5</v>
      </c>
      <c r="AJ44" s="94">
        <v>22.99</v>
      </c>
      <c r="AK44" s="95">
        <v>13.65</v>
      </c>
      <c r="AL44" s="94">
        <v>26.17</v>
      </c>
      <c r="AM44" s="95">
        <v>11.99</v>
      </c>
      <c r="AN44" s="95"/>
      <c r="AO44" s="126">
        <v>290.12</v>
      </c>
      <c r="AP44" s="95">
        <v>254.785774</v>
      </c>
      <c r="AQ44" s="95">
        <v>254.785774</v>
      </c>
      <c r="AR44" s="95">
        <v>204.931807</v>
      </c>
      <c r="AS44" s="91" t="s">
        <v>207</v>
      </c>
    </row>
    <row r="45" spans="1:45" ht="12.75">
      <c r="A45" s="91" t="s">
        <v>208</v>
      </c>
      <c r="B45" s="126">
        <v>324.13</v>
      </c>
      <c r="C45" s="94">
        <v>2.35</v>
      </c>
      <c r="D45" s="94">
        <v>1.68</v>
      </c>
      <c r="E45" s="94">
        <v>1.12</v>
      </c>
      <c r="F45" s="94">
        <v>-0.28</v>
      </c>
      <c r="G45" s="94">
        <v>0.52</v>
      </c>
      <c r="H45" s="94">
        <v>2.45</v>
      </c>
      <c r="I45" s="94">
        <v>3.19</v>
      </c>
      <c r="J45" s="94">
        <v>3.9</v>
      </c>
      <c r="K45" s="94">
        <v>3.72</v>
      </c>
      <c r="L45" s="94">
        <v>4.23</v>
      </c>
      <c r="M45" s="94">
        <v>4.09</v>
      </c>
      <c r="N45" s="94">
        <v>4.61</v>
      </c>
      <c r="O45" s="94">
        <v>4.21</v>
      </c>
      <c r="P45" s="94">
        <v>4.89</v>
      </c>
      <c r="Q45" s="94">
        <v>4.74</v>
      </c>
      <c r="R45" s="94">
        <v>5.23</v>
      </c>
      <c r="S45" s="94">
        <v>4.56</v>
      </c>
      <c r="T45" s="94">
        <v>4.9</v>
      </c>
      <c r="U45" s="94">
        <v>5.13</v>
      </c>
      <c r="V45" s="94">
        <v>6.09</v>
      </c>
      <c r="W45" s="94">
        <v>5.26</v>
      </c>
      <c r="X45" s="94">
        <v>5.88</v>
      </c>
      <c r="Y45" s="94">
        <v>6.12</v>
      </c>
      <c r="Z45" s="94">
        <v>7</v>
      </c>
      <c r="AA45" s="95"/>
      <c r="AB45" s="94">
        <v>4.87</v>
      </c>
      <c r="AC45" s="95">
        <v>32.3</v>
      </c>
      <c r="AD45" s="94">
        <v>10.06</v>
      </c>
      <c r="AE45" s="95">
        <v>22.06</v>
      </c>
      <c r="AF45" s="94">
        <v>16.65</v>
      </c>
      <c r="AG45" s="95">
        <v>16.9</v>
      </c>
      <c r="AH45" s="94">
        <v>19.08</v>
      </c>
      <c r="AI45" s="95">
        <v>15.3</v>
      </c>
      <c r="AJ45" s="94">
        <v>20.67</v>
      </c>
      <c r="AK45" s="95">
        <v>15.68</v>
      </c>
      <c r="AL45" s="94">
        <v>24.25</v>
      </c>
      <c r="AM45" s="95">
        <v>13.37</v>
      </c>
      <c r="AN45" s="95"/>
      <c r="AO45" s="126">
        <v>291.9</v>
      </c>
      <c r="AP45" s="95">
        <v>221.964673</v>
      </c>
      <c r="AQ45" s="95">
        <v>221.964673</v>
      </c>
      <c r="AR45" s="95">
        <v>157.302884</v>
      </c>
      <c r="AS45" s="91" t="s">
        <v>208</v>
      </c>
    </row>
    <row r="46" spans="1:45" ht="12.75">
      <c r="A46" s="91" t="s">
        <v>209</v>
      </c>
      <c r="B46" s="126">
        <v>377.73</v>
      </c>
      <c r="C46" s="94">
        <v>4.13</v>
      </c>
      <c r="D46" s="94">
        <v>4.4</v>
      </c>
      <c r="E46" s="94">
        <v>4.8</v>
      </c>
      <c r="F46" s="94">
        <v>4.3</v>
      </c>
      <c r="G46" s="94">
        <v>4</v>
      </c>
      <c r="H46" s="94">
        <v>4.75</v>
      </c>
      <c r="I46" s="94">
        <v>5.02</v>
      </c>
      <c r="J46" s="94">
        <v>5.12</v>
      </c>
      <c r="K46" s="94">
        <v>4.52</v>
      </c>
      <c r="L46" s="94">
        <v>4.99</v>
      </c>
      <c r="M46" s="94">
        <v>5.19</v>
      </c>
      <c r="N46" s="94">
        <v>5.46</v>
      </c>
      <c r="O46" s="94">
        <v>5.11</v>
      </c>
      <c r="P46" s="94">
        <v>5.6</v>
      </c>
      <c r="Q46" s="94">
        <v>5.71</v>
      </c>
      <c r="R46" s="94">
        <v>5.77</v>
      </c>
      <c r="S46" s="94">
        <v>5.27</v>
      </c>
      <c r="T46" s="94">
        <v>5.7</v>
      </c>
      <c r="U46" s="94">
        <v>5.85</v>
      </c>
      <c r="V46" s="94">
        <v>6.11</v>
      </c>
      <c r="W46" s="94">
        <v>5.58</v>
      </c>
      <c r="X46" s="94">
        <v>6.26</v>
      </c>
      <c r="Y46" s="94">
        <v>6.47</v>
      </c>
      <c r="Z46" s="94">
        <v>6.73</v>
      </c>
      <c r="AA46" s="95"/>
      <c r="AB46" s="94">
        <v>17.63</v>
      </c>
      <c r="AC46" s="95">
        <v>14.41</v>
      </c>
      <c r="AD46" s="94">
        <v>18.89</v>
      </c>
      <c r="AE46" s="95">
        <v>15.02</v>
      </c>
      <c r="AF46" s="94">
        <v>20.16</v>
      </c>
      <c r="AG46" s="95">
        <v>15.65</v>
      </c>
      <c r="AH46" s="94">
        <v>22.19</v>
      </c>
      <c r="AI46" s="95">
        <v>15.77</v>
      </c>
      <c r="AJ46" s="94">
        <v>22.93</v>
      </c>
      <c r="AK46" s="95">
        <v>16.47</v>
      </c>
      <c r="AL46" s="94">
        <v>25.04</v>
      </c>
      <c r="AM46" s="95">
        <v>15.09</v>
      </c>
      <c r="AN46" s="95"/>
      <c r="AO46" s="126">
        <v>349.81</v>
      </c>
      <c r="AP46" s="95">
        <v>283.697003</v>
      </c>
      <c r="AQ46" s="95">
        <v>283.697003</v>
      </c>
      <c r="AR46" s="95">
        <v>253.990346</v>
      </c>
      <c r="AS46" s="91" t="s">
        <v>209</v>
      </c>
    </row>
    <row r="47" spans="1:45" ht="12.75">
      <c r="A47" s="91" t="s">
        <v>210</v>
      </c>
      <c r="B47" s="126">
        <v>544.7</v>
      </c>
      <c r="C47" s="94">
        <v>12.59</v>
      </c>
      <c r="D47" s="94">
        <v>14.04</v>
      </c>
      <c r="E47" s="94">
        <v>21.87</v>
      </c>
      <c r="F47" s="94">
        <v>2.3</v>
      </c>
      <c r="G47" s="94">
        <v>-0.5</v>
      </c>
      <c r="H47" s="94">
        <v>4.74</v>
      </c>
      <c r="I47" s="94">
        <v>6.16</v>
      </c>
      <c r="J47" s="94">
        <v>6.37</v>
      </c>
      <c r="K47" s="94">
        <v>8.82</v>
      </c>
      <c r="L47" s="94">
        <v>9.6</v>
      </c>
      <c r="M47" s="94">
        <v>8.76</v>
      </c>
      <c r="N47" s="94">
        <v>9.3</v>
      </c>
      <c r="O47" s="94">
        <v>11.12</v>
      </c>
      <c r="P47" s="94">
        <v>13.53</v>
      </c>
      <c r="Q47" s="94">
        <v>14.81</v>
      </c>
      <c r="R47" s="94">
        <v>10.39</v>
      </c>
      <c r="S47" s="94">
        <v>11.94</v>
      </c>
      <c r="T47" s="94">
        <v>12.94</v>
      </c>
      <c r="U47" s="94">
        <v>11.27</v>
      </c>
      <c r="V47" s="94">
        <v>11.51</v>
      </c>
      <c r="W47" s="94">
        <v>12.18</v>
      </c>
      <c r="X47" s="94">
        <v>12.8</v>
      </c>
      <c r="Y47" s="94">
        <v>13.23</v>
      </c>
      <c r="Z47" s="94">
        <v>13.25</v>
      </c>
      <c r="AA47" s="95"/>
      <c r="AB47" s="94">
        <v>50.8</v>
      </c>
      <c r="AC47" s="95">
        <v>7.86</v>
      </c>
      <c r="AD47" s="94">
        <v>16.77</v>
      </c>
      <c r="AE47" s="95">
        <v>27.12</v>
      </c>
      <c r="AF47" s="94">
        <v>36.48</v>
      </c>
      <c r="AG47" s="95">
        <v>14.82</v>
      </c>
      <c r="AH47" s="94">
        <v>49.85</v>
      </c>
      <c r="AI47" s="95">
        <v>11.07</v>
      </c>
      <c r="AJ47" s="94">
        <v>47.66</v>
      </c>
      <c r="AK47" s="95">
        <v>11.43</v>
      </c>
      <c r="AL47" s="94">
        <v>51.46</v>
      </c>
      <c r="AM47" s="95">
        <v>10.59</v>
      </c>
      <c r="AN47" s="95"/>
      <c r="AO47" s="126">
        <v>551.87</v>
      </c>
      <c r="AP47" s="95">
        <v>454.728751</v>
      </c>
      <c r="AQ47" s="95">
        <v>454.728751</v>
      </c>
      <c r="AR47" s="95">
        <v>399.124324</v>
      </c>
      <c r="AS47" s="91" t="s">
        <v>210</v>
      </c>
    </row>
    <row r="48" spans="1:45" ht="12.75">
      <c r="A48" s="91" t="s">
        <v>211</v>
      </c>
      <c r="B48" s="126">
        <v>218.8</v>
      </c>
      <c r="C48" s="94">
        <v>-0.39</v>
      </c>
      <c r="D48" s="94">
        <v>-0.78</v>
      </c>
      <c r="E48" s="94">
        <v>-5.08</v>
      </c>
      <c r="F48" s="94">
        <v>-13.36</v>
      </c>
      <c r="G48" s="94">
        <v>0.5</v>
      </c>
      <c r="H48" s="94">
        <v>1.11</v>
      </c>
      <c r="I48" s="94">
        <v>1.27</v>
      </c>
      <c r="J48" s="94">
        <v>1.63</v>
      </c>
      <c r="K48" s="94">
        <v>3.64</v>
      </c>
      <c r="L48" s="94">
        <v>3.86</v>
      </c>
      <c r="M48" s="94">
        <v>4.01</v>
      </c>
      <c r="N48" s="94">
        <v>3.57</v>
      </c>
      <c r="O48" s="94">
        <v>3.78</v>
      </c>
      <c r="P48" s="94">
        <v>4.12</v>
      </c>
      <c r="Q48" s="94">
        <v>4.54</v>
      </c>
      <c r="R48" s="94">
        <v>4.25</v>
      </c>
      <c r="S48" s="94">
        <v>4.17</v>
      </c>
      <c r="T48" s="94">
        <v>4.58</v>
      </c>
      <c r="U48" s="94">
        <v>4.4</v>
      </c>
      <c r="V48" s="94">
        <v>4.69</v>
      </c>
      <c r="W48" s="94">
        <v>4.87</v>
      </c>
      <c r="X48" s="94">
        <v>5.05</v>
      </c>
      <c r="Y48" s="94">
        <v>5.09</v>
      </c>
      <c r="Z48" s="94">
        <v>5.36</v>
      </c>
      <c r="AA48" s="95"/>
      <c r="AB48" s="94">
        <v>-19.61</v>
      </c>
      <c r="AC48" s="95">
        <v>-9.59</v>
      </c>
      <c r="AD48" s="94">
        <v>4.51</v>
      </c>
      <c r="AE48" s="95">
        <v>47</v>
      </c>
      <c r="AF48" s="94">
        <v>15.09</v>
      </c>
      <c r="AG48" s="95">
        <v>15.69</v>
      </c>
      <c r="AH48" s="94">
        <v>16.69</v>
      </c>
      <c r="AI48" s="95">
        <v>11.83</v>
      </c>
      <c r="AJ48" s="94">
        <v>17.83</v>
      </c>
      <c r="AK48" s="95">
        <v>12.27</v>
      </c>
      <c r="AL48" s="94">
        <v>20.38</v>
      </c>
      <c r="AM48" s="95">
        <v>10.74</v>
      </c>
      <c r="AN48" s="95"/>
      <c r="AO48" s="126">
        <v>197.47</v>
      </c>
      <c r="AP48" s="95">
        <v>211.964661</v>
      </c>
      <c r="AQ48" s="95">
        <v>211.964661</v>
      </c>
      <c r="AR48" s="95">
        <v>187.997765</v>
      </c>
      <c r="AS48" s="91" t="s">
        <v>211</v>
      </c>
    </row>
    <row r="49" spans="1:45" ht="12.75">
      <c r="A49" s="91" t="s">
        <v>212</v>
      </c>
      <c r="B49" s="126">
        <v>450.62</v>
      </c>
      <c r="C49" s="94">
        <v>5.88</v>
      </c>
      <c r="D49" s="94">
        <v>6.23</v>
      </c>
      <c r="E49" s="94">
        <v>6.03</v>
      </c>
      <c r="F49" s="94">
        <v>5.51</v>
      </c>
      <c r="G49" s="94">
        <v>6.1</v>
      </c>
      <c r="H49" s="94">
        <v>6.34</v>
      </c>
      <c r="I49" s="94">
        <v>6.67</v>
      </c>
      <c r="J49" s="94">
        <v>6.12</v>
      </c>
      <c r="K49" s="94">
        <v>6.75</v>
      </c>
      <c r="L49" s="94">
        <v>6.99</v>
      </c>
      <c r="M49" s="94">
        <v>7.17</v>
      </c>
      <c r="N49" s="94">
        <v>7</v>
      </c>
      <c r="O49" s="94">
        <v>7.43</v>
      </c>
      <c r="P49" s="94">
        <v>8.07</v>
      </c>
      <c r="Q49" s="94">
        <v>7.71</v>
      </c>
      <c r="R49" s="94">
        <v>7.46</v>
      </c>
      <c r="S49" s="94">
        <v>8.2</v>
      </c>
      <c r="T49" s="94">
        <v>8.02</v>
      </c>
      <c r="U49" s="94">
        <v>8.49</v>
      </c>
      <c r="V49" s="94">
        <v>8.49</v>
      </c>
      <c r="W49" s="94">
        <v>8.98</v>
      </c>
      <c r="X49" s="94">
        <v>9.28</v>
      </c>
      <c r="Y49" s="94">
        <v>9.52</v>
      </c>
      <c r="Z49" s="94">
        <v>9.47</v>
      </c>
      <c r="AA49" s="95"/>
      <c r="AB49" s="94">
        <v>23.65</v>
      </c>
      <c r="AC49" s="95">
        <v>12.96</v>
      </c>
      <c r="AD49" s="94">
        <v>25.23</v>
      </c>
      <c r="AE49" s="95">
        <v>14.37</v>
      </c>
      <c r="AF49" s="94">
        <v>27.92</v>
      </c>
      <c r="AG49" s="95">
        <v>13.4</v>
      </c>
      <c r="AH49" s="94">
        <v>30.68</v>
      </c>
      <c r="AI49" s="95">
        <v>13.37</v>
      </c>
      <c r="AJ49" s="94">
        <v>33.2</v>
      </c>
      <c r="AK49" s="95">
        <v>13.57</v>
      </c>
      <c r="AL49" s="94">
        <v>37.25</v>
      </c>
      <c r="AM49" s="95">
        <v>12.1</v>
      </c>
      <c r="AN49" s="95"/>
      <c r="AO49" s="126">
        <v>410.14</v>
      </c>
      <c r="AP49" s="95">
        <v>362.620855</v>
      </c>
      <c r="AQ49" s="95">
        <v>362.620855</v>
      </c>
      <c r="AR49" s="95">
        <v>306.441464</v>
      </c>
      <c r="AS49" s="91" t="s">
        <v>212</v>
      </c>
    </row>
    <row r="50" spans="1:45" ht="12.75">
      <c r="A50" s="91" t="s">
        <v>213</v>
      </c>
      <c r="B50" s="126">
        <v>320.38</v>
      </c>
      <c r="C50" s="94">
        <v>5.11</v>
      </c>
      <c r="D50" s="94">
        <v>6.04</v>
      </c>
      <c r="E50" s="94">
        <v>5.59</v>
      </c>
      <c r="F50" s="94">
        <v>4.52</v>
      </c>
      <c r="G50" s="94">
        <v>3</v>
      </c>
      <c r="H50" s="94">
        <v>3.78</v>
      </c>
      <c r="I50" s="94">
        <v>3.38</v>
      </c>
      <c r="J50" s="94">
        <v>4.14</v>
      </c>
      <c r="K50" s="94">
        <v>3.69</v>
      </c>
      <c r="L50" s="94">
        <v>4.75</v>
      </c>
      <c r="M50" s="94">
        <v>4.99</v>
      </c>
      <c r="N50" s="94">
        <v>5.26</v>
      </c>
      <c r="O50" s="94">
        <v>4.66</v>
      </c>
      <c r="P50" s="94">
        <v>5.69</v>
      </c>
      <c r="Q50" s="94">
        <v>5.66</v>
      </c>
      <c r="R50" s="94">
        <v>5.6</v>
      </c>
      <c r="S50" s="94">
        <v>5.62</v>
      </c>
      <c r="T50" s="94">
        <v>6.39</v>
      </c>
      <c r="U50" s="94">
        <v>6.22</v>
      </c>
      <c r="V50" s="94">
        <v>6.37</v>
      </c>
      <c r="W50" s="94">
        <v>6.2</v>
      </c>
      <c r="X50" s="94">
        <v>7.05</v>
      </c>
      <c r="Y50" s="94">
        <v>7.2</v>
      </c>
      <c r="Z50" s="94">
        <v>7.36</v>
      </c>
      <c r="AA50" s="95"/>
      <c r="AB50" s="94">
        <v>21.26</v>
      </c>
      <c r="AC50" s="95">
        <v>10.05</v>
      </c>
      <c r="AD50" s="94">
        <v>14.3</v>
      </c>
      <c r="AE50" s="95">
        <v>17.69</v>
      </c>
      <c r="AF50" s="94">
        <v>18.69</v>
      </c>
      <c r="AG50" s="95">
        <v>16.87</v>
      </c>
      <c r="AH50" s="94">
        <v>21.62</v>
      </c>
      <c r="AI50" s="95">
        <v>14.15</v>
      </c>
      <c r="AJ50" s="94">
        <v>24.6</v>
      </c>
      <c r="AK50" s="95">
        <v>13.02</v>
      </c>
      <c r="AL50" s="94">
        <v>27.81</v>
      </c>
      <c r="AM50" s="95">
        <v>11.52</v>
      </c>
      <c r="AN50" s="95"/>
      <c r="AO50" s="126">
        <v>306.03</v>
      </c>
      <c r="AP50" s="95">
        <v>252.967001</v>
      </c>
      <c r="AQ50" s="95">
        <v>252.967001</v>
      </c>
      <c r="AR50" s="95">
        <v>213.731745</v>
      </c>
      <c r="AS50" s="91" t="s">
        <v>213</v>
      </c>
    </row>
    <row r="51" spans="1:45" ht="12.75">
      <c r="A51" s="91" t="s">
        <v>214</v>
      </c>
      <c r="B51" s="126">
        <v>473.09</v>
      </c>
      <c r="C51" s="94">
        <v>4.49</v>
      </c>
      <c r="D51" s="94">
        <v>4.64</v>
      </c>
      <c r="E51" s="94">
        <v>4.41</v>
      </c>
      <c r="F51" s="94">
        <v>2.41</v>
      </c>
      <c r="G51" s="94">
        <v>2.68</v>
      </c>
      <c r="H51" s="94">
        <v>3.55</v>
      </c>
      <c r="I51" s="94">
        <v>4.47</v>
      </c>
      <c r="J51" s="94">
        <v>6.39</v>
      </c>
      <c r="K51" s="94">
        <v>5.54</v>
      </c>
      <c r="L51" s="94">
        <v>6.18</v>
      </c>
      <c r="M51" s="94">
        <v>6.8</v>
      </c>
      <c r="N51" s="94">
        <v>8.02</v>
      </c>
      <c r="O51" s="94">
        <v>7.22</v>
      </c>
      <c r="P51" s="94">
        <v>7.73</v>
      </c>
      <c r="Q51" s="94">
        <v>7.31</v>
      </c>
      <c r="R51" s="94">
        <v>9.07</v>
      </c>
      <c r="S51" s="94">
        <v>8.06</v>
      </c>
      <c r="T51" s="94">
        <v>8.23</v>
      </c>
      <c r="U51" s="94">
        <v>8.45</v>
      </c>
      <c r="V51" s="94">
        <v>11.01</v>
      </c>
      <c r="W51" s="94">
        <v>9.83</v>
      </c>
      <c r="X51" s="94">
        <v>9.99</v>
      </c>
      <c r="Y51" s="94">
        <v>10.2</v>
      </c>
      <c r="Z51" s="94">
        <v>12.13</v>
      </c>
      <c r="AA51" s="95"/>
      <c r="AB51" s="94">
        <v>15.95</v>
      </c>
      <c r="AC51" s="95">
        <v>14.95</v>
      </c>
      <c r="AD51" s="94">
        <v>17.09</v>
      </c>
      <c r="AE51" s="95">
        <v>22.24</v>
      </c>
      <c r="AF51" s="94">
        <v>26.54</v>
      </c>
      <c r="AG51" s="95">
        <v>15.92</v>
      </c>
      <c r="AH51" s="94">
        <v>31.32</v>
      </c>
      <c r="AI51" s="95">
        <v>13.51</v>
      </c>
      <c r="AJ51" s="94">
        <v>35.76</v>
      </c>
      <c r="AK51" s="95">
        <v>13.23</v>
      </c>
      <c r="AL51" s="94">
        <v>42.15</v>
      </c>
      <c r="AM51" s="95">
        <v>11.23</v>
      </c>
      <c r="AN51" s="95"/>
      <c r="AO51" s="126">
        <v>423.04</v>
      </c>
      <c r="AP51" s="95">
        <v>380.151064</v>
      </c>
      <c r="AQ51" s="95">
        <v>380.151064</v>
      </c>
      <c r="AR51" s="95">
        <v>238.531376</v>
      </c>
      <c r="AS51" s="91" t="s">
        <v>214</v>
      </c>
    </row>
    <row r="52" spans="1:45" ht="12.75">
      <c r="A52" s="91" t="s">
        <v>215</v>
      </c>
      <c r="B52" s="126">
        <v>227.68</v>
      </c>
      <c r="C52" s="94">
        <v>4.31</v>
      </c>
      <c r="D52" s="94">
        <v>4.99</v>
      </c>
      <c r="E52" s="94">
        <v>3.69</v>
      </c>
      <c r="F52" s="94">
        <v>-3.66</v>
      </c>
      <c r="G52" s="94">
        <v>1.06</v>
      </c>
      <c r="H52" s="94">
        <v>1.9</v>
      </c>
      <c r="I52" s="94">
        <v>2.47</v>
      </c>
      <c r="J52" s="94">
        <v>2.24</v>
      </c>
      <c r="K52" s="94">
        <v>3.12</v>
      </c>
      <c r="L52" s="94">
        <v>3.72</v>
      </c>
      <c r="M52" s="94">
        <v>3.42</v>
      </c>
      <c r="N52" s="94">
        <v>3.4</v>
      </c>
      <c r="O52" s="94">
        <v>4.9</v>
      </c>
      <c r="P52" s="94">
        <v>5.39</v>
      </c>
      <c r="Q52" s="94">
        <v>3.92</v>
      </c>
      <c r="R52" s="94">
        <v>2.15</v>
      </c>
      <c r="S52" s="94">
        <v>4.31</v>
      </c>
      <c r="T52" s="94">
        <v>4.59</v>
      </c>
      <c r="U52" s="94">
        <v>3.55</v>
      </c>
      <c r="V52" s="94">
        <v>3.64</v>
      </c>
      <c r="W52" s="94">
        <v>5.19</v>
      </c>
      <c r="X52" s="94">
        <v>5.67</v>
      </c>
      <c r="Y52" s="94">
        <v>4.8</v>
      </c>
      <c r="Z52" s="94">
        <v>4.54</v>
      </c>
      <c r="AA52" s="95"/>
      <c r="AB52" s="94">
        <v>9.33</v>
      </c>
      <c r="AC52" s="95">
        <v>14.93</v>
      </c>
      <c r="AD52" s="94">
        <v>7.67</v>
      </c>
      <c r="AE52" s="95">
        <v>26.59</v>
      </c>
      <c r="AF52" s="94">
        <v>13.65</v>
      </c>
      <c r="AG52" s="95">
        <v>18.02</v>
      </c>
      <c r="AH52" s="94">
        <v>16.36</v>
      </c>
      <c r="AI52" s="95">
        <v>13.52</v>
      </c>
      <c r="AJ52" s="94">
        <v>16.09</v>
      </c>
      <c r="AK52" s="95">
        <v>14.15</v>
      </c>
      <c r="AL52" s="94">
        <v>20.2</v>
      </c>
      <c r="AM52" s="95">
        <v>11.27</v>
      </c>
      <c r="AN52" s="95"/>
      <c r="AO52" s="126">
        <v>221.24</v>
      </c>
      <c r="AP52" s="95">
        <v>203.967507</v>
      </c>
      <c r="AQ52" s="95">
        <v>203.967507</v>
      </c>
      <c r="AR52" s="95">
        <v>139.323075</v>
      </c>
      <c r="AS52" s="91" t="s">
        <v>215</v>
      </c>
    </row>
    <row r="53" spans="1:45" ht="12.75">
      <c r="A53" s="91" t="s">
        <v>216</v>
      </c>
      <c r="B53" s="126">
        <v>152.62</v>
      </c>
      <c r="C53" s="94">
        <v>2.12</v>
      </c>
      <c r="D53" s="94">
        <v>2.28</v>
      </c>
      <c r="E53" s="94">
        <v>1.99</v>
      </c>
      <c r="F53" s="94">
        <v>1.87</v>
      </c>
      <c r="G53" s="94">
        <v>1.95</v>
      </c>
      <c r="H53" s="94">
        <v>1.87</v>
      </c>
      <c r="I53" s="94">
        <v>1.76</v>
      </c>
      <c r="J53" s="94">
        <v>1.59</v>
      </c>
      <c r="K53" s="94">
        <v>1.89</v>
      </c>
      <c r="L53" s="94">
        <v>2.04</v>
      </c>
      <c r="M53" s="94">
        <v>1.82</v>
      </c>
      <c r="N53" s="94">
        <v>1.6</v>
      </c>
      <c r="O53" s="94">
        <v>1.89</v>
      </c>
      <c r="P53" s="94">
        <v>1.78</v>
      </c>
      <c r="Q53" s="94">
        <v>1.94</v>
      </c>
      <c r="R53" s="94">
        <v>1.19</v>
      </c>
      <c r="S53" s="94">
        <v>1.88</v>
      </c>
      <c r="T53" s="94">
        <v>2.32</v>
      </c>
      <c r="U53" s="94">
        <v>1.95</v>
      </c>
      <c r="V53" s="94">
        <v>1.33</v>
      </c>
      <c r="W53" s="94">
        <v>1.93</v>
      </c>
      <c r="X53" s="94">
        <v>2.21</v>
      </c>
      <c r="Y53" s="94">
        <v>2.55</v>
      </c>
      <c r="Z53" s="94">
        <v>2.04</v>
      </c>
      <c r="AA53" s="95"/>
      <c r="AB53" s="94">
        <v>8.26</v>
      </c>
      <c r="AC53" s="95">
        <v>13.49</v>
      </c>
      <c r="AD53" s="94">
        <v>7.17</v>
      </c>
      <c r="AE53" s="95">
        <v>15.93</v>
      </c>
      <c r="AF53" s="94">
        <v>7.35</v>
      </c>
      <c r="AG53" s="95">
        <v>17.44</v>
      </c>
      <c r="AH53" s="94">
        <v>6.8</v>
      </c>
      <c r="AI53" s="95">
        <v>18.97</v>
      </c>
      <c r="AJ53" s="94">
        <v>7.49</v>
      </c>
      <c r="AK53" s="95">
        <v>20.38</v>
      </c>
      <c r="AL53" s="94">
        <v>8.73</v>
      </c>
      <c r="AM53" s="95">
        <v>17.47</v>
      </c>
      <c r="AN53" s="95"/>
      <c r="AO53" s="126">
        <v>128.91</v>
      </c>
      <c r="AP53" s="95">
        <v>114.226088</v>
      </c>
      <c r="AQ53" s="95">
        <v>114.226088</v>
      </c>
      <c r="AR53" s="95">
        <v>111.414979</v>
      </c>
      <c r="AS53" s="91" t="s">
        <v>216</v>
      </c>
    </row>
    <row r="54" spans="1:45" ht="12.75">
      <c r="A54" s="91" t="s">
        <v>217</v>
      </c>
      <c r="B54" s="126">
        <v>212.03</v>
      </c>
      <c r="C54" s="94">
        <v>3.58</v>
      </c>
      <c r="D54" s="94">
        <v>2.65</v>
      </c>
      <c r="E54" s="94">
        <v>4.13</v>
      </c>
      <c r="F54" s="94">
        <v>2.65</v>
      </c>
      <c r="G54" s="94">
        <v>3.25</v>
      </c>
      <c r="H54" s="94">
        <v>2.61</v>
      </c>
      <c r="I54" s="94">
        <v>4</v>
      </c>
      <c r="J54" s="94">
        <v>2.56</v>
      </c>
      <c r="K54" s="94">
        <v>3.85</v>
      </c>
      <c r="L54" s="94">
        <v>2.74</v>
      </c>
      <c r="M54" s="94">
        <v>4.45</v>
      </c>
      <c r="N54" s="94">
        <v>2.46</v>
      </c>
      <c r="O54" s="94">
        <v>3.58</v>
      </c>
      <c r="P54" s="94">
        <v>3.01</v>
      </c>
      <c r="Q54" s="94">
        <v>4.4</v>
      </c>
      <c r="R54" s="94">
        <v>2.63</v>
      </c>
      <c r="S54" s="94">
        <v>3.36</v>
      </c>
      <c r="T54" s="94">
        <v>2.89</v>
      </c>
      <c r="U54" s="94">
        <v>4.44</v>
      </c>
      <c r="V54" s="94">
        <v>2.83</v>
      </c>
      <c r="W54" s="94">
        <v>3.65</v>
      </c>
      <c r="X54" s="94">
        <v>2.93</v>
      </c>
      <c r="Y54" s="94">
        <v>4.6</v>
      </c>
      <c r="Z54" s="94">
        <v>2.81</v>
      </c>
      <c r="AA54" s="95"/>
      <c r="AB54" s="94">
        <v>13.01</v>
      </c>
      <c r="AC54" s="95">
        <v>12.46</v>
      </c>
      <c r="AD54" s="94">
        <v>12.42</v>
      </c>
      <c r="AE54" s="95">
        <v>14.05</v>
      </c>
      <c r="AF54" s="94">
        <v>13.49</v>
      </c>
      <c r="AG54" s="95">
        <v>13.26</v>
      </c>
      <c r="AH54" s="94">
        <v>13.62</v>
      </c>
      <c r="AI54" s="95">
        <v>15.05</v>
      </c>
      <c r="AJ54" s="94">
        <v>13.52</v>
      </c>
      <c r="AK54" s="95">
        <v>15.69</v>
      </c>
      <c r="AL54" s="94">
        <v>13.99</v>
      </c>
      <c r="AM54" s="95">
        <v>15.15</v>
      </c>
      <c r="AN54" s="95"/>
      <c r="AO54" s="126">
        <v>204.99</v>
      </c>
      <c r="AP54" s="95">
        <v>174.496937</v>
      </c>
      <c r="AQ54" s="95">
        <v>174.496937</v>
      </c>
      <c r="AR54" s="95">
        <v>162.06435</v>
      </c>
      <c r="AS54" s="91" t="s">
        <v>217</v>
      </c>
    </row>
    <row r="55" spans="2:40" ht="12.75">
      <c r="B55" s="126"/>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C55" s="95"/>
      <c r="AE55" s="95"/>
      <c r="AG55" s="95"/>
      <c r="AI55" s="95"/>
      <c r="AK55" s="95"/>
      <c r="AM55" s="95"/>
      <c r="AN55" s="95"/>
    </row>
    <row r="56" ht="12.75">
      <c r="B56" s="126"/>
    </row>
    <row r="57" spans="1:45" ht="12.75">
      <c r="A57" s="91" t="s">
        <v>218</v>
      </c>
      <c r="B57" s="126"/>
      <c r="AS57" s="91" t="s">
        <v>218</v>
      </c>
    </row>
    <row r="58" spans="1:45" s="91" customFormat="1" ht="12.75">
      <c r="A58" s="91" t="s">
        <v>144</v>
      </c>
      <c r="B58" s="126" t="s">
        <v>283</v>
      </c>
      <c r="C58" s="98" t="s">
        <v>145</v>
      </c>
      <c r="D58" s="98" t="s">
        <v>146</v>
      </c>
      <c r="E58" s="98" t="s">
        <v>147</v>
      </c>
      <c r="F58" s="98" t="s">
        <v>148</v>
      </c>
      <c r="G58" s="98" t="s">
        <v>149</v>
      </c>
      <c r="H58" s="98" t="s">
        <v>150</v>
      </c>
      <c r="I58" s="98" t="s">
        <v>151</v>
      </c>
      <c r="J58" s="98" t="s">
        <v>152</v>
      </c>
      <c r="K58" s="98" t="s">
        <v>153</v>
      </c>
      <c r="L58" s="98" t="s">
        <v>154</v>
      </c>
      <c r="M58" s="98" t="s">
        <v>155</v>
      </c>
      <c r="N58" s="98" t="s">
        <v>156</v>
      </c>
      <c r="O58" s="98" t="s">
        <v>157</v>
      </c>
      <c r="P58" s="98" t="s">
        <v>158</v>
      </c>
      <c r="Q58" s="98" t="s">
        <v>159</v>
      </c>
      <c r="R58" s="98" t="s">
        <v>160</v>
      </c>
      <c r="S58" s="98" t="s">
        <v>161</v>
      </c>
      <c r="T58" s="98" t="s">
        <v>162</v>
      </c>
      <c r="U58" s="98" t="s">
        <v>163</v>
      </c>
      <c r="V58" s="98" t="s">
        <v>164</v>
      </c>
      <c r="W58" s="101" t="s">
        <v>291</v>
      </c>
      <c r="X58" s="101" t="s">
        <v>292</v>
      </c>
      <c r="Y58" s="101" t="s">
        <v>293</v>
      </c>
      <c r="Z58" s="101" t="s">
        <v>294</v>
      </c>
      <c r="AA58" s="98"/>
      <c r="AB58" s="99" t="s">
        <v>165</v>
      </c>
      <c r="AC58" s="98" t="s">
        <v>166</v>
      </c>
      <c r="AD58" s="99" t="s">
        <v>167</v>
      </c>
      <c r="AE58" s="98" t="s">
        <v>168</v>
      </c>
      <c r="AF58" s="99" t="s">
        <v>169</v>
      </c>
      <c r="AG58" s="98" t="s">
        <v>170</v>
      </c>
      <c r="AH58" s="99" t="s">
        <v>171</v>
      </c>
      <c r="AI58" s="98" t="s">
        <v>172</v>
      </c>
      <c r="AJ58" s="99" t="s">
        <v>173</v>
      </c>
      <c r="AK58" s="98" t="s">
        <v>174</v>
      </c>
      <c r="AL58" s="99" t="s">
        <v>295</v>
      </c>
      <c r="AM58" s="98" t="s">
        <v>296</v>
      </c>
      <c r="AN58" s="98"/>
      <c r="AO58" s="100" t="s">
        <v>289</v>
      </c>
      <c r="AP58" s="100" t="s">
        <v>237</v>
      </c>
      <c r="AQ58" s="100" t="s">
        <v>238</v>
      </c>
      <c r="AR58" s="100" t="s">
        <v>239</v>
      </c>
      <c r="AS58" s="91" t="s">
        <v>144</v>
      </c>
    </row>
    <row r="59" spans="1:45" ht="12.75">
      <c r="A59" s="91" t="s">
        <v>128</v>
      </c>
      <c r="B59" s="126">
        <v>1365</v>
      </c>
      <c r="C59" s="94">
        <v>15.54</v>
      </c>
      <c r="D59" s="94">
        <v>12.86</v>
      </c>
      <c r="E59" s="94">
        <v>9.73</v>
      </c>
      <c r="F59" s="94">
        <v>-23.25</v>
      </c>
      <c r="G59" s="94">
        <v>7.52</v>
      </c>
      <c r="H59" s="94">
        <v>13.51</v>
      </c>
      <c r="I59" s="94">
        <v>14.76</v>
      </c>
      <c r="J59" s="94">
        <v>15.18</v>
      </c>
      <c r="K59" s="94">
        <v>17.48</v>
      </c>
      <c r="L59" s="94">
        <v>19.68</v>
      </c>
      <c r="M59" s="94">
        <v>19.52</v>
      </c>
      <c r="N59" s="94">
        <v>20.67</v>
      </c>
      <c r="O59" s="94">
        <v>21.44</v>
      </c>
      <c r="P59" s="94">
        <v>22.24</v>
      </c>
      <c r="Q59" s="94">
        <v>22.63</v>
      </c>
      <c r="R59" s="94">
        <v>20.64</v>
      </c>
      <c r="S59" s="77">
        <v>23.03</v>
      </c>
      <c r="T59" s="94">
        <v>23.53</v>
      </c>
      <c r="U59" s="95"/>
      <c r="V59" s="95"/>
      <c r="W59" s="95"/>
      <c r="X59" s="95"/>
      <c r="Y59" s="95"/>
      <c r="Z59" s="95"/>
      <c r="AA59" s="95"/>
      <c r="AB59" s="94">
        <v>14.88</v>
      </c>
      <c r="AC59" s="95">
        <v>60.7</v>
      </c>
      <c r="AD59" s="94">
        <v>50.97</v>
      </c>
      <c r="AE59" s="95">
        <v>21.88</v>
      </c>
      <c r="AF59" s="94">
        <v>77.35</v>
      </c>
      <c r="AG59" s="95">
        <v>16.26</v>
      </c>
      <c r="AH59" s="94">
        <v>86.95</v>
      </c>
      <c r="AI59" s="95">
        <v>14.46</v>
      </c>
      <c r="AK59" s="95"/>
      <c r="AM59" s="95"/>
      <c r="AN59" s="95"/>
      <c r="AO59" s="126">
        <v>1257.6</v>
      </c>
      <c r="AP59" s="95">
        <v>1257.64</v>
      </c>
      <c r="AQ59" s="95">
        <v>1115.10268063072</v>
      </c>
      <c r="AR59" s="95">
        <v>903.254921433554</v>
      </c>
      <c r="AS59" s="91" t="s">
        <v>128</v>
      </c>
    </row>
    <row r="60" spans="1:45" ht="12.75">
      <c r="A60" s="91" t="s">
        <v>175</v>
      </c>
      <c r="B60" s="126">
        <v>343.54</v>
      </c>
      <c r="C60" s="94">
        <v>2.03</v>
      </c>
      <c r="D60" s="94">
        <v>-3.28</v>
      </c>
      <c r="E60" s="94">
        <v>-1.18</v>
      </c>
      <c r="F60" s="94">
        <v>-11.28</v>
      </c>
      <c r="G60" s="94">
        <v>0.45</v>
      </c>
      <c r="H60" s="94">
        <v>3.14</v>
      </c>
      <c r="I60" s="94">
        <v>3.11</v>
      </c>
      <c r="J60" s="94">
        <v>3.79</v>
      </c>
      <c r="K60" s="94">
        <v>3.81</v>
      </c>
      <c r="L60" s="94">
        <v>4.36</v>
      </c>
      <c r="M60" s="94">
        <v>3.95</v>
      </c>
      <c r="N60" s="94">
        <v>4.54</v>
      </c>
      <c r="O60" s="94">
        <v>4.4</v>
      </c>
      <c r="P60" s="94">
        <v>5.02</v>
      </c>
      <c r="Q60" s="94">
        <v>4.76</v>
      </c>
      <c r="R60" s="94">
        <v>8.18</v>
      </c>
      <c r="S60" s="77">
        <v>4.73</v>
      </c>
      <c r="T60" s="94"/>
      <c r="U60" s="95"/>
      <c r="V60" s="95"/>
      <c r="W60" s="95"/>
      <c r="X60" s="95"/>
      <c r="Y60" s="95"/>
      <c r="Z60" s="95"/>
      <c r="AA60" s="95"/>
      <c r="AB60" s="94">
        <v>-13.71</v>
      </c>
      <c r="AC60" s="95">
        <v>-12.36</v>
      </c>
      <c r="AD60" s="94">
        <v>10.49</v>
      </c>
      <c r="AE60" s="95">
        <v>22.41</v>
      </c>
      <c r="AF60" s="94">
        <v>16.67</v>
      </c>
      <c r="AG60" s="95">
        <v>17.73</v>
      </c>
      <c r="AH60" s="94">
        <v>22.36</v>
      </c>
      <c r="AI60" s="95">
        <v>13.8</v>
      </c>
      <c r="AK60" s="95"/>
      <c r="AM60" s="95"/>
      <c r="AN60" s="95"/>
      <c r="AO60" s="126">
        <v>308.58</v>
      </c>
      <c r="AP60" s="95">
        <v>295.54</v>
      </c>
      <c r="AQ60" s="95">
        <v>235.072766173958</v>
      </c>
      <c r="AR60" s="95">
        <v>169.408411257941</v>
      </c>
      <c r="AS60" s="91" t="s">
        <v>175</v>
      </c>
    </row>
    <row r="61" spans="1:45" ht="12.75">
      <c r="A61" s="91" t="s">
        <v>176</v>
      </c>
      <c r="B61" s="126">
        <v>363.48</v>
      </c>
      <c r="C61" s="94">
        <v>3.71</v>
      </c>
      <c r="D61" s="94">
        <v>3.53</v>
      </c>
      <c r="E61" s="94">
        <v>4.49</v>
      </c>
      <c r="F61" s="94">
        <v>2.51</v>
      </c>
      <c r="G61" s="94">
        <v>3.48</v>
      </c>
      <c r="H61" s="94">
        <v>4.33</v>
      </c>
      <c r="I61" s="94">
        <v>4.46</v>
      </c>
      <c r="J61" s="94">
        <v>4.28</v>
      </c>
      <c r="K61" s="94">
        <v>3.99</v>
      </c>
      <c r="L61" s="94">
        <v>4.64</v>
      </c>
      <c r="M61" s="94">
        <v>4.5</v>
      </c>
      <c r="N61" s="94">
        <v>5.96</v>
      </c>
      <c r="O61" s="94">
        <v>4.71</v>
      </c>
      <c r="P61" s="94">
        <v>5.08</v>
      </c>
      <c r="Q61" s="94">
        <v>4.97</v>
      </c>
      <c r="R61" s="94">
        <v>4.26</v>
      </c>
      <c r="S61" s="77">
        <v>4.62</v>
      </c>
      <c r="T61" s="94"/>
      <c r="U61" s="95"/>
      <c r="V61" s="95"/>
      <c r="W61" s="95"/>
      <c r="X61" s="95"/>
      <c r="Y61" s="95"/>
      <c r="Z61" s="95"/>
      <c r="AA61" s="95"/>
      <c r="AB61" s="94">
        <v>14.24</v>
      </c>
      <c r="AC61" s="95">
        <v>17.32</v>
      </c>
      <c r="AD61" s="94">
        <v>16.55</v>
      </c>
      <c r="AE61" s="95">
        <v>16.57</v>
      </c>
      <c r="AF61" s="94">
        <v>19.09</v>
      </c>
      <c r="AG61" s="95">
        <v>15.9</v>
      </c>
      <c r="AH61" s="94">
        <v>19.02</v>
      </c>
      <c r="AI61" s="95">
        <v>17.64</v>
      </c>
      <c r="AK61" s="95"/>
      <c r="AM61" s="95"/>
      <c r="AN61" s="95"/>
      <c r="AO61" s="126">
        <v>335.54</v>
      </c>
      <c r="AP61" s="95">
        <v>303.58</v>
      </c>
      <c r="AQ61" s="95">
        <v>274.300552266865</v>
      </c>
      <c r="AR61" s="95">
        <v>246.662508741848</v>
      </c>
      <c r="AS61" s="91" t="s">
        <v>176</v>
      </c>
    </row>
    <row r="62" spans="1:45" ht="12.75">
      <c r="A62" s="91" t="s">
        <v>177</v>
      </c>
      <c r="B62" s="126">
        <v>517.51</v>
      </c>
      <c r="C62" s="94">
        <v>12.09</v>
      </c>
      <c r="D62" s="94">
        <v>13.12</v>
      </c>
      <c r="E62" s="94">
        <v>19.7</v>
      </c>
      <c r="F62" s="94">
        <v>-9.76</v>
      </c>
      <c r="G62" s="94">
        <v>-0.27</v>
      </c>
      <c r="H62" s="94">
        <v>4.2</v>
      </c>
      <c r="I62" s="94">
        <v>5.89</v>
      </c>
      <c r="J62" s="94">
        <v>6.19</v>
      </c>
      <c r="K62" s="94">
        <v>8.27</v>
      </c>
      <c r="L62" s="94">
        <v>9.74</v>
      </c>
      <c r="M62" s="94">
        <v>8.5</v>
      </c>
      <c r="N62" s="94">
        <v>9.03</v>
      </c>
      <c r="O62" s="94">
        <v>10.72</v>
      </c>
      <c r="P62" s="94">
        <v>12.53</v>
      </c>
      <c r="Q62" s="94">
        <v>11.89</v>
      </c>
      <c r="R62" s="94">
        <v>9.65</v>
      </c>
      <c r="S62" s="77">
        <v>11.71</v>
      </c>
      <c r="T62" s="94"/>
      <c r="U62" s="95"/>
      <c r="V62" s="95"/>
      <c r="W62" s="95"/>
      <c r="X62" s="95"/>
      <c r="Y62" s="95"/>
      <c r="Z62" s="95"/>
      <c r="AA62" s="95"/>
      <c r="AB62" s="94">
        <v>35.15</v>
      </c>
      <c r="AC62" s="95">
        <v>10.99</v>
      </c>
      <c r="AD62" s="94">
        <v>16.01</v>
      </c>
      <c r="AE62" s="95">
        <v>26.86</v>
      </c>
      <c r="AF62" s="94">
        <v>35.54</v>
      </c>
      <c r="AG62" s="95">
        <v>14.26</v>
      </c>
      <c r="AH62" s="94">
        <v>44.79</v>
      </c>
      <c r="AI62" s="95">
        <v>11.63</v>
      </c>
      <c r="AK62" s="95"/>
      <c r="AM62" s="95"/>
      <c r="AN62" s="95"/>
      <c r="AO62" s="126">
        <v>520.81</v>
      </c>
      <c r="AP62" s="95">
        <v>506.75</v>
      </c>
      <c r="AQ62" s="95">
        <v>429.951556405072</v>
      </c>
      <c r="AR62" s="95">
        <v>386.351033763217</v>
      </c>
      <c r="AS62" s="91" t="s">
        <v>177</v>
      </c>
    </row>
    <row r="63" spans="1:45" ht="12.75">
      <c r="A63" s="91" t="s">
        <v>178</v>
      </c>
      <c r="B63" s="126">
        <v>194.8</v>
      </c>
      <c r="C63" s="94">
        <v>-0.81</v>
      </c>
      <c r="D63" s="94">
        <v>-2.53</v>
      </c>
      <c r="E63" s="94">
        <v>-10.71</v>
      </c>
      <c r="F63" s="94">
        <v>-23.91</v>
      </c>
      <c r="G63" s="94">
        <v>-0.25</v>
      </c>
      <c r="H63" s="94">
        <v>1.95</v>
      </c>
      <c r="I63" s="94">
        <v>1.18</v>
      </c>
      <c r="J63" s="94">
        <v>-0.27</v>
      </c>
      <c r="K63" s="94">
        <v>3.49</v>
      </c>
      <c r="L63" s="94">
        <v>3.44</v>
      </c>
      <c r="M63" s="94">
        <v>2.4</v>
      </c>
      <c r="N63" s="94">
        <v>3.44</v>
      </c>
      <c r="O63" s="94">
        <v>3.6</v>
      </c>
      <c r="P63" s="94">
        <v>2.48</v>
      </c>
      <c r="Q63" s="94">
        <v>4.32</v>
      </c>
      <c r="R63" s="94">
        <v>3.68</v>
      </c>
      <c r="S63" s="77">
        <v>3.97</v>
      </c>
      <c r="T63" s="94"/>
      <c r="U63" s="95"/>
      <c r="V63" s="95"/>
      <c r="W63" s="95"/>
      <c r="X63" s="95"/>
      <c r="Y63" s="95"/>
      <c r="Z63" s="95"/>
      <c r="AA63" s="95"/>
      <c r="AB63" s="94">
        <v>-37.96</v>
      </c>
      <c r="AC63" s="95">
        <v>-4.45</v>
      </c>
      <c r="AD63" s="94">
        <v>2.61</v>
      </c>
      <c r="AE63" s="95">
        <v>74.24</v>
      </c>
      <c r="AF63" s="94">
        <v>12.77</v>
      </c>
      <c r="AG63" s="95">
        <v>16.82</v>
      </c>
      <c r="AH63" s="94">
        <v>14.08</v>
      </c>
      <c r="AI63" s="95">
        <v>12.45</v>
      </c>
      <c r="AK63" s="95"/>
      <c r="AM63" s="95"/>
      <c r="AN63" s="95"/>
      <c r="AO63" s="126">
        <v>175.23</v>
      </c>
      <c r="AP63" s="95">
        <v>214.77</v>
      </c>
      <c r="AQ63" s="95">
        <v>193.779286116698</v>
      </c>
      <c r="AR63" s="95">
        <v>168.791652291512</v>
      </c>
      <c r="AS63" s="91" t="s">
        <v>178</v>
      </c>
    </row>
    <row r="64" spans="1:45" ht="12.75">
      <c r="A64" s="91" t="s">
        <v>179</v>
      </c>
      <c r="B64" s="126">
        <v>440.19</v>
      </c>
      <c r="C64" s="94">
        <v>5.58</v>
      </c>
      <c r="D64" s="94">
        <v>5.71</v>
      </c>
      <c r="E64" s="94">
        <v>5.18</v>
      </c>
      <c r="F64" s="94">
        <v>2.62</v>
      </c>
      <c r="G64" s="94">
        <v>5.89</v>
      </c>
      <c r="H64" s="94">
        <v>6.09</v>
      </c>
      <c r="I64" s="94">
        <v>6.73</v>
      </c>
      <c r="J64" s="94">
        <v>6.9</v>
      </c>
      <c r="K64" s="94">
        <v>5.41</v>
      </c>
      <c r="L64" s="94">
        <v>6.17</v>
      </c>
      <c r="M64" s="94">
        <v>5.62</v>
      </c>
      <c r="N64" s="94">
        <v>5.26</v>
      </c>
      <c r="O64" s="94">
        <v>6.53</v>
      </c>
      <c r="P64" s="94">
        <v>7.11</v>
      </c>
      <c r="Q64" s="94">
        <v>6.39</v>
      </c>
      <c r="R64" s="94">
        <v>5.28</v>
      </c>
      <c r="S64" s="77">
        <v>7.19</v>
      </c>
      <c r="T64" s="94"/>
      <c r="U64" s="95"/>
      <c r="V64" s="95"/>
      <c r="W64" s="95"/>
      <c r="X64" s="95"/>
      <c r="Y64" s="95"/>
      <c r="Z64" s="95"/>
      <c r="AA64" s="95"/>
      <c r="AB64" s="94">
        <v>19.09</v>
      </c>
      <c r="AC64" s="95">
        <v>16.21</v>
      </c>
      <c r="AD64" s="94">
        <v>25.61</v>
      </c>
      <c r="AE64" s="95">
        <v>14.14</v>
      </c>
      <c r="AF64" s="94">
        <v>22.46</v>
      </c>
      <c r="AG64" s="95">
        <v>16.24</v>
      </c>
      <c r="AH64" s="94">
        <v>25.31</v>
      </c>
      <c r="AI64" s="95">
        <v>15.88</v>
      </c>
      <c r="AK64" s="95"/>
      <c r="AM64" s="95"/>
      <c r="AN64" s="95"/>
      <c r="AO64" s="126">
        <v>401.9</v>
      </c>
      <c r="AP64" s="95">
        <v>364.78</v>
      </c>
      <c r="AQ64" s="95">
        <v>362.220769518761</v>
      </c>
      <c r="AR64" s="95">
        <v>309.412697537171</v>
      </c>
      <c r="AS64" s="91" t="s">
        <v>179</v>
      </c>
    </row>
    <row r="65" spans="1:45" ht="12.75">
      <c r="A65" s="91" t="s">
        <v>180</v>
      </c>
      <c r="B65" s="126">
        <v>307.54</v>
      </c>
      <c r="C65" s="94">
        <v>4.94</v>
      </c>
      <c r="D65" s="94">
        <v>5.53</v>
      </c>
      <c r="E65" s="94">
        <v>5.22</v>
      </c>
      <c r="F65" s="94">
        <v>1.93</v>
      </c>
      <c r="G65" s="94">
        <v>2.45</v>
      </c>
      <c r="H65" s="94">
        <v>3.28</v>
      </c>
      <c r="I65" s="94">
        <v>2.88</v>
      </c>
      <c r="J65" s="94">
        <v>3.94</v>
      </c>
      <c r="K65" s="94">
        <v>3.32</v>
      </c>
      <c r="L65" s="94">
        <v>4.48</v>
      </c>
      <c r="M65" s="94">
        <v>4.58</v>
      </c>
      <c r="N65" s="94">
        <v>4.71</v>
      </c>
      <c r="O65" s="94">
        <v>4.61</v>
      </c>
      <c r="P65" s="94">
        <v>5.36</v>
      </c>
      <c r="Q65" s="94">
        <v>5.12</v>
      </c>
      <c r="R65" s="94">
        <v>5.08</v>
      </c>
      <c r="S65" s="77">
        <v>5.39</v>
      </c>
      <c r="T65" s="94"/>
      <c r="U65" s="95"/>
      <c r="V65" s="95"/>
      <c r="W65" s="95"/>
      <c r="X65" s="95"/>
      <c r="Y65" s="95"/>
      <c r="Z65" s="95"/>
      <c r="AA65" s="95"/>
      <c r="AB65" s="94">
        <v>17.62</v>
      </c>
      <c r="AC65" s="95">
        <v>11.76</v>
      </c>
      <c r="AD65" s="94">
        <v>12.55</v>
      </c>
      <c r="AE65" s="95">
        <v>19.36</v>
      </c>
      <c r="AF65" s="94">
        <v>17.09</v>
      </c>
      <c r="AG65" s="95">
        <v>17.62</v>
      </c>
      <c r="AH65" s="94">
        <v>20.17</v>
      </c>
      <c r="AI65" s="95">
        <v>14.49</v>
      </c>
      <c r="AK65" s="95"/>
      <c r="AM65" s="95"/>
      <c r="AN65" s="95"/>
      <c r="AO65" s="126">
        <v>292.32</v>
      </c>
      <c r="AP65" s="95">
        <v>301.12</v>
      </c>
      <c r="AQ65" s="95">
        <v>242.991959108782</v>
      </c>
      <c r="AR65" s="95">
        <v>207.209458244704</v>
      </c>
      <c r="AS65" s="91" t="s">
        <v>180</v>
      </c>
    </row>
    <row r="66" spans="1:45" ht="12.75">
      <c r="A66" s="91" t="s">
        <v>181</v>
      </c>
      <c r="B66" s="126">
        <v>462.49</v>
      </c>
      <c r="C66" s="94">
        <v>4.16</v>
      </c>
      <c r="D66" s="94">
        <v>4.82</v>
      </c>
      <c r="E66" s="94">
        <v>3.82</v>
      </c>
      <c r="F66" s="94">
        <v>0.02</v>
      </c>
      <c r="G66" s="94">
        <v>1.53</v>
      </c>
      <c r="H66" s="94">
        <v>2.99</v>
      </c>
      <c r="I66" s="94">
        <v>4.29</v>
      </c>
      <c r="J66" s="94">
        <v>6.26</v>
      </c>
      <c r="K66" s="94">
        <v>5.39</v>
      </c>
      <c r="L66" s="94">
        <v>5.83</v>
      </c>
      <c r="M66" s="94">
        <v>6.58</v>
      </c>
      <c r="N66" s="94">
        <v>7.76</v>
      </c>
      <c r="O66" s="94">
        <v>6.93</v>
      </c>
      <c r="P66" s="94">
        <v>7.29</v>
      </c>
      <c r="Q66" s="94">
        <v>6.24</v>
      </c>
      <c r="R66" s="94">
        <v>8.6</v>
      </c>
      <c r="S66" s="77">
        <v>7.81</v>
      </c>
      <c r="T66" s="94"/>
      <c r="U66" s="95"/>
      <c r="V66" s="95"/>
      <c r="W66" s="95"/>
      <c r="X66" s="95"/>
      <c r="Y66" s="95"/>
      <c r="Z66" s="95"/>
      <c r="AA66" s="95"/>
      <c r="AB66" s="94">
        <v>12.82</v>
      </c>
      <c r="AC66" s="95">
        <v>18.08</v>
      </c>
      <c r="AD66" s="94">
        <v>15.07</v>
      </c>
      <c r="AE66" s="95">
        <v>24.6</v>
      </c>
      <c r="AF66" s="94">
        <v>25.56</v>
      </c>
      <c r="AG66" s="95">
        <v>15.83</v>
      </c>
      <c r="AH66" s="94">
        <v>29.06</v>
      </c>
      <c r="AI66" s="95">
        <v>14.11</v>
      </c>
      <c r="AK66" s="95"/>
      <c r="AM66" s="95"/>
      <c r="AN66" s="95"/>
      <c r="AO66" s="126">
        <v>409.93</v>
      </c>
      <c r="AP66" s="95">
        <v>404.55</v>
      </c>
      <c r="AQ66" s="95">
        <v>370.711086672059</v>
      </c>
      <c r="AR66" s="95">
        <v>231.809517970712</v>
      </c>
      <c r="AS66" s="91" t="s">
        <v>181</v>
      </c>
    </row>
    <row r="67" spans="1:45" ht="12.75">
      <c r="A67" s="91" t="s">
        <v>182</v>
      </c>
      <c r="B67" s="126">
        <v>217.21</v>
      </c>
      <c r="C67" s="94">
        <v>4.27</v>
      </c>
      <c r="D67" s="94">
        <v>4.52</v>
      </c>
      <c r="E67" s="94">
        <v>2.95</v>
      </c>
      <c r="F67" s="94">
        <v>-11.16</v>
      </c>
      <c r="G67" s="94">
        <v>0.82</v>
      </c>
      <c r="H67" s="94">
        <v>1.18</v>
      </c>
      <c r="I67" s="94">
        <v>2.41</v>
      </c>
      <c r="J67" s="94">
        <v>1.47</v>
      </c>
      <c r="K67" s="94">
        <v>2.69</v>
      </c>
      <c r="L67" s="94">
        <v>3.24</v>
      </c>
      <c r="M67" s="94">
        <v>4</v>
      </c>
      <c r="N67" s="94">
        <v>2.83</v>
      </c>
      <c r="O67" s="94">
        <v>4.66</v>
      </c>
      <c r="P67" s="94">
        <v>5.06</v>
      </c>
      <c r="Q67" s="94">
        <v>3.89</v>
      </c>
      <c r="R67" s="94">
        <v>0.94</v>
      </c>
      <c r="S67" s="77">
        <v>3.83</v>
      </c>
      <c r="T67" s="94"/>
      <c r="U67" s="95"/>
      <c r="V67" s="95"/>
      <c r="W67" s="95"/>
      <c r="X67" s="95"/>
      <c r="Y67" s="95"/>
      <c r="Z67" s="95"/>
      <c r="AA67" s="95"/>
      <c r="AB67" s="94">
        <v>0.58</v>
      </c>
      <c r="AC67" s="95">
        <v>237.22</v>
      </c>
      <c r="AD67" s="94">
        <v>5.88</v>
      </c>
      <c r="AE67" s="95">
        <v>33.98</v>
      </c>
      <c r="AF67" s="94">
        <v>12.75</v>
      </c>
      <c r="AG67" s="95">
        <v>18.79</v>
      </c>
      <c r="AH67" s="94">
        <v>14.55</v>
      </c>
      <c r="AI67" s="95">
        <v>14.55</v>
      </c>
      <c r="AK67" s="95"/>
      <c r="AM67" s="95"/>
      <c r="AN67" s="95"/>
      <c r="AO67" s="126">
        <v>211.71</v>
      </c>
      <c r="AP67" s="95">
        <v>239.61</v>
      </c>
      <c r="AQ67" s="95">
        <v>199.810241503929</v>
      </c>
      <c r="AR67" s="95">
        <v>137.586549153285</v>
      </c>
      <c r="AS67" s="91" t="s">
        <v>182</v>
      </c>
    </row>
    <row r="68" spans="1:45" ht="12.75">
      <c r="A68" s="91" t="s">
        <v>183</v>
      </c>
      <c r="B68" s="126">
        <v>153.96</v>
      </c>
      <c r="C68" s="94">
        <v>1.89</v>
      </c>
      <c r="D68" s="94">
        <v>2.2</v>
      </c>
      <c r="E68" s="94">
        <v>1.93</v>
      </c>
      <c r="F68" s="94">
        <v>0.99</v>
      </c>
      <c r="G68" s="94">
        <v>1.78</v>
      </c>
      <c r="H68" s="94">
        <v>1.8</v>
      </c>
      <c r="I68" s="94">
        <v>1.6</v>
      </c>
      <c r="J68" s="94">
        <v>0.67</v>
      </c>
      <c r="K68" s="94">
        <v>0.92</v>
      </c>
      <c r="L68" s="94">
        <v>1.36</v>
      </c>
      <c r="M68" s="94">
        <v>4.34</v>
      </c>
      <c r="N68" s="94">
        <v>1.11</v>
      </c>
      <c r="O68" s="94">
        <v>1.79</v>
      </c>
      <c r="P68" s="94">
        <v>1.71</v>
      </c>
      <c r="Q68" s="94">
        <v>1.79</v>
      </c>
      <c r="R68" s="94">
        <v>-3.43</v>
      </c>
      <c r="S68" s="77">
        <v>1.74</v>
      </c>
      <c r="T68" s="94"/>
      <c r="U68" s="95"/>
      <c r="V68" s="95"/>
      <c r="W68" s="95"/>
      <c r="X68" s="95"/>
      <c r="Y68" s="95"/>
      <c r="Z68" s="95"/>
      <c r="AA68" s="95"/>
      <c r="AB68" s="94">
        <v>7.01</v>
      </c>
      <c r="AC68" s="95">
        <v>15.93</v>
      </c>
      <c r="AD68" s="94">
        <v>5.85</v>
      </c>
      <c r="AE68" s="95">
        <v>19.6</v>
      </c>
      <c r="AF68" s="94">
        <v>7.72</v>
      </c>
      <c r="AG68" s="95">
        <v>16.67</v>
      </c>
      <c r="AH68" s="94">
        <v>1.86</v>
      </c>
      <c r="AI68" s="95">
        <v>69.85</v>
      </c>
      <c r="AK68" s="95"/>
      <c r="AM68" s="95"/>
      <c r="AN68" s="95"/>
      <c r="AO68" s="126">
        <v>129.82</v>
      </c>
      <c r="AP68" s="95">
        <v>128.74</v>
      </c>
      <c r="AQ68" s="95">
        <v>114.638431778259</v>
      </c>
      <c r="AR68" s="95">
        <v>111.699218145443</v>
      </c>
      <c r="AS68" s="91" t="s">
        <v>183</v>
      </c>
    </row>
    <row r="69" spans="1:45" ht="12.75">
      <c r="A69" s="91" t="s">
        <v>184</v>
      </c>
      <c r="B69" s="126">
        <v>189.77</v>
      </c>
      <c r="C69" s="94">
        <v>3.32</v>
      </c>
      <c r="D69" s="94">
        <v>2.82</v>
      </c>
      <c r="E69" s="94">
        <v>3.78</v>
      </c>
      <c r="F69" s="94">
        <v>1.69</v>
      </c>
      <c r="G69" s="94">
        <v>2.37</v>
      </c>
      <c r="H69" s="94">
        <v>2.4</v>
      </c>
      <c r="I69" s="94">
        <v>3.47</v>
      </c>
      <c r="J69" s="94">
        <v>4.12</v>
      </c>
      <c r="K69" s="94">
        <v>3.04</v>
      </c>
      <c r="L69" s="94">
        <v>2.84</v>
      </c>
      <c r="M69" s="94">
        <v>3.09</v>
      </c>
      <c r="N69" s="94">
        <v>2.07</v>
      </c>
      <c r="O69" s="94">
        <v>2.83</v>
      </c>
      <c r="P69" s="94">
        <v>3.14</v>
      </c>
      <c r="Q69" s="94">
        <v>3.74</v>
      </c>
      <c r="R69" s="94">
        <v>1.44</v>
      </c>
      <c r="S69" s="77">
        <v>2.33</v>
      </c>
      <c r="T69" s="94"/>
      <c r="U69" s="95"/>
      <c r="V69" s="95"/>
      <c r="W69" s="95"/>
      <c r="X69" s="95"/>
      <c r="Y69" s="95"/>
      <c r="Z69" s="95"/>
      <c r="AA69" s="95"/>
      <c r="AB69" s="94">
        <v>11.61</v>
      </c>
      <c r="AC69" s="95">
        <v>12.74</v>
      </c>
      <c r="AD69" s="94">
        <v>12.36</v>
      </c>
      <c r="AE69" s="95">
        <v>12.78</v>
      </c>
      <c r="AF69" s="94">
        <v>11.04</v>
      </c>
      <c r="AG69" s="95">
        <v>14.43</v>
      </c>
      <c r="AH69" s="94">
        <v>11.15</v>
      </c>
      <c r="AI69" s="95">
        <v>16.41</v>
      </c>
      <c r="AK69" s="95"/>
      <c r="AM69" s="95"/>
      <c r="AN69" s="95"/>
      <c r="AO69" s="126">
        <v>182.98</v>
      </c>
      <c r="AP69" s="95">
        <v>159.34</v>
      </c>
      <c r="AQ69" s="95">
        <v>157.989695034213</v>
      </c>
      <c r="AR69" s="95">
        <v>147.934652901776</v>
      </c>
      <c r="AS69" s="91" t="s">
        <v>184</v>
      </c>
    </row>
    <row r="70" spans="2:40" ht="12.75">
      <c r="B70" s="126"/>
      <c r="C70" s="94"/>
      <c r="D70" s="94"/>
      <c r="E70" s="94"/>
      <c r="F70" s="94"/>
      <c r="G70" s="94"/>
      <c r="H70" s="94"/>
      <c r="I70" s="94"/>
      <c r="J70" s="94"/>
      <c r="K70" s="94"/>
      <c r="L70" s="94"/>
      <c r="M70" s="94"/>
      <c r="N70" s="94"/>
      <c r="O70" s="94"/>
      <c r="P70" s="94"/>
      <c r="Q70" s="94"/>
      <c r="R70" s="94"/>
      <c r="S70" s="77"/>
      <c r="T70" s="94"/>
      <c r="U70" s="95"/>
      <c r="V70" s="95"/>
      <c r="W70" s="95"/>
      <c r="X70" s="95"/>
      <c r="Y70" s="95"/>
      <c r="Z70" s="95"/>
      <c r="AA70" s="95"/>
      <c r="AC70" s="95"/>
      <c r="AE70" s="95"/>
      <c r="AG70" s="95"/>
      <c r="AI70" s="95"/>
      <c r="AK70" s="95"/>
      <c r="AM70" s="95"/>
      <c r="AN70" s="95"/>
    </row>
    <row r="71" spans="1:45" ht="12.75">
      <c r="A71" s="91" t="s">
        <v>185</v>
      </c>
      <c r="B71" s="126">
        <v>926.19</v>
      </c>
      <c r="C71" s="94">
        <v>8.94</v>
      </c>
      <c r="D71" s="94">
        <v>7.23</v>
      </c>
      <c r="E71" s="94">
        <v>6.42</v>
      </c>
      <c r="F71" s="94">
        <v>-17.92</v>
      </c>
      <c r="G71" s="94">
        <v>-1.98</v>
      </c>
      <c r="H71" s="94">
        <v>6.11</v>
      </c>
      <c r="I71" s="94">
        <v>7.85</v>
      </c>
      <c r="J71" s="94">
        <v>8.56</v>
      </c>
      <c r="K71" s="94">
        <v>8.7</v>
      </c>
      <c r="L71" s="94">
        <v>9.22</v>
      </c>
      <c r="M71" s="94">
        <v>11.21</v>
      </c>
      <c r="N71" s="94">
        <v>10.01</v>
      </c>
      <c r="O71" s="94">
        <v>10.06</v>
      </c>
      <c r="P71" s="94">
        <v>11.9</v>
      </c>
      <c r="Q71" s="94">
        <v>10.22</v>
      </c>
      <c r="R71" s="94">
        <v>10.27</v>
      </c>
      <c r="S71" s="77">
        <v>11.26</v>
      </c>
      <c r="T71" s="94"/>
      <c r="U71" s="95"/>
      <c r="V71" s="95"/>
      <c r="W71" s="95"/>
      <c r="X71" s="95"/>
      <c r="Y71" s="95"/>
      <c r="Z71" s="95"/>
      <c r="AA71" s="95"/>
      <c r="AB71" s="94">
        <v>4.67</v>
      </c>
      <c r="AC71" s="95">
        <v>115.26</v>
      </c>
      <c r="AD71" s="94">
        <v>20.54</v>
      </c>
      <c r="AE71" s="95">
        <v>35.38</v>
      </c>
      <c r="AF71" s="94">
        <v>39.14</v>
      </c>
      <c r="AG71" s="95">
        <v>23.18</v>
      </c>
      <c r="AH71" s="94">
        <v>42.44</v>
      </c>
      <c r="AI71" s="95">
        <v>20.72</v>
      </c>
      <c r="AK71" s="95"/>
      <c r="AM71" s="95"/>
      <c r="AN71" s="95"/>
      <c r="AO71" s="126">
        <v>879.16</v>
      </c>
      <c r="AP71" s="92">
        <v>907.249873210984</v>
      </c>
      <c r="AQ71" s="92">
        <v>726.674784</v>
      </c>
      <c r="AR71" s="92">
        <v>538.279301</v>
      </c>
      <c r="AS71" s="91" t="s">
        <v>185</v>
      </c>
    </row>
    <row r="72" spans="1:45" ht="12.75">
      <c r="A72" s="91" t="s">
        <v>186</v>
      </c>
      <c r="B72" s="126">
        <v>399.41</v>
      </c>
      <c r="C72" s="94">
        <v>0.8</v>
      </c>
      <c r="D72" s="94">
        <v>1.16</v>
      </c>
      <c r="E72" s="94">
        <v>-2.73</v>
      </c>
      <c r="F72" s="94">
        <v>-5.56</v>
      </c>
      <c r="G72" s="94">
        <v>1.6</v>
      </c>
      <c r="H72" s="94">
        <v>1.53</v>
      </c>
      <c r="I72" s="94">
        <v>3.26</v>
      </c>
      <c r="J72" s="94">
        <v>4.57</v>
      </c>
      <c r="K72" s="94">
        <v>3.48</v>
      </c>
      <c r="L72" s="94">
        <v>4.07</v>
      </c>
      <c r="M72" s="94">
        <v>4.26</v>
      </c>
      <c r="N72" s="94">
        <v>3.96</v>
      </c>
      <c r="O72" s="94">
        <v>3.24</v>
      </c>
      <c r="P72" s="94">
        <v>3.85</v>
      </c>
      <c r="Q72" s="94">
        <v>3.98</v>
      </c>
      <c r="R72" s="94">
        <v>6.4</v>
      </c>
      <c r="S72" s="77">
        <v>4.91</v>
      </c>
      <c r="T72" s="94"/>
      <c r="U72" s="95"/>
      <c r="V72" s="95"/>
      <c r="W72" s="95"/>
      <c r="X72" s="95"/>
      <c r="Y72" s="95"/>
      <c r="Z72" s="95"/>
      <c r="AA72" s="95"/>
      <c r="AB72" s="94">
        <v>-6.33</v>
      </c>
      <c r="AC72" s="95">
        <v>-28.38</v>
      </c>
      <c r="AD72" s="94">
        <v>10.96</v>
      </c>
      <c r="AE72" s="95">
        <v>25.13</v>
      </c>
      <c r="AF72" s="94">
        <v>15.77</v>
      </c>
      <c r="AG72" s="95">
        <v>22.88</v>
      </c>
      <c r="AH72" s="94">
        <v>17.47</v>
      </c>
      <c r="AI72" s="95">
        <v>20.91</v>
      </c>
      <c r="AK72" s="95"/>
      <c r="AM72" s="95"/>
      <c r="AN72" s="95"/>
      <c r="AO72" s="126">
        <v>365.27</v>
      </c>
      <c r="AP72" s="92">
        <v>360.788543149442</v>
      </c>
      <c r="AQ72" s="92">
        <v>275.428489</v>
      </c>
      <c r="AR72" s="92">
        <v>179.633147</v>
      </c>
      <c r="AS72" s="91" t="s">
        <v>186</v>
      </c>
    </row>
    <row r="73" spans="1:45" ht="12.75">
      <c r="A73" s="91" t="s">
        <v>187</v>
      </c>
      <c r="B73" s="126">
        <v>728.88</v>
      </c>
      <c r="C73" s="94">
        <v>6.07</v>
      </c>
      <c r="D73" s="94">
        <v>6.77</v>
      </c>
      <c r="E73" s="94">
        <v>7.73</v>
      </c>
      <c r="F73" s="94">
        <v>5.86</v>
      </c>
      <c r="G73" s="94">
        <v>5.35</v>
      </c>
      <c r="H73" s="94">
        <v>4.61</v>
      </c>
      <c r="I73" s="94">
        <v>7.71</v>
      </c>
      <c r="J73" s="94">
        <v>9.2</v>
      </c>
      <c r="K73" s="94">
        <v>7.08</v>
      </c>
      <c r="L73" s="94">
        <v>9.02</v>
      </c>
      <c r="M73" s="94">
        <v>9.8</v>
      </c>
      <c r="N73" s="94">
        <v>11.18</v>
      </c>
      <c r="O73" s="94">
        <v>10.91</v>
      </c>
      <c r="P73" s="94">
        <v>9.35</v>
      </c>
      <c r="Q73" s="94">
        <v>2.87</v>
      </c>
      <c r="R73" s="94">
        <v>11.86</v>
      </c>
      <c r="S73" s="77">
        <v>10.52</v>
      </c>
      <c r="T73" s="94"/>
      <c r="U73" s="95"/>
      <c r="V73" s="95"/>
      <c r="W73" s="95"/>
      <c r="X73" s="95"/>
      <c r="Y73" s="95"/>
      <c r="Z73" s="95"/>
      <c r="AA73" s="95"/>
      <c r="AB73" s="94">
        <v>26.43</v>
      </c>
      <c r="AC73" s="95">
        <v>15.8</v>
      </c>
      <c r="AD73" s="94">
        <v>26.87</v>
      </c>
      <c r="AE73" s="95">
        <v>18.45</v>
      </c>
      <c r="AF73" s="94">
        <v>37.08</v>
      </c>
      <c r="AG73" s="95">
        <v>16.71</v>
      </c>
      <c r="AH73" s="94">
        <v>34.99</v>
      </c>
      <c r="AI73" s="95">
        <v>21.49</v>
      </c>
      <c r="AK73" s="95"/>
      <c r="AM73" s="95"/>
      <c r="AN73" s="95"/>
      <c r="AO73" s="126">
        <v>751.72</v>
      </c>
      <c r="AP73" s="92">
        <v>619.587586927585</v>
      </c>
      <c r="AQ73" s="92">
        <v>495.715306</v>
      </c>
      <c r="AR73" s="92">
        <v>417.556133</v>
      </c>
      <c r="AS73" s="91" t="s">
        <v>187</v>
      </c>
    </row>
    <row r="74" spans="1:45" ht="12.75">
      <c r="A74" s="91" t="s">
        <v>188</v>
      </c>
      <c r="B74" s="126">
        <v>623.95</v>
      </c>
      <c r="C74" s="94">
        <v>13.5</v>
      </c>
      <c r="D74" s="94">
        <v>12.95</v>
      </c>
      <c r="E74" s="94">
        <v>30.08</v>
      </c>
      <c r="F74" s="94">
        <v>-58.8</v>
      </c>
      <c r="G74" s="94">
        <v>-21.74</v>
      </c>
      <c r="H74" s="94">
        <v>2.3</v>
      </c>
      <c r="I74" s="94">
        <v>7.39</v>
      </c>
      <c r="J74" s="94">
        <v>3.76</v>
      </c>
      <c r="K74" s="94">
        <v>10.4</v>
      </c>
      <c r="L74" s="94">
        <v>7.99</v>
      </c>
      <c r="M74" s="94">
        <v>7.77</v>
      </c>
      <c r="N74" s="94">
        <v>6.46</v>
      </c>
      <c r="O74" s="94">
        <v>7.11</v>
      </c>
      <c r="P74" s="94">
        <v>11.92</v>
      </c>
      <c r="Q74" s="94">
        <v>12.63</v>
      </c>
      <c r="R74" s="94">
        <v>8.79</v>
      </c>
      <c r="S74" s="77">
        <v>9.33</v>
      </c>
      <c r="T74" s="94"/>
      <c r="U74" s="95"/>
      <c r="V74" s="95"/>
      <c r="W74" s="95"/>
      <c r="X74" s="95"/>
      <c r="Y74" s="95"/>
      <c r="Z74" s="95"/>
      <c r="AA74" s="95"/>
      <c r="AB74" s="94">
        <v>-2.27</v>
      </c>
      <c r="AC74" s="95">
        <v>-159.31</v>
      </c>
      <c r="AD74" s="94">
        <v>-8.29</v>
      </c>
      <c r="AE74" s="95">
        <v>-72.96</v>
      </c>
      <c r="AF74" s="94">
        <v>32.62</v>
      </c>
      <c r="AG74" s="95">
        <v>24.13</v>
      </c>
      <c r="AH74" s="94">
        <v>40.45</v>
      </c>
      <c r="AI74" s="95">
        <v>17.43</v>
      </c>
      <c r="AK74" s="95"/>
      <c r="AM74" s="95"/>
      <c r="AN74" s="95"/>
      <c r="AO74" s="126">
        <v>705.18</v>
      </c>
      <c r="AP74" s="92">
        <v>786.994194312102</v>
      </c>
      <c r="AQ74" s="92">
        <v>604.814549</v>
      </c>
      <c r="AR74" s="92">
        <v>361.644584</v>
      </c>
      <c r="AS74" s="91" t="s">
        <v>188</v>
      </c>
    </row>
    <row r="75" spans="1:45" ht="12.75">
      <c r="A75" s="91" t="s">
        <v>189</v>
      </c>
      <c r="B75" s="126">
        <v>492.5</v>
      </c>
      <c r="C75" s="94">
        <v>4.53</v>
      </c>
      <c r="D75" s="94">
        <v>-0.24</v>
      </c>
      <c r="E75" s="94">
        <v>0.4</v>
      </c>
      <c r="F75" s="94">
        <v>-5.68</v>
      </c>
      <c r="G75" s="94">
        <v>3.03</v>
      </c>
      <c r="H75" s="94">
        <v>4.09</v>
      </c>
      <c r="I75" s="94">
        <v>3.21</v>
      </c>
      <c r="J75" s="94">
        <v>3.81</v>
      </c>
      <c r="K75" s="94">
        <v>3.51</v>
      </c>
      <c r="L75" s="94">
        <v>4.32</v>
      </c>
      <c r="M75" s="94">
        <v>4.81</v>
      </c>
      <c r="N75" s="94">
        <v>5.92</v>
      </c>
      <c r="O75" s="94">
        <v>3.37</v>
      </c>
      <c r="P75" s="94">
        <v>5.87</v>
      </c>
      <c r="Q75" s="94">
        <v>4.33</v>
      </c>
      <c r="R75" s="94">
        <v>5.7</v>
      </c>
      <c r="S75" s="77">
        <v>5.94</v>
      </c>
      <c r="T75" s="94"/>
      <c r="U75" s="95"/>
      <c r="V75" s="95"/>
      <c r="W75" s="95"/>
      <c r="X75" s="95"/>
      <c r="Y75" s="95"/>
      <c r="Z75" s="95"/>
      <c r="AA75" s="95"/>
      <c r="AB75" s="94">
        <v>-0.99</v>
      </c>
      <c r="AC75" s="95">
        <v>-394.99</v>
      </c>
      <c r="AD75" s="94">
        <v>14.14</v>
      </c>
      <c r="AE75" s="95">
        <v>29.89</v>
      </c>
      <c r="AF75" s="94">
        <v>18.55</v>
      </c>
      <c r="AG75" s="95">
        <v>26.4</v>
      </c>
      <c r="AH75" s="94">
        <v>19.28</v>
      </c>
      <c r="AI75" s="95">
        <v>23.37</v>
      </c>
      <c r="AK75" s="95"/>
      <c r="AM75" s="95"/>
      <c r="AN75" s="95"/>
      <c r="AO75" s="126">
        <v>450.51</v>
      </c>
      <c r="AP75" s="92">
        <v>489.730853141198</v>
      </c>
      <c r="AQ75" s="92">
        <v>422.690196</v>
      </c>
      <c r="AR75" s="92">
        <v>391.04396</v>
      </c>
      <c r="AS75" s="91" t="s">
        <v>189</v>
      </c>
    </row>
    <row r="76" spans="1:45" ht="12.75">
      <c r="A76" s="91" t="s">
        <v>190</v>
      </c>
      <c r="B76" s="126">
        <v>563.78</v>
      </c>
      <c r="C76" s="94">
        <v>4.21</v>
      </c>
      <c r="D76" s="94">
        <v>5.61</v>
      </c>
      <c r="E76" s="94">
        <v>3.23</v>
      </c>
      <c r="F76" s="94">
        <v>-0.97</v>
      </c>
      <c r="G76" s="94">
        <v>-7.01</v>
      </c>
      <c r="H76" s="94">
        <v>4.11</v>
      </c>
      <c r="I76" s="94">
        <v>4.16</v>
      </c>
      <c r="J76" s="94">
        <v>4.95</v>
      </c>
      <c r="K76" s="94">
        <v>4.12</v>
      </c>
      <c r="L76" s="94">
        <v>3.66</v>
      </c>
      <c r="M76" s="94">
        <v>3.44</v>
      </c>
      <c r="N76" s="94">
        <v>3.34</v>
      </c>
      <c r="O76" s="94">
        <v>4.64</v>
      </c>
      <c r="P76" s="94">
        <v>5.82</v>
      </c>
      <c r="Q76" s="94">
        <v>7.44</v>
      </c>
      <c r="R76" s="94">
        <v>6.68</v>
      </c>
      <c r="S76" s="77">
        <v>4.24</v>
      </c>
      <c r="T76" s="94"/>
      <c r="U76" s="95"/>
      <c r="V76" s="95"/>
      <c r="W76" s="95"/>
      <c r="X76" s="95"/>
      <c r="Y76" s="95"/>
      <c r="Z76" s="95"/>
      <c r="AA76" s="95"/>
      <c r="AB76" s="94">
        <v>12.08</v>
      </c>
      <c r="AC76" s="95">
        <v>24.4</v>
      </c>
      <c r="AD76" s="94">
        <v>6.21</v>
      </c>
      <c r="AE76" s="95">
        <v>63.9</v>
      </c>
      <c r="AF76" s="94">
        <v>14.56</v>
      </c>
      <c r="AG76" s="95">
        <v>33.41</v>
      </c>
      <c r="AH76" s="94">
        <v>24.58</v>
      </c>
      <c r="AI76" s="95">
        <v>19.92</v>
      </c>
      <c r="AK76" s="95"/>
      <c r="AM76" s="95"/>
      <c r="AN76" s="95"/>
      <c r="AO76" s="126">
        <v>489.76</v>
      </c>
      <c r="AP76" s="92">
        <v>486.4171482069</v>
      </c>
      <c r="AQ76" s="92">
        <v>396.845347</v>
      </c>
      <c r="AR76" s="92">
        <v>294.701729</v>
      </c>
      <c r="AS76" s="91" t="s">
        <v>190</v>
      </c>
    </row>
    <row r="77" spans="1:45" ht="12.75">
      <c r="A77" s="91" t="s">
        <v>191</v>
      </c>
      <c r="B77" s="126">
        <v>410.08</v>
      </c>
      <c r="C77" s="94">
        <v>4.52</v>
      </c>
      <c r="D77" s="94">
        <v>5.73</v>
      </c>
      <c r="E77" s="94">
        <v>1.71</v>
      </c>
      <c r="F77" s="94">
        <v>-3</v>
      </c>
      <c r="G77" s="94">
        <v>-1.65</v>
      </c>
      <c r="H77" s="94">
        <v>2.8</v>
      </c>
      <c r="I77" s="94">
        <v>3.36</v>
      </c>
      <c r="J77" s="94">
        <v>3.63</v>
      </c>
      <c r="K77" s="94">
        <v>3.64</v>
      </c>
      <c r="L77" s="94">
        <v>5.67</v>
      </c>
      <c r="M77" s="94">
        <v>5.74</v>
      </c>
      <c r="N77" s="94">
        <v>3.81</v>
      </c>
      <c r="O77" s="94">
        <v>5.19</v>
      </c>
      <c r="P77" s="94">
        <v>6.38</v>
      </c>
      <c r="Q77" s="94">
        <v>4.79</v>
      </c>
      <c r="R77" s="94">
        <v>4.55</v>
      </c>
      <c r="S77" s="77">
        <v>6.43</v>
      </c>
      <c r="T77" s="94"/>
      <c r="U77" s="95"/>
      <c r="V77" s="95"/>
      <c r="W77" s="95"/>
      <c r="X77" s="95"/>
      <c r="Y77" s="95"/>
      <c r="Z77" s="95"/>
      <c r="AA77" s="95"/>
      <c r="AB77" s="94">
        <v>8.96</v>
      </c>
      <c r="AC77" s="95">
        <v>27.11</v>
      </c>
      <c r="AD77" s="94">
        <v>8.14</v>
      </c>
      <c r="AE77" s="95">
        <v>38.77</v>
      </c>
      <c r="AF77" s="94">
        <v>18.86</v>
      </c>
      <c r="AG77" s="95">
        <v>21.69</v>
      </c>
      <c r="AH77" s="94">
        <v>20.91</v>
      </c>
      <c r="AI77" s="95">
        <v>19.15</v>
      </c>
      <c r="AK77" s="95"/>
      <c r="AM77" s="95"/>
      <c r="AN77" s="95"/>
      <c r="AO77" s="126">
        <v>400.42</v>
      </c>
      <c r="AP77" s="92">
        <v>409.050615023416</v>
      </c>
      <c r="AQ77" s="92">
        <v>315.555613</v>
      </c>
      <c r="AR77" s="92">
        <v>242.88266</v>
      </c>
      <c r="AS77" s="91" t="s">
        <v>191</v>
      </c>
    </row>
    <row r="78" spans="1:45" ht="12.75">
      <c r="A78" s="91" t="s">
        <v>192</v>
      </c>
      <c r="B78" s="126">
        <v>1017.76</v>
      </c>
      <c r="C78" s="94">
        <v>8.3</v>
      </c>
      <c r="D78" s="94">
        <v>3.35</v>
      </c>
      <c r="E78" s="94">
        <v>6.08</v>
      </c>
      <c r="F78" s="94">
        <v>-52.81</v>
      </c>
      <c r="G78" s="94">
        <v>-4.23</v>
      </c>
      <c r="H78" s="94">
        <v>5.08</v>
      </c>
      <c r="I78" s="94">
        <v>5.8</v>
      </c>
      <c r="J78" s="94">
        <v>9.44</v>
      </c>
      <c r="K78" s="94">
        <v>9.11</v>
      </c>
      <c r="L78" s="94">
        <v>4.45</v>
      </c>
      <c r="M78" s="94">
        <v>14.44</v>
      </c>
      <c r="N78" s="94">
        <v>15.04</v>
      </c>
      <c r="O78" s="94">
        <v>12.98</v>
      </c>
      <c r="P78" s="94">
        <v>13.99</v>
      </c>
      <c r="Q78" s="94">
        <v>10.76</v>
      </c>
      <c r="R78" s="94">
        <v>1.72</v>
      </c>
      <c r="S78" s="77">
        <v>8.67</v>
      </c>
      <c r="T78" s="94"/>
      <c r="U78" s="95"/>
      <c r="V78" s="95"/>
      <c r="W78" s="95"/>
      <c r="X78" s="95"/>
      <c r="Y78" s="95"/>
      <c r="Z78" s="95"/>
      <c r="AA78" s="95"/>
      <c r="AB78" s="94">
        <v>-35.08</v>
      </c>
      <c r="AC78" s="95">
        <v>-15.05</v>
      </c>
      <c r="AD78" s="94">
        <v>16.09</v>
      </c>
      <c r="AE78" s="95">
        <v>51.92</v>
      </c>
      <c r="AF78" s="94">
        <v>43.03</v>
      </c>
      <c r="AG78" s="95">
        <v>25.69</v>
      </c>
      <c r="AH78" s="94">
        <v>39.44</v>
      </c>
      <c r="AI78" s="95">
        <v>24.72</v>
      </c>
      <c r="AK78" s="95"/>
      <c r="AM78" s="95"/>
      <c r="AN78" s="95"/>
      <c r="AO78" s="126">
        <v>974.98</v>
      </c>
      <c r="AP78" s="92">
        <v>1105.37698525498</v>
      </c>
      <c r="AQ78" s="92">
        <v>835.384862</v>
      </c>
      <c r="AR78" s="92">
        <v>528.076113</v>
      </c>
      <c r="AS78" s="91" t="s">
        <v>192</v>
      </c>
    </row>
    <row r="79" spans="1:45" ht="12.75">
      <c r="A79" s="91" t="s">
        <v>193</v>
      </c>
      <c r="B79" s="126">
        <v>253.13</v>
      </c>
      <c r="C79" s="94">
        <v>3.53</v>
      </c>
      <c r="D79" s="94">
        <v>3.95</v>
      </c>
      <c r="E79" s="94">
        <v>4.21</v>
      </c>
      <c r="F79" s="94">
        <v>-3.72</v>
      </c>
      <c r="G79" s="94">
        <v>1</v>
      </c>
      <c r="H79" s="94">
        <v>2.42</v>
      </c>
      <c r="I79" s="94">
        <v>2.87</v>
      </c>
      <c r="J79" s="94">
        <v>2.23</v>
      </c>
      <c r="K79" s="94">
        <v>2.01</v>
      </c>
      <c r="L79" s="94">
        <v>4.51</v>
      </c>
      <c r="M79" s="94">
        <v>4.32</v>
      </c>
      <c r="N79" s="94">
        <v>2.99</v>
      </c>
      <c r="O79" s="94">
        <v>4.19</v>
      </c>
      <c r="P79" s="94">
        <v>4.17</v>
      </c>
      <c r="Q79" s="94">
        <v>1.18</v>
      </c>
      <c r="R79" s="94">
        <v>3.35</v>
      </c>
      <c r="S79" s="77">
        <v>3.79</v>
      </c>
      <c r="T79" s="94"/>
      <c r="U79" s="95"/>
      <c r="V79" s="95"/>
      <c r="W79" s="95"/>
      <c r="X79" s="95"/>
      <c r="Y79" s="95"/>
      <c r="Z79" s="95"/>
      <c r="AA79" s="95"/>
      <c r="AB79" s="94">
        <v>7.97</v>
      </c>
      <c r="AC79" s="95">
        <v>16.07</v>
      </c>
      <c r="AD79" s="94">
        <v>8.52</v>
      </c>
      <c r="AE79" s="95">
        <v>22.87</v>
      </c>
      <c r="AF79" s="94">
        <v>13.83</v>
      </c>
      <c r="AG79" s="95">
        <v>17.73</v>
      </c>
      <c r="AH79" s="94">
        <v>12.9</v>
      </c>
      <c r="AI79" s="95">
        <v>18.86</v>
      </c>
      <c r="AK79" s="95"/>
      <c r="AM79" s="95"/>
      <c r="AN79" s="95"/>
      <c r="AO79" s="126">
        <v>243.2</v>
      </c>
      <c r="AP79" s="92">
        <v>245.231305321018</v>
      </c>
      <c r="AQ79" s="92">
        <v>194.888015</v>
      </c>
      <c r="AR79" s="92">
        <v>128.06459</v>
      </c>
      <c r="AS79" s="91" t="s">
        <v>193</v>
      </c>
    </row>
    <row r="80" spans="1:45" ht="12.75">
      <c r="A80" s="91" t="s">
        <v>194</v>
      </c>
      <c r="B80" s="126">
        <v>187.12</v>
      </c>
      <c r="C80" s="94">
        <v>2.81</v>
      </c>
      <c r="D80" s="94">
        <v>3.78</v>
      </c>
      <c r="E80" s="94">
        <v>4.34</v>
      </c>
      <c r="F80" s="94">
        <v>-4.64</v>
      </c>
      <c r="G80" s="94">
        <v>3.31</v>
      </c>
      <c r="H80" s="94">
        <v>3.2</v>
      </c>
      <c r="I80" s="94">
        <v>2.4</v>
      </c>
      <c r="J80" s="94">
        <v>0.94</v>
      </c>
      <c r="K80" s="94">
        <v>1.66</v>
      </c>
      <c r="L80" s="94">
        <v>5.93</v>
      </c>
      <c r="M80" s="94">
        <v>1.81</v>
      </c>
      <c r="N80" s="94">
        <v>0.88</v>
      </c>
      <c r="O80" s="94">
        <v>1.51</v>
      </c>
      <c r="P80" s="94">
        <v>2.89</v>
      </c>
      <c r="Q80" s="94">
        <v>2.4</v>
      </c>
      <c r="R80" s="94">
        <v>0.31</v>
      </c>
      <c r="S80" s="77">
        <v>2.08</v>
      </c>
      <c r="T80" s="94"/>
      <c r="U80" s="95"/>
      <c r="V80" s="95"/>
      <c r="W80" s="95"/>
      <c r="X80" s="95"/>
      <c r="Y80" s="95"/>
      <c r="Z80" s="95"/>
      <c r="AA80" s="95"/>
      <c r="AB80" s="94">
        <v>6.29</v>
      </c>
      <c r="AC80" s="95">
        <v>22.76</v>
      </c>
      <c r="AD80" s="94">
        <v>9.85</v>
      </c>
      <c r="AE80" s="95">
        <v>16.41</v>
      </c>
      <c r="AF80" s="94">
        <v>10.28</v>
      </c>
      <c r="AG80" s="95">
        <v>17.83</v>
      </c>
      <c r="AH80" s="94">
        <v>7.11</v>
      </c>
      <c r="AI80" s="95">
        <v>23.09</v>
      </c>
      <c r="AK80" s="95"/>
      <c r="AM80" s="95"/>
      <c r="AN80" s="95"/>
      <c r="AO80" s="126">
        <v>164.14</v>
      </c>
      <c r="AP80" s="92">
        <v>183.360245492996</v>
      </c>
      <c r="AQ80" s="92">
        <v>161.645354</v>
      </c>
      <c r="AR80" s="92">
        <v>143.158405</v>
      </c>
      <c r="AS80" s="91" t="s">
        <v>194</v>
      </c>
    </row>
    <row r="81" spans="1:45" ht="12.75">
      <c r="A81" s="91" t="s">
        <v>195</v>
      </c>
      <c r="B81" s="126">
        <v>309.1</v>
      </c>
      <c r="C81" s="94">
        <v>4.84</v>
      </c>
      <c r="D81" s="94">
        <v>2.16</v>
      </c>
      <c r="E81" s="94">
        <v>5.01</v>
      </c>
      <c r="F81" s="94">
        <v>2.43</v>
      </c>
      <c r="G81" s="94">
        <v>3.12</v>
      </c>
      <c r="H81" s="94">
        <v>2.65</v>
      </c>
      <c r="I81" s="94">
        <v>4.43</v>
      </c>
      <c r="J81" s="94">
        <v>3.05</v>
      </c>
      <c r="K81" s="94">
        <v>5.99</v>
      </c>
      <c r="L81" s="94">
        <v>2.44</v>
      </c>
      <c r="M81" s="94">
        <v>5.64</v>
      </c>
      <c r="N81" s="94">
        <v>3.07</v>
      </c>
      <c r="O81" s="94">
        <v>5.09</v>
      </c>
      <c r="P81" s="94">
        <v>2.93</v>
      </c>
      <c r="Q81" s="94">
        <v>5.73</v>
      </c>
      <c r="R81" s="94">
        <v>3.98</v>
      </c>
      <c r="S81" s="77">
        <v>4.34</v>
      </c>
      <c r="T81" s="94"/>
      <c r="U81" s="95"/>
      <c r="V81" s="95"/>
      <c r="W81" s="95"/>
      <c r="X81" s="95"/>
      <c r="Y81" s="95"/>
      <c r="Z81" s="95"/>
      <c r="AA81" s="95"/>
      <c r="AB81" s="94">
        <v>14.44</v>
      </c>
      <c r="AC81" s="95">
        <v>14.53</v>
      </c>
      <c r="AD81" s="94">
        <v>13.25</v>
      </c>
      <c r="AE81" s="95">
        <v>18.36</v>
      </c>
      <c r="AF81" s="94">
        <v>17.13</v>
      </c>
      <c r="AG81" s="95">
        <v>15.61</v>
      </c>
      <c r="AH81" s="94">
        <v>17.74</v>
      </c>
      <c r="AI81" s="95">
        <v>16.97</v>
      </c>
      <c r="AK81" s="95"/>
      <c r="AM81" s="95"/>
      <c r="AN81" s="95"/>
      <c r="AO81" s="126">
        <v>300.99</v>
      </c>
      <c r="AP81" s="92">
        <v>267.441651666078</v>
      </c>
      <c r="AQ81" s="92">
        <v>243.217811</v>
      </c>
      <c r="AR81" s="92">
        <v>209.869193</v>
      </c>
      <c r="AS81" s="91" t="s">
        <v>195</v>
      </c>
    </row>
    <row r="82" spans="2:40" ht="12.75">
      <c r="B82" s="126"/>
      <c r="C82" s="94"/>
      <c r="D82" s="94"/>
      <c r="E82" s="94"/>
      <c r="F82" s="94"/>
      <c r="G82" s="94"/>
      <c r="H82" s="94"/>
      <c r="I82" s="94"/>
      <c r="J82" s="94"/>
      <c r="K82" s="94"/>
      <c r="L82" s="94"/>
      <c r="M82" s="94"/>
      <c r="N82" s="94"/>
      <c r="O82" s="94"/>
      <c r="P82" s="94"/>
      <c r="Q82" s="94"/>
      <c r="R82" s="94"/>
      <c r="S82" s="77"/>
      <c r="T82" s="94"/>
      <c r="U82" s="95"/>
      <c r="V82" s="95"/>
      <c r="W82" s="95"/>
      <c r="X82" s="95"/>
      <c r="Y82" s="95"/>
      <c r="Z82" s="95"/>
      <c r="AA82" s="95"/>
      <c r="AC82" s="95"/>
      <c r="AE82" s="95"/>
      <c r="AG82" s="95"/>
      <c r="AI82" s="95"/>
      <c r="AK82" s="95"/>
      <c r="AM82" s="95"/>
      <c r="AN82" s="95"/>
    </row>
    <row r="83" spans="1:45" ht="12.75">
      <c r="A83" s="91" t="s">
        <v>196</v>
      </c>
      <c r="B83" s="126">
        <v>433.06</v>
      </c>
      <c r="C83" s="94">
        <v>3.12</v>
      </c>
      <c r="D83" s="94">
        <v>1.61</v>
      </c>
      <c r="E83" s="94">
        <v>0.25</v>
      </c>
      <c r="F83" s="94">
        <v>-11.31</v>
      </c>
      <c r="G83" s="94">
        <v>-1.92</v>
      </c>
      <c r="H83" s="94">
        <v>0.69</v>
      </c>
      <c r="I83" s="94">
        <v>1.45</v>
      </c>
      <c r="J83" s="94">
        <v>2.04</v>
      </c>
      <c r="K83" s="94">
        <v>3</v>
      </c>
      <c r="L83" s="94">
        <v>3.29</v>
      </c>
      <c r="M83" s="94">
        <v>4.07</v>
      </c>
      <c r="N83" s="94">
        <v>3.62</v>
      </c>
      <c r="O83" s="94">
        <v>4.1</v>
      </c>
      <c r="P83" s="94">
        <v>4.61</v>
      </c>
      <c r="Q83" s="94">
        <v>3.59</v>
      </c>
      <c r="R83" s="94">
        <v>3.38</v>
      </c>
      <c r="S83" s="77">
        <v>4.73</v>
      </c>
      <c r="T83" s="94"/>
      <c r="U83" s="95"/>
      <c r="V83" s="95"/>
      <c r="W83" s="95"/>
      <c r="X83" s="95"/>
      <c r="Y83" s="95"/>
      <c r="Z83" s="95"/>
      <c r="AA83" s="95"/>
      <c r="AB83" s="94">
        <v>-6.33</v>
      </c>
      <c r="AC83" s="95">
        <v>-42.45</v>
      </c>
      <c r="AD83" s="94">
        <v>2.26</v>
      </c>
      <c r="AE83" s="95">
        <v>147.18</v>
      </c>
      <c r="AF83" s="94">
        <v>13.98</v>
      </c>
      <c r="AG83" s="95">
        <v>29.73</v>
      </c>
      <c r="AH83" s="94">
        <v>15.68</v>
      </c>
      <c r="AI83" s="95">
        <v>26.47</v>
      </c>
      <c r="AK83" s="95"/>
      <c r="AM83" s="95"/>
      <c r="AN83" s="95"/>
      <c r="AO83" s="126">
        <v>415.07</v>
      </c>
      <c r="AP83" s="92">
        <v>415.72857196558</v>
      </c>
      <c r="AQ83" s="92">
        <v>332.633857</v>
      </c>
      <c r="AR83" s="92">
        <v>268.730033</v>
      </c>
      <c r="AS83" s="91" t="s">
        <v>196</v>
      </c>
    </row>
    <row r="84" spans="1:45" ht="12.75">
      <c r="A84" s="91" t="s">
        <v>197</v>
      </c>
      <c r="B84" s="126">
        <v>269.34</v>
      </c>
      <c r="C84" s="94">
        <v>0.86</v>
      </c>
      <c r="D84" s="94">
        <v>-3.3</v>
      </c>
      <c r="E84" s="94">
        <v>-5.08</v>
      </c>
      <c r="F84" s="94">
        <v>-15.62</v>
      </c>
      <c r="G84" s="94">
        <v>-0.95</v>
      </c>
      <c r="H84" s="94">
        <v>-0.85</v>
      </c>
      <c r="I84" s="94">
        <v>1.8</v>
      </c>
      <c r="J84" s="94">
        <v>1.38</v>
      </c>
      <c r="K84" s="94">
        <v>2.21</v>
      </c>
      <c r="L84" s="94">
        <v>2.01</v>
      </c>
      <c r="M84" s="94">
        <v>2.96</v>
      </c>
      <c r="N84" s="94">
        <v>1.4</v>
      </c>
      <c r="O84" s="94">
        <v>2.42</v>
      </c>
      <c r="P84" s="94">
        <v>2.68</v>
      </c>
      <c r="Q84" s="94">
        <v>3.45</v>
      </c>
      <c r="R84" s="94">
        <v>2.5</v>
      </c>
      <c r="S84" s="77">
        <v>3.21</v>
      </c>
      <c r="T84" s="94"/>
      <c r="U84" s="95"/>
      <c r="V84" s="95"/>
      <c r="W84" s="95"/>
      <c r="X84" s="95"/>
      <c r="Y84" s="95"/>
      <c r="Z84" s="95"/>
      <c r="AA84" s="95"/>
      <c r="AB84" s="94">
        <v>-23.14</v>
      </c>
      <c r="AC84" s="95">
        <v>-5.41</v>
      </c>
      <c r="AD84" s="94">
        <v>1.38</v>
      </c>
      <c r="AE84" s="95">
        <v>136.63</v>
      </c>
      <c r="AF84" s="94">
        <v>8.59</v>
      </c>
      <c r="AG84" s="95">
        <v>29.62</v>
      </c>
      <c r="AH84" s="94">
        <v>11.04</v>
      </c>
      <c r="AI84" s="95">
        <v>22.32</v>
      </c>
      <c r="AK84" s="95"/>
      <c r="AM84" s="95"/>
      <c r="AN84" s="95"/>
      <c r="AO84" s="126">
        <v>246.53</v>
      </c>
      <c r="AP84" s="92">
        <v>254.457481513792</v>
      </c>
      <c r="AQ84" s="92">
        <v>188.551579</v>
      </c>
      <c r="AR84" s="92">
        <v>125.120938</v>
      </c>
      <c r="AS84" s="91" t="s">
        <v>197</v>
      </c>
    </row>
    <row r="85" spans="1:45" ht="12.75">
      <c r="A85" s="91" t="s">
        <v>198</v>
      </c>
      <c r="B85" s="126">
        <v>826.55</v>
      </c>
      <c r="C85" s="94">
        <v>2.54</v>
      </c>
      <c r="D85" s="94">
        <v>1.69</v>
      </c>
      <c r="E85" s="94">
        <v>-7.49</v>
      </c>
      <c r="F85" s="94">
        <v>3</v>
      </c>
      <c r="G85" s="94">
        <v>3.17</v>
      </c>
      <c r="H85" s="94">
        <v>6.25</v>
      </c>
      <c r="I85" s="94">
        <v>5.09</v>
      </c>
      <c r="J85" s="94">
        <v>-8.88</v>
      </c>
      <c r="K85" s="94">
        <v>3.41</v>
      </c>
      <c r="L85" s="94">
        <v>6.2</v>
      </c>
      <c r="M85" s="94">
        <v>6.46</v>
      </c>
      <c r="N85" s="94">
        <v>5.79</v>
      </c>
      <c r="O85" s="94">
        <v>5.91</v>
      </c>
      <c r="P85" s="94">
        <v>9.51</v>
      </c>
      <c r="Q85" s="94">
        <v>9.05</v>
      </c>
      <c r="R85" s="94">
        <v>9.33</v>
      </c>
      <c r="S85" s="77">
        <v>11.41</v>
      </c>
      <c r="T85" s="94"/>
      <c r="U85" s="95"/>
      <c r="V85" s="95"/>
      <c r="W85" s="95"/>
      <c r="X85" s="95"/>
      <c r="Y85" s="95"/>
      <c r="Z85" s="95"/>
      <c r="AA85" s="95"/>
      <c r="AB85" s="94">
        <v>-0.26</v>
      </c>
      <c r="AC85" s="95">
        <v>-1581.48</v>
      </c>
      <c r="AD85" s="94">
        <v>5.63</v>
      </c>
      <c r="AE85" s="95">
        <v>100.71</v>
      </c>
      <c r="AF85" s="94">
        <v>21.86</v>
      </c>
      <c r="AG85" s="95">
        <v>32.43</v>
      </c>
      <c r="AH85" s="94">
        <v>33.81</v>
      </c>
      <c r="AI85" s="95">
        <v>22.53</v>
      </c>
      <c r="AK85" s="95"/>
      <c r="AM85" s="95"/>
      <c r="AN85" s="95"/>
      <c r="AO85" s="126">
        <v>761.75</v>
      </c>
      <c r="AP85" s="92">
        <v>708.935249626213</v>
      </c>
      <c r="AQ85" s="92">
        <v>566.974258</v>
      </c>
      <c r="AR85" s="92">
        <v>411.185537</v>
      </c>
      <c r="AS85" s="91" t="s">
        <v>198</v>
      </c>
    </row>
    <row r="86" spans="1:45" ht="12.75">
      <c r="A86" s="91" t="s">
        <v>199</v>
      </c>
      <c r="B86" s="126">
        <v>1083.43</v>
      </c>
      <c r="C86" s="94">
        <v>15.83</v>
      </c>
      <c r="D86" s="94">
        <v>20.05</v>
      </c>
      <c r="E86" s="94">
        <v>32.11</v>
      </c>
      <c r="F86" s="94">
        <v>-70.7</v>
      </c>
      <c r="G86" s="94">
        <v>-9.48</v>
      </c>
      <c r="H86" s="94">
        <v>2.26</v>
      </c>
      <c r="I86" s="94">
        <v>4.69</v>
      </c>
      <c r="J86" s="94">
        <v>-1.44</v>
      </c>
      <c r="K86" s="94">
        <v>8.93</v>
      </c>
      <c r="L86" s="94">
        <v>11.55</v>
      </c>
      <c r="M86" s="94">
        <v>15</v>
      </c>
      <c r="N86" s="94">
        <v>6.4</v>
      </c>
      <c r="O86" s="94">
        <v>11.84</v>
      </c>
      <c r="P86" s="94">
        <v>20.34</v>
      </c>
      <c r="Q86" s="94">
        <v>15.72</v>
      </c>
      <c r="R86" s="94">
        <v>8.33</v>
      </c>
      <c r="S86" s="77">
        <v>10.95</v>
      </c>
      <c r="T86" s="94"/>
      <c r="U86" s="95"/>
      <c r="V86" s="95"/>
      <c r="W86" s="95"/>
      <c r="X86" s="95"/>
      <c r="Y86" s="95"/>
      <c r="Z86" s="95"/>
      <c r="AA86" s="95"/>
      <c r="AB86" s="94">
        <v>-2.71</v>
      </c>
      <c r="AC86" s="95">
        <v>-187.82</v>
      </c>
      <c r="AD86" s="94">
        <v>-3.97</v>
      </c>
      <c r="AE86" s="95">
        <v>-207.64</v>
      </c>
      <c r="AF86" s="94">
        <v>41.88</v>
      </c>
      <c r="AG86" s="95">
        <v>28.41</v>
      </c>
      <c r="AH86" s="94">
        <v>56.23</v>
      </c>
      <c r="AI86" s="95">
        <v>21.64</v>
      </c>
      <c r="AK86" s="95"/>
      <c r="AM86" s="95"/>
      <c r="AN86" s="95"/>
      <c r="AO86" s="126">
        <v>1216.75</v>
      </c>
      <c r="AP86" s="92">
        <v>1189.83001928814</v>
      </c>
      <c r="AQ86" s="92">
        <v>824.310999</v>
      </c>
      <c r="AR86" s="92">
        <v>509.004437</v>
      </c>
      <c r="AS86" s="91" t="s">
        <v>199</v>
      </c>
    </row>
    <row r="87" spans="1:45" ht="12.75">
      <c r="A87" s="91" t="s">
        <v>200</v>
      </c>
      <c r="B87" s="126">
        <v>529.15</v>
      </c>
      <c r="C87" s="94">
        <v>1.87</v>
      </c>
      <c r="D87" s="94">
        <v>0.26</v>
      </c>
      <c r="E87" s="94">
        <v>-6.49</v>
      </c>
      <c r="F87" s="94">
        <v>-16.74</v>
      </c>
      <c r="G87" s="94">
        <v>-6.92</v>
      </c>
      <c r="H87" s="94">
        <v>-1.54</v>
      </c>
      <c r="I87" s="94">
        <v>-7.26</v>
      </c>
      <c r="J87" s="94">
        <v>0.53</v>
      </c>
      <c r="K87" s="94">
        <v>1.49</v>
      </c>
      <c r="L87" s="94">
        <v>0.83</v>
      </c>
      <c r="M87" s="94">
        <v>2.3</v>
      </c>
      <c r="N87" s="94">
        <v>1.43</v>
      </c>
      <c r="O87" s="94">
        <v>3.35</v>
      </c>
      <c r="P87" s="94">
        <v>3.18</v>
      </c>
      <c r="Q87" s="94">
        <v>4.63</v>
      </c>
      <c r="R87" s="94">
        <v>5.27</v>
      </c>
      <c r="S87" s="77">
        <v>5.95</v>
      </c>
      <c r="T87" s="94"/>
      <c r="U87" s="95"/>
      <c r="V87" s="95"/>
      <c r="W87" s="95"/>
      <c r="X87" s="95"/>
      <c r="Y87" s="95"/>
      <c r="Z87" s="95"/>
      <c r="AA87" s="95"/>
      <c r="AB87" s="94">
        <v>-21.1</v>
      </c>
      <c r="AC87" s="95">
        <v>-21.6</v>
      </c>
      <c r="AD87" s="94">
        <v>-15.19</v>
      </c>
      <c r="AE87" s="95">
        <v>-27.51</v>
      </c>
      <c r="AF87" s="94">
        <v>6.05</v>
      </c>
      <c r="AG87" s="95">
        <v>81.73</v>
      </c>
      <c r="AH87" s="94">
        <v>16.43</v>
      </c>
      <c r="AI87" s="95">
        <v>29.84</v>
      </c>
      <c r="AK87" s="95"/>
      <c r="AM87" s="95"/>
      <c r="AN87" s="95"/>
      <c r="AO87" s="126">
        <v>490.3</v>
      </c>
      <c r="AP87" s="92">
        <v>494.855221575157</v>
      </c>
      <c r="AQ87" s="92">
        <v>417.942422</v>
      </c>
      <c r="AR87" s="92">
        <v>455.792896</v>
      </c>
      <c r="AS87" s="91" t="s">
        <v>200</v>
      </c>
    </row>
    <row r="88" spans="1:45" ht="12.75">
      <c r="A88" s="91" t="s">
        <v>201</v>
      </c>
      <c r="B88" s="126">
        <v>790.16</v>
      </c>
      <c r="C88" s="94">
        <v>4.39</v>
      </c>
      <c r="D88" s="94">
        <v>3.57</v>
      </c>
      <c r="E88" s="94">
        <v>5.03</v>
      </c>
      <c r="F88" s="94">
        <v>2.65</v>
      </c>
      <c r="G88" s="94">
        <v>3.03</v>
      </c>
      <c r="H88" s="94">
        <v>5.78</v>
      </c>
      <c r="I88" s="94">
        <v>5.87</v>
      </c>
      <c r="J88" s="94">
        <v>5.75</v>
      </c>
      <c r="K88" s="94">
        <v>5.6</v>
      </c>
      <c r="L88" s="94">
        <v>7.2</v>
      </c>
      <c r="M88" s="94">
        <v>5.73</v>
      </c>
      <c r="N88" s="94">
        <v>8.32</v>
      </c>
      <c r="O88" s="94">
        <v>5.35</v>
      </c>
      <c r="P88" s="94">
        <v>6.25</v>
      </c>
      <c r="Q88" s="94">
        <v>-5.45</v>
      </c>
      <c r="R88" s="94">
        <v>2.98</v>
      </c>
      <c r="S88" s="77">
        <v>6.92</v>
      </c>
      <c r="T88" s="94"/>
      <c r="U88" s="95"/>
      <c r="V88" s="95"/>
      <c r="W88" s="95"/>
      <c r="X88" s="95"/>
      <c r="Y88" s="95"/>
      <c r="Z88" s="95"/>
      <c r="AA88" s="95"/>
      <c r="AB88" s="94">
        <v>15.64</v>
      </c>
      <c r="AC88" s="95">
        <v>27.64</v>
      </c>
      <c r="AD88" s="94">
        <v>20.43</v>
      </c>
      <c r="AE88" s="95">
        <v>25.86</v>
      </c>
      <c r="AF88" s="94">
        <v>26.84</v>
      </c>
      <c r="AG88" s="95">
        <v>24.05</v>
      </c>
      <c r="AH88" s="94">
        <v>9.13</v>
      </c>
      <c r="AI88" s="95">
        <v>80.26</v>
      </c>
      <c r="AK88" s="95"/>
      <c r="AM88" s="95"/>
      <c r="AN88" s="95"/>
      <c r="AO88" s="126">
        <v>732.64</v>
      </c>
      <c r="AP88" s="92">
        <v>645.648413465369</v>
      </c>
      <c r="AQ88" s="92">
        <v>528.228252</v>
      </c>
      <c r="AR88" s="92">
        <v>432.219439</v>
      </c>
      <c r="AS88" s="91" t="s">
        <v>201</v>
      </c>
    </row>
    <row r="89" spans="1:45" ht="12.75">
      <c r="A89" s="91" t="s">
        <v>202</v>
      </c>
      <c r="B89" s="126">
        <v>446.73</v>
      </c>
      <c r="C89" s="94">
        <v>5.71</v>
      </c>
      <c r="D89" s="94">
        <v>7.73</v>
      </c>
      <c r="E89" s="94">
        <v>7.1</v>
      </c>
      <c r="F89" s="94">
        <v>-5.25</v>
      </c>
      <c r="G89" s="94">
        <v>-0.42</v>
      </c>
      <c r="H89" s="94">
        <v>3.25</v>
      </c>
      <c r="I89" s="94">
        <v>3.76</v>
      </c>
      <c r="J89" s="94">
        <v>2.43</v>
      </c>
      <c r="K89" s="94">
        <v>2.41</v>
      </c>
      <c r="L89" s="94">
        <v>4</v>
      </c>
      <c r="M89" s="94">
        <v>4.62</v>
      </c>
      <c r="N89" s="94">
        <v>3.88</v>
      </c>
      <c r="O89" s="94">
        <v>5.62</v>
      </c>
      <c r="P89" s="94">
        <v>6.69</v>
      </c>
      <c r="Q89" s="94">
        <v>6.24</v>
      </c>
      <c r="R89" s="94">
        <v>4.84</v>
      </c>
      <c r="S89" s="77">
        <v>6.19</v>
      </c>
      <c r="T89" s="94"/>
      <c r="U89" s="95"/>
      <c r="V89" s="95"/>
      <c r="W89" s="95"/>
      <c r="X89" s="95"/>
      <c r="Y89" s="95"/>
      <c r="Z89" s="95"/>
      <c r="AA89" s="95"/>
      <c r="AB89" s="94">
        <v>15.29</v>
      </c>
      <c r="AC89" s="95">
        <v>21.14</v>
      </c>
      <c r="AD89" s="94">
        <v>9.02</v>
      </c>
      <c r="AE89" s="95">
        <v>41.3</v>
      </c>
      <c r="AF89" s="94">
        <v>14.91</v>
      </c>
      <c r="AG89" s="95">
        <v>31.45</v>
      </c>
      <c r="AH89" s="94">
        <v>23.39</v>
      </c>
      <c r="AI89" s="95">
        <v>18.86</v>
      </c>
      <c r="AK89" s="95"/>
      <c r="AM89" s="95"/>
      <c r="AN89" s="95"/>
      <c r="AO89" s="126">
        <v>441.05</v>
      </c>
      <c r="AP89" s="92">
        <v>468.880683391737</v>
      </c>
      <c r="AQ89" s="92">
        <v>372.565789</v>
      </c>
      <c r="AR89" s="92">
        <v>323.263095</v>
      </c>
      <c r="AS89" s="91" t="s">
        <v>202</v>
      </c>
    </row>
    <row r="90" spans="1:45" ht="12.75">
      <c r="A90" s="91" t="s">
        <v>203</v>
      </c>
      <c r="B90" s="126">
        <v>243.51</v>
      </c>
      <c r="C90" s="94">
        <v>1.18</v>
      </c>
      <c r="D90" s="94">
        <v>0.32</v>
      </c>
      <c r="E90" s="94">
        <v>0.28</v>
      </c>
      <c r="F90" s="94">
        <v>-6.23</v>
      </c>
      <c r="G90" s="94">
        <v>-2.64</v>
      </c>
      <c r="H90" s="94">
        <v>-0.92</v>
      </c>
      <c r="I90" s="94">
        <v>0.99</v>
      </c>
      <c r="J90" s="94">
        <v>1.53</v>
      </c>
      <c r="K90" s="94">
        <v>1.82</v>
      </c>
      <c r="L90" s="94">
        <v>2.26</v>
      </c>
      <c r="M90" s="94">
        <v>3.21</v>
      </c>
      <c r="N90" s="94">
        <v>3.08</v>
      </c>
      <c r="O90" s="94">
        <v>2.27</v>
      </c>
      <c r="P90" s="94">
        <v>2.78</v>
      </c>
      <c r="Q90" s="94">
        <v>1.86</v>
      </c>
      <c r="R90" s="94">
        <v>0.82</v>
      </c>
      <c r="S90" s="77">
        <v>1.14</v>
      </c>
      <c r="T90" s="94"/>
      <c r="U90" s="95"/>
      <c r="V90" s="95"/>
      <c r="W90" s="95"/>
      <c r="X90" s="95"/>
      <c r="Y90" s="95"/>
      <c r="Z90" s="95"/>
      <c r="AA90" s="95"/>
      <c r="AB90" s="94">
        <v>-4.45</v>
      </c>
      <c r="AC90" s="95">
        <v>-30.81</v>
      </c>
      <c r="AD90" s="94">
        <v>-1.04</v>
      </c>
      <c r="AE90" s="95">
        <v>-194.79</v>
      </c>
      <c r="AF90" s="94">
        <v>10.37</v>
      </c>
      <c r="AG90" s="95">
        <v>24.29</v>
      </c>
      <c r="AH90" s="94">
        <v>7.74</v>
      </c>
      <c r="AI90" s="95">
        <v>31.16</v>
      </c>
      <c r="AK90" s="95"/>
      <c r="AM90" s="95"/>
      <c r="AN90" s="95"/>
      <c r="AO90" s="126">
        <v>241.05</v>
      </c>
      <c r="AP90" s="92">
        <v>251.929092970191</v>
      </c>
      <c r="AQ90" s="92">
        <v>202.584027</v>
      </c>
      <c r="AR90" s="92">
        <v>137.085894</v>
      </c>
      <c r="AS90" s="91" t="s">
        <v>203</v>
      </c>
    </row>
    <row r="91" spans="1:45" ht="12.75">
      <c r="A91" s="91" t="s">
        <v>204</v>
      </c>
      <c r="B91" s="126">
        <v>273.33</v>
      </c>
      <c r="C91" s="94">
        <v>-0.5</v>
      </c>
      <c r="D91" s="94">
        <v>0.66</v>
      </c>
      <c r="E91" s="94">
        <v>0.97</v>
      </c>
      <c r="F91" s="94">
        <v>-17.01</v>
      </c>
      <c r="G91" s="94">
        <v>-5.77</v>
      </c>
      <c r="H91" s="94">
        <v>1.91</v>
      </c>
      <c r="I91" s="94">
        <v>4.89</v>
      </c>
      <c r="J91" s="94">
        <v>2.91</v>
      </c>
      <c r="K91" s="94">
        <v>2.53</v>
      </c>
      <c r="L91" s="94">
        <v>4.04</v>
      </c>
      <c r="M91" s="94">
        <v>2.73</v>
      </c>
      <c r="N91" s="94">
        <v>3.63</v>
      </c>
      <c r="O91" s="94">
        <v>2.39</v>
      </c>
      <c r="P91" s="94">
        <v>4.74</v>
      </c>
      <c r="Q91" s="94">
        <v>3.05</v>
      </c>
      <c r="R91" s="94">
        <v>0.01</v>
      </c>
      <c r="S91" s="77">
        <v>2.92</v>
      </c>
      <c r="T91" s="94"/>
      <c r="U91" s="95"/>
      <c r="V91" s="95"/>
      <c r="W91" s="95"/>
      <c r="X91" s="95"/>
      <c r="Y91" s="95"/>
      <c r="Z91" s="95"/>
      <c r="AA91" s="95"/>
      <c r="AB91" s="94">
        <v>-15.88</v>
      </c>
      <c r="AC91" s="95">
        <v>-10.57</v>
      </c>
      <c r="AD91" s="94">
        <v>3.94</v>
      </c>
      <c r="AE91" s="95">
        <v>62.33</v>
      </c>
      <c r="AF91" s="94">
        <v>12.93</v>
      </c>
      <c r="AG91" s="95">
        <v>22.25</v>
      </c>
      <c r="AH91" s="94">
        <v>10.19</v>
      </c>
      <c r="AI91" s="95">
        <v>25.66</v>
      </c>
      <c r="AK91" s="95"/>
      <c r="AM91" s="95"/>
      <c r="AN91" s="95"/>
      <c r="AO91" s="126">
        <v>261.44</v>
      </c>
      <c r="AP91" s="92">
        <v>287.687243607632</v>
      </c>
      <c r="AQ91" s="92">
        <v>245.569848</v>
      </c>
      <c r="AR91" s="92">
        <v>167.886177</v>
      </c>
      <c r="AS91" s="91" t="s">
        <v>204</v>
      </c>
    </row>
    <row r="92" spans="1:45" ht="12.75">
      <c r="A92" s="91" t="s">
        <v>205</v>
      </c>
      <c r="B92" s="126">
        <v>2.32</v>
      </c>
      <c r="C92" s="94">
        <v>0.05</v>
      </c>
      <c r="D92" s="94">
        <v>0.2</v>
      </c>
      <c r="E92" s="94">
        <v>-0.19</v>
      </c>
      <c r="F92" s="94">
        <v>-0.6</v>
      </c>
      <c r="G92" s="94">
        <v>-0.02</v>
      </c>
      <c r="H92" s="94">
        <v>-0.02</v>
      </c>
      <c r="I92" s="94">
        <v>0.03</v>
      </c>
      <c r="J92" s="94">
        <v>0.01</v>
      </c>
      <c r="K92" s="94">
        <v>0.03</v>
      </c>
      <c r="L92" s="94">
        <v>0.04</v>
      </c>
      <c r="M92" s="94">
        <v>0.05</v>
      </c>
      <c r="N92" s="94">
        <v>0.05</v>
      </c>
      <c r="O92" s="94">
        <v>0.06</v>
      </c>
      <c r="P92" s="94">
        <v>0.03</v>
      </c>
      <c r="Q92" s="94">
        <v>0.04</v>
      </c>
      <c r="R92" s="94">
        <v>-0.05</v>
      </c>
      <c r="S92" s="77">
        <v>0.03</v>
      </c>
      <c r="T92" s="94"/>
      <c r="U92" s="95"/>
      <c r="V92" s="95"/>
      <c r="W92" s="95"/>
      <c r="X92" s="95"/>
      <c r="Y92" s="95"/>
      <c r="Z92" s="95"/>
      <c r="AA92" s="95"/>
      <c r="AB92" s="94">
        <v>-0.54</v>
      </c>
      <c r="AC92" s="95">
        <v>-9.02</v>
      </c>
      <c r="AD92" s="94">
        <v>0</v>
      </c>
      <c r="AE92" s="95">
        <v>2.73</v>
      </c>
      <c r="AF92" s="94">
        <v>0.17</v>
      </c>
      <c r="AG92" s="95">
        <v>16.7</v>
      </c>
      <c r="AH92" s="94">
        <v>0.09</v>
      </c>
      <c r="AI92" s="95">
        <v>25.14</v>
      </c>
      <c r="AK92" s="95"/>
      <c r="AM92" s="95"/>
      <c r="AN92" s="95"/>
      <c r="AO92" s="126">
        <v>2.35</v>
      </c>
      <c r="AP92" s="92">
        <v>2.78718630060018</v>
      </c>
      <c r="AQ92" s="92">
        <v>2.733466</v>
      </c>
      <c r="AR92" s="92">
        <v>4.86898</v>
      </c>
      <c r="AS92" s="91" t="s">
        <v>205</v>
      </c>
    </row>
    <row r="93" spans="1:45" ht="12.75">
      <c r="A93" s="91" t="s">
        <v>206</v>
      </c>
      <c r="B93" s="126">
        <v>499.23</v>
      </c>
      <c r="C93" s="94">
        <v>10.19</v>
      </c>
      <c r="D93" s="94">
        <v>2.22</v>
      </c>
      <c r="E93" s="94">
        <v>3.67</v>
      </c>
      <c r="F93" s="94">
        <v>8.1</v>
      </c>
      <c r="G93" s="94">
        <v>10.12</v>
      </c>
      <c r="H93" s="94">
        <v>2.29</v>
      </c>
      <c r="I93" s="94">
        <v>2.02</v>
      </c>
      <c r="J93" s="94">
        <v>9.61</v>
      </c>
      <c r="K93" s="94">
        <v>10.99</v>
      </c>
      <c r="L93" s="94">
        <v>3.1</v>
      </c>
      <c r="M93" s="94">
        <v>4.08</v>
      </c>
      <c r="N93" s="94">
        <v>8.21</v>
      </c>
      <c r="O93" s="94">
        <v>12.2</v>
      </c>
      <c r="P93" s="94">
        <v>4.29</v>
      </c>
      <c r="Q93" s="94">
        <v>3.1</v>
      </c>
      <c r="R93" s="94">
        <v>9.84</v>
      </c>
      <c r="S93" s="77">
        <v>11.56</v>
      </c>
      <c r="T93" s="94"/>
      <c r="U93" s="95"/>
      <c r="V93" s="95"/>
      <c r="W93" s="95"/>
      <c r="X93" s="95"/>
      <c r="Y93" s="95"/>
      <c r="Z93" s="95"/>
      <c r="AA93" s="95"/>
      <c r="AB93" s="94">
        <v>24.18</v>
      </c>
      <c r="AC93" s="95">
        <v>15.56</v>
      </c>
      <c r="AD93" s="94">
        <v>24.04</v>
      </c>
      <c r="AE93" s="95">
        <v>15.93</v>
      </c>
      <c r="AF93" s="94">
        <v>26.38</v>
      </c>
      <c r="AG93" s="95">
        <v>16.5</v>
      </c>
      <c r="AH93" s="94">
        <v>29.43</v>
      </c>
      <c r="AI93" s="95">
        <v>16.99</v>
      </c>
      <c r="AK93" s="95"/>
      <c r="AM93" s="95"/>
      <c r="AN93" s="95"/>
      <c r="AO93" s="126">
        <v>500.03</v>
      </c>
      <c r="AP93" s="92">
        <v>435.238315159962</v>
      </c>
      <c r="AQ93" s="92">
        <v>382.954298</v>
      </c>
      <c r="AR93" s="92">
        <v>376.25568</v>
      </c>
      <c r="AS93" s="91" t="s">
        <v>206</v>
      </c>
    </row>
    <row r="94" spans="2:40" ht="12.75">
      <c r="B94" s="126"/>
      <c r="C94" s="94"/>
      <c r="D94" s="94"/>
      <c r="E94" s="94"/>
      <c r="F94" s="94"/>
      <c r="G94" s="94"/>
      <c r="H94" s="94"/>
      <c r="I94" s="94"/>
      <c r="J94" s="94"/>
      <c r="K94" s="94"/>
      <c r="L94" s="94"/>
      <c r="M94" s="94"/>
      <c r="N94" s="94"/>
      <c r="O94" s="94"/>
      <c r="P94" s="94"/>
      <c r="Q94" s="94"/>
      <c r="R94" s="94"/>
      <c r="S94" s="77"/>
      <c r="T94" s="94"/>
      <c r="U94" s="95"/>
      <c r="V94" s="95"/>
      <c r="W94" s="95"/>
      <c r="X94" s="95"/>
      <c r="Y94" s="95"/>
      <c r="Z94" s="95"/>
      <c r="AA94" s="95"/>
      <c r="AC94" s="95"/>
      <c r="AE94" s="95"/>
      <c r="AG94" s="95"/>
      <c r="AI94" s="95"/>
      <c r="AK94" s="95"/>
      <c r="AM94" s="95"/>
      <c r="AN94" s="95"/>
    </row>
    <row r="95" spans="1:45" ht="12.75">
      <c r="A95" s="91" t="s">
        <v>207</v>
      </c>
      <c r="B95" s="126">
        <v>313.72</v>
      </c>
      <c r="C95" s="94">
        <v>3.47</v>
      </c>
      <c r="D95" s="94">
        <v>2.84</v>
      </c>
      <c r="E95" s="94">
        <v>2.15</v>
      </c>
      <c r="F95" s="94">
        <v>-5.51</v>
      </c>
      <c r="G95" s="94">
        <v>1.4</v>
      </c>
      <c r="H95" s="94">
        <v>2.92</v>
      </c>
      <c r="I95" s="94">
        <v>3.24</v>
      </c>
      <c r="J95" s="94">
        <v>3.36</v>
      </c>
      <c r="K95" s="94">
        <v>3.86</v>
      </c>
      <c r="L95" s="94">
        <v>4.33</v>
      </c>
      <c r="M95" s="94">
        <v>4.37</v>
      </c>
      <c r="N95" s="94">
        <v>4.56</v>
      </c>
      <c r="O95" s="94">
        <v>4.73</v>
      </c>
      <c r="P95" s="94">
        <v>4.96</v>
      </c>
      <c r="Q95" s="94">
        <v>4.97</v>
      </c>
      <c r="R95" s="94">
        <v>4.57</v>
      </c>
      <c r="S95" s="77">
        <v>5.11</v>
      </c>
      <c r="T95" s="94"/>
      <c r="U95" s="95"/>
      <c r="V95" s="95"/>
      <c r="W95" s="95"/>
      <c r="X95" s="95"/>
      <c r="Y95" s="95"/>
      <c r="Z95" s="95"/>
      <c r="AA95" s="95"/>
      <c r="AB95" s="94">
        <v>2.95</v>
      </c>
      <c r="AC95" s="95">
        <v>69.47</v>
      </c>
      <c r="AD95" s="94">
        <v>10.92</v>
      </c>
      <c r="AE95" s="95">
        <v>23.33</v>
      </c>
      <c r="AF95" s="94">
        <v>17.12</v>
      </c>
      <c r="AG95" s="95">
        <v>16.99</v>
      </c>
      <c r="AH95" s="94">
        <v>19.23</v>
      </c>
      <c r="AI95" s="95">
        <v>15.08</v>
      </c>
      <c r="AK95" s="95"/>
      <c r="AM95" s="95"/>
      <c r="AN95" s="95"/>
      <c r="AO95" s="126">
        <v>290.116729210052</v>
      </c>
      <c r="AP95" s="95">
        <v>290.886475273576</v>
      </c>
      <c r="AQ95" s="95">
        <v>254.785774039634</v>
      </c>
      <c r="AR95" s="95">
        <v>204.931807</v>
      </c>
      <c r="AS95" s="91" t="s">
        <v>207</v>
      </c>
    </row>
    <row r="96" spans="1:45" ht="12.75">
      <c r="A96" s="91" t="s">
        <v>208</v>
      </c>
      <c r="B96" s="126">
        <v>324.13</v>
      </c>
      <c r="C96" s="94">
        <v>1.73</v>
      </c>
      <c r="D96" s="94">
        <v>-2.67</v>
      </c>
      <c r="E96" s="94">
        <v>-1.53</v>
      </c>
      <c r="F96" s="94">
        <v>-10.3</v>
      </c>
      <c r="G96" s="94">
        <v>0.44</v>
      </c>
      <c r="H96" s="94">
        <v>2.54</v>
      </c>
      <c r="I96" s="94">
        <v>2.85</v>
      </c>
      <c r="J96" s="94">
        <v>3.49</v>
      </c>
      <c r="K96" s="94">
        <v>3.46</v>
      </c>
      <c r="L96" s="94">
        <v>3.94</v>
      </c>
      <c r="M96" s="94">
        <v>3.69</v>
      </c>
      <c r="N96" s="94">
        <v>4.05</v>
      </c>
      <c r="O96" s="94">
        <v>3.94</v>
      </c>
      <c r="P96" s="94">
        <v>4.51</v>
      </c>
      <c r="Q96" s="94">
        <v>4.34</v>
      </c>
      <c r="R96" s="94">
        <v>7.26</v>
      </c>
      <c r="S96" s="77">
        <v>4.39</v>
      </c>
      <c r="T96" s="94"/>
      <c r="U96" s="95"/>
      <c r="V96" s="95"/>
      <c r="W96" s="95"/>
      <c r="X96" s="95"/>
      <c r="Y96" s="95"/>
      <c r="Z96" s="95"/>
      <c r="AA96" s="95"/>
      <c r="AB96" s="94">
        <v>-12.77</v>
      </c>
      <c r="AC96" s="95">
        <v>-12.32</v>
      </c>
      <c r="AD96" s="94">
        <v>9.32</v>
      </c>
      <c r="AE96" s="95">
        <v>23.82</v>
      </c>
      <c r="AF96" s="94">
        <v>15.14</v>
      </c>
      <c r="AG96" s="95">
        <v>18.59</v>
      </c>
      <c r="AH96" s="94">
        <v>20.04</v>
      </c>
      <c r="AI96" s="95">
        <v>14.56</v>
      </c>
      <c r="AK96" s="95"/>
      <c r="AM96" s="95"/>
      <c r="AN96" s="95"/>
      <c r="AO96" s="126">
        <v>291.896360566624</v>
      </c>
      <c r="AP96" s="95">
        <v>281.440542703776</v>
      </c>
      <c r="AQ96" s="95">
        <v>221.964673219737</v>
      </c>
      <c r="AR96" s="95">
        <v>157.302884</v>
      </c>
      <c r="AS96" s="91" t="s">
        <v>208</v>
      </c>
    </row>
    <row r="97" spans="1:45" ht="12.75">
      <c r="A97" s="91" t="s">
        <v>209</v>
      </c>
      <c r="B97" s="126">
        <v>377.73</v>
      </c>
      <c r="C97" s="94">
        <v>3.79</v>
      </c>
      <c r="D97" s="94">
        <v>3.6</v>
      </c>
      <c r="E97" s="94">
        <v>4.5</v>
      </c>
      <c r="F97" s="94">
        <v>2.61</v>
      </c>
      <c r="G97" s="94">
        <v>3.56</v>
      </c>
      <c r="H97" s="94">
        <v>4.41</v>
      </c>
      <c r="I97" s="94">
        <v>4.57</v>
      </c>
      <c r="J97" s="94">
        <v>4.35</v>
      </c>
      <c r="K97" s="94">
        <v>4.1</v>
      </c>
      <c r="L97" s="94">
        <v>4.79</v>
      </c>
      <c r="M97" s="94">
        <v>4.66</v>
      </c>
      <c r="N97" s="94">
        <v>6.13</v>
      </c>
      <c r="O97" s="94">
        <v>4.88</v>
      </c>
      <c r="P97" s="94">
        <v>5.26</v>
      </c>
      <c r="Q97" s="94">
        <v>5.04</v>
      </c>
      <c r="R97" s="94">
        <v>4.48</v>
      </c>
      <c r="S97" s="77">
        <v>4.82</v>
      </c>
      <c r="T97" s="94"/>
      <c r="U97" s="95"/>
      <c r="V97" s="95"/>
      <c r="W97" s="95"/>
      <c r="X97" s="95"/>
      <c r="Y97" s="95"/>
      <c r="Z97" s="95"/>
      <c r="AA97" s="95"/>
      <c r="AB97" s="94">
        <v>14.5</v>
      </c>
      <c r="AC97" s="95">
        <v>17.52</v>
      </c>
      <c r="AD97" s="94">
        <v>16.89</v>
      </c>
      <c r="AE97" s="95">
        <v>16.8</v>
      </c>
      <c r="AF97" s="94">
        <v>19.69</v>
      </c>
      <c r="AG97" s="95">
        <v>16.03</v>
      </c>
      <c r="AH97" s="94">
        <v>19.65</v>
      </c>
      <c r="AI97" s="95">
        <v>17.8</v>
      </c>
      <c r="AK97" s="95"/>
      <c r="AM97" s="95"/>
      <c r="AN97" s="95"/>
      <c r="AO97" s="126">
        <v>349.805242943868</v>
      </c>
      <c r="AP97" s="95">
        <v>315.5991817581</v>
      </c>
      <c r="AQ97" s="95">
        <v>283.697003224628</v>
      </c>
      <c r="AR97" s="95">
        <v>253.990346</v>
      </c>
      <c r="AS97" s="91" t="s">
        <v>209</v>
      </c>
    </row>
    <row r="98" spans="1:45" ht="12.75">
      <c r="A98" s="91" t="s">
        <v>210</v>
      </c>
      <c r="B98" s="126">
        <v>544.7</v>
      </c>
      <c r="C98" s="94">
        <v>12.47</v>
      </c>
      <c r="D98" s="94">
        <v>13.61</v>
      </c>
      <c r="E98" s="94">
        <v>20.84</v>
      </c>
      <c r="F98" s="94">
        <v>-12.75</v>
      </c>
      <c r="G98" s="94">
        <v>-1.3</v>
      </c>
      <c r="H98" s="94">
        <v>4.25</v>
      </c>
      <c r="I98" s="94">
        <v>6.13</v>
      </c>
      <c r="J98" s="94">
        <v>6.24</v>
      </c>
      <c r="K98" s="94">
        <v>8.64</v>
      </c>
      <c r="L98" s="94">
        <v>10.04</v>
      </c>
      <c r="M98" s="94">
        <v>8.84</v>
      </c>
      <c r="N98" s="94">
        <v>9.28</v>
      </c>
      <c r="O98" s="94">
        <v>11.02</v>
      </c>
      <c r="P98" s="94">
        <v>13.05</v>
      </c>
      <c r="Q98" s="94">
        <v>12.39</v>
      </c>
      <c r="R98" s="94">
        <v>9.98</v>
      </c>
      <c r="S98" s="77">
        <v>12.07</v>
      </c>
      <c r="T98" s="94"/>
      <c r="U98" s="95"/>
      <c r="V98" s="95"/>
      <c r="W98" s="95"/>
      <c r="X98" s="95"/>
      <c r="Y98" s="95"/>
      <c r="Z98" s="95"/>
      <c r="AA98" s="95"/>
      <c r="AB98" s="94">
        <v>34.17</v>
      </c>
      <c r="AC98" s="95">
        <v>11.68</v>
      </c>
      <c r="AD98" s="94">
        <v>15.32</v>
      </c>
      <c r="AE98" s="95">
        <v>29.68</v>
      </c>
      <c r="AF98" s="94">
        <v>36.8</v>
      </c>
      <c r="AG98" s="95">
        <v>14.69</v>
      </c>
      <c r="AH98" s="94">
        <v>46.45</v>
      </c>
      <c r="AI98" s="95">
        <v>11.88</v>
      </c>
      <c r="AK98" s="95"/>
      <c r="AM98" s="95"/>
      <c r="AN98" s="95"/>
      <c r="AO98" s="126">
        <v>551.86626651829</v>
      </c>
      <c r="AP98" s="95">
        <v>540.649387285287</v>
      </c>
      <c r="AQ98" s="95">
        <v>454.72875056943</v>
      </c>
      <c r="AR98" s="95">
        <v>399.124324</v>
      </c>
      <c r="AS98" s="91" t="s">
        <v>210</v>
      </c>
    </row>
    <row r="99" spans="1:45" ht="12.75">
      <c r="A99" s="91" t="s">
        <v>211</v>
      </c>
      <c r="B99" s="126">
        <v>218.8</v>
      </c>
      <c r="C99" s="94">
        <v>-0.48</v>
      </c>
      <c r="D99" s="94">
        <v>-2.36</v>
      </c>
      <c r="E99" s="94">
        <v>-10.08</v>
      </c>
      <c r="F99" s="94">
        <v>-22.96</v>
      </c>
      <c r="G99" s="94">
        <v>-0.23</v>
      </c>
      <c r="H99" s="94">
        <v>2</v>
      </c>
      <c r="I99" s="94">
        <v>1.1</v>
      </c>
      <c r="J99" s="94">
        <v>-0.04</v>
      </c>
      <c r="K99" s="94">
        <v>3.49</v>
      </c>
      <c r="L99" s="94">
        <v>3.47</v>
      </c>
      <c r="M99" s="94">
        <v>2.54</v>
      </c>
      <c r="N99" s="94">
        <v>3.56</v>
      </c>
      <c r="O99" s="94">
        <v>3.63</v>
      </c>
      <c r="P99" s="94">
        <v>2.69</v>
      </c>
      <c r="Q99" s="94">
        <v>4.37</v>
      </c>
      <c r="R99" s="94">
        <v>3.85</v>
      </c>
      <c r="S99" s="77">
        <v>4.16</v>
      </c>
      <c r="T99" s="94"/>
      <c r="U99" s="95"/>
      <c r="V99" s="95"/>
      <c r="W99" s="95"/>
      <c r="X99" s="95"/>
      <c r="Y99" s="95"/>
      <c r="Z99" s="95"/>
      <c r="AA99" s="95"/>
      <c r="AB99" s="94">
        <v>-35.88</v>
      </c>
      <c r="AC99" s="95">
        <v>-5.24</v>
      </c>
      <c r="AD99" s="94">
        <v>2.83</v>
      </c>
      <c r="AE99" s="95">
        <v>74.9</v>
      </c>
      <c r="AF99" s="94">
        <v>13.07</v>
      </c>
      <c r="AG99" s="95">
        <v>18.12</v>
      </c>
      <c r="AH99" s="94">
        <v>14.54</v>
      </c>
      <c r="AI99" s="95">
        <v>13.58</v>
      </c>
      <c r="AK99" s="95"/>
      <c r="AM99" s="95"/>
      <c r="AN99" s="95"/>
      <c r="AO99" s="126">
        <v>197.465046734599</v>
      </c>
      <c r="AP99" s="95">
        <v>236.719178253643</v>
      </c>
      <c r="AQ99" s="95">
        <v>211.96466059482</v>
      </c>
      <c r="AR99" s="95">
        <v>187.997765</v>
      </c>
      <c r="AS99" s="91" t="s">
        <v>211</v>
      </c>
    </row>
    <row r="100" spans="1:45" ht="12.75">
      <c r="A100" s="91" t="s">
        <v>212</v>
      </c>
      <c r="B100" s="126">
        <v>450.62</v>
      </c>
      <c r="C100" s="94">
        <v>5.35</v>
      </c>
      <c r="D100" s="94">
        <v>5.55</v>
      </c>
      <c r="E100" s="94">
        <v>4.96</v>
      </c>
      <c r="F100" s="94">
        <v>2.36</v>
      </c>
      <c r="G100" s="94">
        <v>4.89</v>
      </c>
      <c r="H100" s="94">
        <v>5.84</v>
      </c>
      <c r="I100" s="94">
        <v>6.42</v>
      </c>
      <c r="J100" s="94">
        <v>6.61</v>
      </c>
      <c r="K100" s="94">
        <v>5.23</v>
      </c>
      <c r="L100" s="94">
        <v>5.93</v>
      </c>
      <c r="M100" s="94">
        <v>5.38</v>
      </c>
      <c r="N100" s="94">
        <v>5.13</v>
      </c>
      <c r="O100" s="94">
        <v>6.28</v>
      </c>
      <c r="P100" s="94">
        <v>6.93</v>
      </c>
      <c r="Q100" s="94">
        <v>6.13</v>
      </c>
      <c r="R100" s="94">
        <v>5.29</v>
      </c>
      <c r="S100" s="77">
        <v>6.95</v>
      </c>
      <c r="T100" s="94"/>
      <c r="U100" s="95"/>
      <c r="V100" s="95"/>
      <c r="W100" s="95"/>
      <c r="X100" s="95"/>
      <c r="Y100" s="95"/>
      <c r="Z100" s="95"/>
      <c r="AA100" s="95"/>
      <c r="AB100" s="94">
        <v>18.22</v>
      </c>
      <c r="AC100" s="95">
        <v>16.82</v>
      </c>
      <c r="AD100" s="94">
        <v>23.76</v>
      </c>
      <c r="AE100" s="95">
        <v>15.26</v>
      </c>
      <c r="AF100" s="94">
        <v>21.67</v>
      </c>
      <c r="AG100" s="95">
        <v>17.27</v>
      </c>
      <c r="AH100" s="94">
        <v>24.63</v>
      </c>
      <c r="AI100" s="95">
        <v>16.65</v>
      </c>
      <c r="AK100" s="95"/>
      <c r="AM100" s="95"/>
      <c r="AN100" s="95"/>
      <c r="AO100" s="126">
        <v>410.139472034167</v>
      </c>
      <c r="AP100" s="95">
        <v>374.18163178383</v>
      </c>
      <c r="AQ100" s="95">
        <v>362.62085543049</v>
      </c>
      <c r="AR100" s="95">
        <v>306.441464</v>
      </c>
      <c r="AS100" s="91" t="s">
        <v>212</v>
      </c>
    </row>
    <row r="101" spans="1:45" ht="12.75">
      <c r="A101" s="91" t="s">
        <v>213</v>
      </c>
      <c r="B101" s="126">
        <v>320.38</v>
      </c>
      <c r="C101" s="94">
        <v>4.9</v>
      </c>
      <c r="D101" s="94">
        <v>5.6</v>
      </c>
      <c r="E101" s="94">
        <v>4.93</v>
      </c>
      <c r="F101" s="94">
        <v>1.23</v>
      </c>
      <c r="G101" s="94">
        <v>1.96</v>
      </c>
      <c r="H101" s="94">
        <v>3.22</v>
      </c>
      <c r="I101" s="94">
        <v>2.94</v>
      </c>
      <c r="J101" s="94">
        <v>3.84</v>
      </c>
      <c r="K101" s="94">
        <v>3.29</v>
      </c>
      <c r="L101" s="94">
        <v>4.54</v>
      </c>
      <c r="M101" s="94">
        <v>4.66</v>
      </c>
      <c r="N101" s="94">
        <v>4.57</v>
      </c>
      <c r="O101" s="94">
        <v>4.68</v>
      </c>
      <c r="P101" s="94">
        <v>5.48</v>
      </c>
      <c r="Q101" s="94">
        <v>5.12</v>
      </c>
      <c r="R101" s="94">
        <v>5</v>
      </c>
      <c r="S101" s="77">
        <v>5.49</v>
      </c>
      <c r="T101" s="94"/>
      <c r="U101" s="95"/>
      <c r="V101" s="95"/>
      <c r="W101" s="95"/>
      <c r="X101" s="95"/>
      <c r="Y101" s="95"/>
      <c r="Z101" s="95"/>
      <c r="AA101" s="95"/>
      <c r="AB101" s="94">
        <v>16.66</v>
      </c>
      <c r="AC101" s="95">
        <v>12.83</v>
      </c>
      <c r="AD101" s="94">
        <v>11.96</v>
      </c>
      <c r="AE101" s="95">
        <v>21.15</v>
      </c>
      <c r="AF101" s="94">
        <v>17.07</v>
      </c>
      <c r="AG101" s="95">
        <v>18.48</v>
      </c>
      <c r="AH101" s="94">
        <v>20.28</v>
      </c>
      <c r="AI101" s="95">
        <v>15.09</v>
      </c>
      <c r="AK101" s="95"/>
      <c r="AM101" s="95"/>
      <c r="AN101" s="95"/>
      <c r="AO101" s="126">
        <v>306.034652224492</v>
      </c>
      <c r="AP101" s="95">
        <v>315.411736908567</v>
      </c>
      <c r="AQ101" s="95">
        <v>252.967000923625</v>
      </c>
      <c r="AR101" s="95">
        <v>213.731745</v>
      </c>
      <c r="AS101" s="91" t="s">
        <v>213</v>
      </c>
    </row>
    <row r="102" spans="1:45" ht="12.75">
      <c r="A102" s="91" t="s">
        <v>214</v>
      </c>
      <c r="B102" s="126">
        <v>473.09</v>
      </c>
      <c r="C102" s="94">
        <v>4.14</v>
      </c>
      <c r="D102" s="94">
        <v>4.53</v>
      </c>
      <c r="E102" s="94">
        <v>3.72</v>
      </c>
      <c r="F102" s="94">
        <v>-1.95</v>
      </c>
      <c r="G102" s="94">
        <v>1.11</v>
      </c>
      <c r="H102" s="94">
        <v>2.85</v>
      </c>
      <c r="I102" s="94">
        <v>4.19</v>
      </c>
      <c r="J102" s="94">
        <v>6.17</v>
      </c>
      <c r="K102" s="94">
        <v>5.36</v>
      </c>
      <c r="L102" s="94">
        <v>5.66</v>
      </c>
      <c r="M102" s="94">
        <v>6.71</v>
      </c>
      <c r="N102" s="94">
        <v>7.82</v>
      </c>
      <c r="O102" s="94">
        <v>6.94</v>
      </c>
      <c r="P102" s="94">
        <v>7.32</v>
      </c>
      <c r="Q102" s="94">
        <v>6.21</v>
      </c>
      <c r="R102" s="94">
        <v>8.07</v>
      </c>
      <c r="S102" s="77">
        <v>7.56</v>
      </c>
      <c r="T102" s="94"/>
      <c r="U102" s="95"/>
      <c r="V102" s="95"/>
      <c r="W102" s="95"/>
      <c r="X102" s="95"/>
      <c r="Y102" s="95"/>
      <c r="Z102" s="95"/>
      <c r="AA102" s="95"/>
      <c r="AB102" s="94">
        <v>10.44</v>
      </c>
      <c r="AC102" s="95">
        <v>22.85</v>
      </c>
      <c r="AD102" s="94">
        <v>14.32</v>
      </c>
      <c r="AE102" s="95">
        <v>26.55</v>
      </c>
      <c r="AF102" s="94">
        <v>25.55</v>
      </c>
      <c r="AG102" s="95">
        <v>16.54</v>
      </c>
      <c r="AH102" s="94">
        <v>28.54</v>
      </c>
      <c r="AI102" s="95">
        <v>14.82</v>
      </c>
      <c r="AK102" s="95"/>
      <c r="AM102" s="95"/>
      <c r="AN102" s="95"/>
      <c r="AO102" s="126">
        <v>423.036769846761</v>
      </c>
      <c r="AP102" s="95">
        <v>422.466096349454</v>
      </c>
      <c r="AQ102" s="95">
        <v>380.151064337517</v>
      </c>
      <c r="AR102" s="95">
        <v>238.531376</v>
      </c>
      <c r="AS102" s="91" t="s">
        <v>214</v>
      </c>
    </row>
    <row r="103" spans="1:45" ht="12.75">
      <c r="A103" s="91" t="s">
        <v>215</v>
      </c>
      <c r="B103" s="126">
        <v>227.68</v>
      </c>
      <c r="C103" s="94">
        <v>4.06</v>
      </c>
      <c r="D103" s="94">
        <v>4.38</v>
      </c>
      <c r="E103" s="94">
        <v>3.15</v>
      </c>
      <c r="F103" s="94">
        <v>-10.29</v>
      </c>
      <c r="G103" s="94">
        <v>0.62</v>
      </c>
      <c r="H103" s="94">
        <v>1.44</v>
      </c>
      <c r="I103" s="94">
        <v>2.62</v>
      </c>
      <c r="J103" s="94">
        <v>1.65</v>
      </c>
      <c r="K103" s="94">
        <v>2.63</v>
      </c>
      <c r="L103" s="94">
        <v>3.49</v>
      </c>
      <c r="M103" s="94">
        <v>4.07</v>
      </c>
      <c r="N103" s="94">
        <v>2.93</v>
      </c>
      <c r="O103" s="94">
        <v>4.59</v>
      </c>
      <c r="P103" s="94">
        <v>4.99</v>
      </c>
      <c r="Q103" s="94">
        <v>3.56</v>
      </c>
      <c r="R103" s="94">
        <v>1.22</v>
      </c>
      <c r="S103" s="77">
        <v>3.85</v>
      </c>
      <c r="T103" s="94"/>
      <c r="U103" s="95"/>
      <c r="V103" s="95"/>
      <c r="W103" s="95"/>
      <c r="X103" s="95"/>
      <c r="Y103" s="95"/>
      <c r="Z103" s="95"/>
      <c r="AA103" s="95"/>
      <c r="AB103" s="94">
        <v>1.3</v>
      </c>
      <c r="AC103" s="95">
        <v>107.17</v>
      </c>
      <c r="AD103" s="94">
        <v>6.33</v>
      </c>
      <c r="AE103" s="95">
        <v>32.22</v>
      </c>
      <c r="AF103" s="94">
        <v>13.12</v>
      </c>
      <c r="AG103" s="95">
        <v>18.75</v>
      </c>
      <c r="AH103" s="94">
        <v>14.36</v>
      </c>
      <c r="AI103" s="95">
        <v>15.41</v>
      </c>
      <c r="AK103" s="95"/>
      <c r="AM103" s="95"/>
      <c r="AN103" s="95"/>
      <c r="AO103" s="126">
        <v>221.237295388555</v>
      </c>
      <c r="AP103" s="95">
        <v>246.060903359914</v>
      </c>
      <c r="AQ103" s="95">
        <v>203.967506982814</v>
      </c>
      <c r="AR103" s="95">
        <v>139.323075</v>
      </c>
      <c r="AS103" s="91" t="s">
        <v>215</v>
      </c>
    </row>
    <row r="104" spans="1:45" ht="12.75">
      <c r="A104" s="91" t="s">
        <v>216</v>
      </c>
      <c r="B104" s="126">
        <v>152.62</v>
      </c>
      <c r="C104" s="94">
        <v>1.89</v>
      </c>
      <c r="D104" s="94">
        <v>2.21</v>
      </c>
      <c r="E104" s="94">
        <v>1.93</v>
      </c>
      <c r="F104" s="94">
        <v>0.9</v>
      </c>
      <c r="G104" s="94">
        <v>1.78</v>
      </c>
      <c r="H104" s="94">
        <v>1.79</v>
      </c>
      <c r="I104" s="94">
        <v>1.6</v>
      </c>
      <c r="J104" s="94">
        <v>0.66</v>
      </c>
      <c r="K104" s="94">
        <v>0.93</v>
      </c>
      <c r="L104" s="94">
        <v>1.42</v>
      </c>
      <c r="M104" s="94">
        <v>4.24</v>
      </c>
      <c r="N104" s="94">
        <v>1.1</v>
      </c>
      <c r="O104" s="94">
        <v>1.78</v>
      </c>
      <c r="P104" s="94">
        <v>1.71</v>
      </c>
      <c r="Q104" s="94">
        <v>1.79</v>
      </c>
      <c r="R104" s="94">
        <v>-3.35</v>
      </c>
      <c r="S104" s="77">
        <v>1.73</v>
      </c>
      <c r="T104" s="94"/>
      <c r="U104" s="95"/>
      <c r="V104" s="95"/>
      <c r="W104" s="95"/>
      <c r="X104" s="95"/>
      <c r="Y104" s="95"/>
      <c r="Z104" s="95"/>
      <c r="AA104" s="95"/>
      <c r="AB104" s="94">
        <v>6.93</v>
      </c>
      <c r="AC104" s="95">
        <v>16.08</v>
      </c>
      <c r="AD104" s="94">
        <v>5.83</v>
      </c>
      <c r="AE104" s="95">
        <v>19.59</v>
      </c>
      <c r="AF104" s="94">
        <v>7.69</v>
      </c>
      <c r="AG104" s="95">
        <v>16.68</v>
      </c>
      <c r="AH104" s="94">
        <v>1.92</v>
      </c>
      <c r="AI104" s="95">
        <v>67.02</v>
      </c>
      <c r="AK104" s="95"/>
      <c r="AM104" s="95"/>
      <c r="AN104" s="95"/>
      <c r="AO104" s="126">
        <v>128.910840013957</v>
      </c>
      <c r="AP104" s="95">
        <v>128.237547632126</v>
      </c>
      <c r="AQ104" s="95">
        <v>114.226087996781</v>
      </c>
      <c r="AR104" s="95">
        <v>111.414979</v>
      </c>
      <c r="AS104" s="91" t="s">
        <v>216</v>
      </c>
    </row>
    <row r="105" spans="1:45" ht="12.75">
      <c r="A105" s="91" t="s">
        <v>217</v>
      </c>
      <c r="B105" s="126">
        <v>212.03</v>
      </c>
      <c r="C105" s="94">
        <v>3.71</v>
      </c>
      <c r="D105" s="94">
        <v>2.73</v>
      </c>
      <c r="E105" s="94">
        <v>3.97</v>
      </c>
      <c r="F105" s="94">
        <v>1.93</v>
      </c>
      <c r="G105" s="94">
        <v>2.65</v>
      </c>
      <c r="H105" s="94">
        <v>2.49</v>
      </c>
      <c r="I105" s="94">
        <v>3.63</v>
      </c>
      <c r="J105" s="94">
        <v>4.22</v>
      </c>
      <c r="K105" s="94">
        <v>3.53</v>
      </c>
      <c r="L105" s="94">
        <v>2.91</v>
      </c>
      <c r="M105" s="94">
        <v>3.44</v>
      </c>
      <c r="N105" s="94">
        <v>2.33</v>
      </c>
      <c r="O105" s="94">
        <v>3.28</v>
      </c>
      <c r="P105" s="94">
        <v>3.25</v>
      </c>
      <c r="Q105" s="94">
        <v>4.03</v>
      </c>
      <c r="R105" s="94">
        <v>1.84</v>
      </c>
      <c r="S105" s="77">
        <v>2.73</v>
      </c>
      <c r="T105" s="94"/>
      <c r="U105" s="95"/>
      <c r="V105" s="95"/>
      <c r="W105" s="95"/>
      <c r="X105" s="95"/>
      <c r="Y105" s="95"/>
      <c r="Z105" s="95"/>
      <c r="AA105" s="95"/>
      <c r="AB105" s="94">
        <v>12.34</v>
      </c>
      <c r="AC105" s="95">
        <v>13.13</v>
      </c>
      <c r="AD105" s="94">
        <v>12.99</v>
      </c>
      <c r="AE105" s="95">
        <v>13.43</v>
      </c>
      <c r="AF105" s="94">
        <v>12.21</v>
      </c>
      <c r="AG105" s="95">
        <v>14.65</v>
      </c>
      <c r="AH105" s="94">
        <v>12.41</v>
      </c>
      <c r="AI105" s="95">
        <v>16.52</v>
      </c>
      <c r="AK105" s="95"/>
      <c r="AM105" s="95"/>
      <c r="AN105" s="95"/>
      <c r="AO105" s="126">
        <v>204.991838671063</v>
      </c>
      <c r="AP105" s="95">
        <v>178.904843983312</v>
      </c>
      <c r="AQ105" s="95">
        <v>174.496936555309</v>
      </c>
      <c r="AR105" s="95">
        <v>162.06435</v>
      </c>
      <c r="AS105" s="91" t="s">
        <v>217</v>
      </c>
    </row>
    <row r="107" ht="12.75">
      <c r="A107" s="91" t="s">
        <v>219</v>
      </c>
    </row>
    <row r="108" ht="12.75">
      <c r="A108" s="91" t="s">
        <v>220</v>
      </c>
    </row>
    <row r="109" ht="12.75">
      <c r="A109" s="91" t="s">
        <v>221</v>
      </c>
    </row>
    <row r="110" ht="12.75">
      <c r="A110" s="91" t="s">
        <v>222</v>
      </c>
    </row>
    <row r="111" ht="12.75">
      <c r="A111" s="91" t="s">
        <v>223</v>
      </c>
    </row>
    <row r="112" ht="12.75">
      <c r="A112" s="91" t="s">
        <v>236</v>
      </c>
    </row>
    <row r="113" ht="12.75">
      <c r="A113" s="91" t="s">
        <v>224</v>
      </c>
    </row>
    <row r="115" ht="12.75">
      <c r="A115" s="91" t="s">
        <v>225</v>
      </c>
    </row>
    <row r="116" ht="12.75">
      <c r="A116" s="91" t="s">
        <v>226</v>
      </c>
    </row>
    <row r="117" ht="12.75">
      <c r="A117" s="91" t="s">
        <v>227</v>
      </c>
    </row>
    <row r="118" ht="12.75">
      <c r="A118" s="91" t="s">
        <v>228</v>
      </c>
    </row>
    <row r="119" ht="12.75">
      <c r="A119" s="91" t="s">
        <v>229</v>
      </c>
    </row>
  </sheetData>
  <sheetProtection/>
  <printOptions/>
  <pageMargins left="0.25" right="0.25" top="0" bottom="0" header="0.5" footer="0.5"/>
  <pageSetup horizontalDpi="600" verticalDpi="600" orientation="landscape" scale="60" r:id="rId1"/>
</worksheet>
</file>

<file path=xl/worksheets/sheet3.xml><?xml version="1.0" encoding="utf-8"?>
<worksheet xmlns="http://schemas.openxmlformats.org/spreadsheetml/2006/main" xmlns:r="http://schemas.openxmlformats.org/officeDocument/2006/relationships">
  <dimension ref="A1:L104"/>
  <sheetViews>
    <sheetView zoomScalePageLayoutView="0" workbookViewId="0" topLeftCell="A1">
      <pane ySplit="6" topLeftCell="A7" activePane="bottomLeft" state="frozen"/>
      <selection pane="topLeft" activeCell="A1" sqref="A1"/>
      <selection pane="bottomLeft" activeCell="J7" sqref="J7"/>
    </sheetView>
  </sheetViews>
  <sheetFormatPr defaultColWidth="9.140625" defaultRowHeight="12.75"/>
  <cols>
    <col min="1" max="1" width="16.421875" style="0" customWidth="1"/>
    <col min="2" max="2" width="11.7109375" style="75" bestFit="1" customWidth="1"/>
    <col min="3" max="3" width="14.421875" style="75" bestFit="1" customWidth="1"/>
    <col min="4" max="4" width="12.140625" style="75" customWidth="1"/>
    <col min="5" max="5" width="8.421875" style="27" customWidth="1"/>
    <col min="6" max="6" width="10.7109375" style="84" bestFit="1" customWidth="1"/>
    <col min="7" max="7" width="9.140625" style="90" customWidth="1"/>
    <col min="8" max="8" width="9.57421875" style="75" customWidth="1"/>
    <col min="9" max="9" width="17.28125" style="0" bestFit="1" customWidth="1"/>
    <col min="10" max="10" width="13.421875" style="1" customWidth="1"/>
  </cols>
  <sheetData>
    <row r="1" spans="1:12" s="10" customFormat="1" ht="12.75">
      <c r="A1" s="6" t="s">
        <v>304</v>
      </c>
      <c r="B1" s="79"/>
      <c r="C1" s="79"/>
      <c r="D1" s="79"/>
      <c r="E1" s="61"/>
      <c r="F1" s="61"/>
      <c r="G1" s="85"/>
      <c r="H1" s="79"/>
      <c r="I1" s="9"/>
      <c r="J1" s="9"/>
      <c r="K1" s="9"/>
      <c r="L1" s="9"/>
    </row>
    <row r="2" spans="1:12" ht="12.75">
      <c r="A2" s="6" t="s">
        <v>235</v>
      </c>
      <c r="B2" s="5"/>
      <c r="C2" s="5"/>
      <c r="D2" s="5"/>
      <c r="E2" s="61"/>
      <c r="F2" s="27"/>
      <c r="G2" s="67"/>
      <c r="H2" s="5"/>
      <c r="I2" s="1"/>
      <c r="K2" s="1"/>
      <c r="L2" s="1"/>
    </row>
    <row r="3" spans="1:12" ht="12.75">
      <c r="A3" s="14"/>
      <c r="B3" s="5"/>
      <c r="C3" s="5"/>
      <c r="D3" s="5"/>
      <c r="E3" s="61"/>
      <c r="F3" s="27"/>
      <c r="G3" s="67"/>
      <c r="H3" s="5"/>
      <c r="I3" s="1"/>
      <c r="K3" s="1"/>
      <c r="L3" s="1"/>
    </row>
    <row r="4" spans="1:10" s="38" customFormat="1" ht="12.75">
      <c r="A4" s="31"/>
      <c r="B4" s="30" t="s">
        <v>84</v>
      </c>
      <c r="C4" s="30" t="s">
        <v>78</v>
      </c>
      <c r="D4" s="30" t="s">
        <v>76</v>
      </c>
      <c r="E4" s="61" t="s">
        <v>120</v>
      </c>
      <c r="F4" s="81" t="s">
        <v>138</v>
      </c>
      <c r="G4" s="86"/>
      <c r="H4" s="30"/>
      <c r="J4" s="30"/>
    </row>
    <row r="5" spans="1:10" s="38" customFormat="1" ht="12.75">
      <c r="A5" s="31" t="s">
        <v>0</v>
      </c>
      <c r="B5" s="30" t="s">
        <v>109</v>
      </c>
      <c r="C5" s="30" t="s">
        <v>109</v>
      </c>
      <c r="D5" s="30" t="s">
        <v>61</v>
      </c>
      <c r="E5" s="61" t="s">
        <v>129</v>
      </c>
      <c r="F5" s="81" t="s">
        <v>129</v>
      </c>
      <c r="G5" s="86"/>
      <c r="H5" s="30"/>
      <c r="J5" s="30"/>
    </row>
    <row r="6" spans="1:10" s="38" customFormat="1" ht="12.75">
      <c r="A6" s="31" t="s">
        <v>79</v>
      </c>
      <c r="B6" s="30" t="s">
        <v>83</v>
      </c>
      <c r="C6" s="30" t="s">
        <v>83</v>
      </c>
      <c r="D6" s="30" t="s">
        <v>83</v>
      </c>
      <c r="E6" s="61" t="s">
        <v>130</v>
      </c>
      <c r="F6" s="81" t="s">
        <v>130</v>
      </c>
      <c r="G6" s="86" t="s">
        <v>1</v>
      </c>
      <c r="H6" s="30" t="s">
        <v>2</v>
      </c>
      <c r="J6" s="30"/>
    </row>
    <row r="7" spans="1:10" s="38" customFormat="1" ht="12.75">
      <c r="A7" s="65">
        <v>41089</v>
      </c>
      <c r="B7" s="30"/>
      <c r="C7" s="30"/>
      <c r="D7" s="40">
        <v>7.452</v>
      </c>
      <c r="E7" s="61"/>
      <c r="F7" s="81"/>
      <c r="G7" s="87">
        <v>1362.15874544066</v>
      </c>
      <c r="H7" s="44">
        <v>9032.066873158188</v>
      </c>
      <c r="J7" s="173">
        <f>4*(D7)/G7</f>
        <v>0.021882912031928464</v>
      </c>
    </row>
    <row r="8" spans="1:10" s="45" customFormat="1" ht="12.75">
      <c r="A8" s="65">
        <v>40998</v>
      </c>
      <c r="B8" s="37">
        <v>24.24</v>
      </c>
      <c r="C8" s="56">
        <v>23.03</v>
      </c>
      <c r="D8" s="40">
        <v>7.0889999999999995</v>
      </c>
      <c r="E8" s="136">
        <v>267.329114216881</v>
      </c>
      <c r="F8" s="40">
        <v>633.044</v>
      </c>
      <c r="G8" s="87">
        <v>1408.46786041941</v>
      </c>
      <c r="H8" s="44">
        <v>9038.366413879468</v>
      </c>
      <c r="J8" s="44"/>
    </row>
    <row r="9" spans="1:10" s="125" customFormat="1" ht="12.75">
      <c r="A9" s="16">
        <v>40907</v>
      </c>
      <c r="B9" s="37">
        <v>23.73</v>
      </c>
      <c r="C9" s="37">
        <v>20.64</v>
      </c>
      <c r="D9" s="37">
        <v>7.278</v>
      </c>
      <c r="E9" s="128">
        <v>272.64031390908</v>
      </c>
      <c r="F9" s="37">
        <v>613.141</v>
      </c>
      <c r="G9" s="124">
        <v>1257.60480453436</v>
      </c>
      <c r="H9" s="17">
        <v>9052.929552571986</v>
      </c>
      <c r="J9" s="17"/>
    </row>
    <row r="10" spans="1:10" s="38" customFormat="1" ht="12.75">
      <c r="A10" s="7" t="s">
        <v>126</v>
      </c>
      <c r="B10" s="37">
        <v>25.29</v>
      </c>
      <c r="C10" s="37">
        <v>22.63</v>
      </c>
      <c r="D10" s="37">
        <v>6.501</v>
      </c>
      <c r="E10" s="37">
        <v>265.989511231155</v>
      </c>
      <c r="F10" s="37">
        <v>613.1832917151894</v>
      </c>
      <c r="G10" s="87">
        <v>1131.42036008329</v>
      </c>
      <c r="H10" s="44">
        <v>9106.377882303117</v>
      </c>
      <c r="J10" s="30"/>
    </row>
    <row r="11" spans="1:10" s="38" customFormat="1" ht="12.75">
      <c r="A11" s="7" t="s">
        <v>281</v>
      </c>
      <c r="B11" s="37">
        <v>24.86</v>
      </c>
      <c r="C11" s="37">
        <v>22.24</v>
      </c>
      <c r="D11" s="37">
        <v>6.484999999999999</v>
      </c>
      <c r="E11" s="37">
        <v>263.314381759874</v>
      </c>
      <c r="F11" s="40">
        <v>613.0801201759032</v>
      </c>
      <c r="G11" s="87">
        <v>1320.63904926284</v>
      </c>
      <c r="H11" s="44">
        <v>9102.530925620911</v>
      </c>
      <c r="J11" s="30"/>
    </row>
    <row r="12" spans="1:10" s="38" customFormat="1" ht="12.75">
      <c r="A12" s="43" t="s">
        <v>136</v>
      </c>
      <c r="B12" s="40">
        <v>22.56</v>
      </c>
      <c r="C12" s="40">
        <v>21.44</v>
      </c>
      <c r="D12" s="40">
        <v>6.161</v>
      </c>
      <c r="E12" s="40">
        <v>250.89030199551</v>
      </c>
      <c r="F12" s="40">
        <v>594.048292719693</v>
      </c>
      <c r="G12" s="87">
        <v>1325.82671751112</v>
      </c>
      <c r="H12" s="44">
        <v>9102.046378583696</v>
      </c>
      <c r="J12" s="40"/>
    </row>
    <row r="13" spans="1:10" s="45" customFormat="1" ht="12.75">
      <c r="A13" s="65">
        <v>40543</v>
      </c>
      <c r="B13" s="40">
        <v>21.93</v>
      </c>
      <c r="C13" s="40">
        <v>20.67</v>
      </c>
      <c r="D13" s="40">
        <v>6.034000000000001</v>
      </c>
      <c r="E13" s="40">
        <v>252.73245271247052</v>
      </c>
      <c r="F13" s="40">
        <v>579.1403198286669</v>
      </c>
      <c r="G13" s="87">
        <v>1257.63598797798</v>
      </c>
      <c r="H13" s="44">
        <v>9088.34853961897</v>
      </c>
      <c r="J13" s="40"/>
    </row>
    <row r="14" spans="1:10" s="45" customFormat="1" ht="12.75">
      <c r="A14" s="43" t="s">
        <v>114</v>
      </c>
      <c r="B14" s="40">
        <v>21.56</v>
      </c>
      <c r="C14" s="40">
        <v>19.52</v>
      </c>
      <c r="D14" s="40">
        <v>5.661</v>
      </c>
      <c r="E14" s="40">
        <v>240.83775488503525</v>
      </c>
      <c r="F14" s="27">
        <v>567.9464797901894</v>
      </c>
      <c r="G14" s="67">
        <v>1141.20115690593</v>
      </c>
      <c r="H14" s="44">
        <v>9057.378058469867</v>
      </c>
      <c r="J14" s="40"/>
    </row>
    <row r="15" spans="1:10" s="45" customFormat="1" ht="12.75">
      <c r="A15" s="43" t="s">
        <v>113</v>
      </c>
      <c r="B15" s="40">
        <v>20.9</v>
      </c>
      <c r="C15" s="40">
        <v>19.68</v>
      </c>
      <c r="D15" s="40">
        <v>5.575</v>
      </c>
      <c r="E15" s="40">
        <v>236.7535551465319</v>
      </c>
      <c r="F15" s="40">
        <v>541.6025989618811</v>
      </c>
      <c r="G15" s="87">
        <v>1030.71008330308</v>
      </c>
      <c r="H15" s="44">
        <v>9044.814700677482</v>
      </c>
      <c r="J15" s="40"/>
    </row>
    <row r="16" spans="1:10" s="45" customFormat="1" ht="12.75">
      <c r="A16" s="43" t="s">
        <v>131</v>
      </c>
      <c r="B16" s="40">
        <v>19.38</v>
      </c>
      <c r="C16" s="40">
        <v>17.48</v>
      </c>
      <c r="D16" s="40">
        <v>5.459</v>
      </c>
      <c r="E16" s="40">
        <v>232.38219753036418</v>
      </c>
      <c r="F16" s="40">
        <v>530.9469141064525</v>
      </c>
      <c r="G16" s="87">
        <v>1169.43119269817</v>
      </c>
      <c r="H16" s="44">
        <v>9030.0347</v>
      </c>
      <c r="J16" s="40"/>
    </row>
    <row r="17" spans="1:10" s="38" customFormat="1" ht="12.75">
      <c r="A17" s="65">
        <v>40178</v>
      </c>
      <c r="B17" s="34">
        <v>17.16</v>
      </c>
      <c r="C17" s="34">
        <v>15.18</v>
      </c>
      <c r="D17" s="40">
        <v>5.6579999999999995</v>
      </c>
      <c r="E17" s="40">
        <v>236.0167382</v>
      </c>
      <c r="F17" s="82">
        <v>513.5773008466184</v>
      </c>
      <c r="G17" s="88">
        <v>1115.1</v>
      </c>
      <c r="H17" s="44">
        <v>8902.82535572311</v>
      </c>
      <c r="J17" s="40"/>
    </row>
    <row r="18" spans="1:10" s="45" customFormat="1" ht="12.75">
      <c r="A18" s="43" t="s">
        <v>105</v>
      </c>
      <c r="B18" s="80">
        <v>15.78</v>
      </c>
      <c r="C18" s="80">
        <v>14.76</v>
      </c>
      <c r="D18" s="40">
        <v>5.345</v>
      </c>
      <c r="E18" s="40">
        <v>227.34055003206151</v>
      </c>
      <c r="F18" s="40">
        <v>498.4292119664967</v>
      </c>
      <c r="G18" s="87">
        <v>1057.0786</v>
      </c>
      <c r="H18" s="44">
        <v>8832.3742</v>
      </c>
      <c r="J18" s="40"/>
    </row>
    <row r="19" spans="1:10" s="45" customFormat="1" ht="12.75">
      <c r="A19" s="43" t="s">
        <v>106</v>
      </c>
      <c r="B19" s="40">
        <v>13.81</v>
      </c>
      <c r="C19" s="40">
        <v>13.51</v>
      </c>
      <c r="D19" s="40">
        <v>5.442</v>
      </c>
      <c r="E19" s="40">
        <v>223.24161849502852</v>
      </c>
      <c r="F19" s="40">
        <v>487.6859836684214</v>
      </c>
      <c r="G19" s="87">
        <v>919.32</v>
      </c>
      <c r="H19" s="44">
        <v>8750.8333</v>
      </c>
      <c r="J19" s="40"/>
    </row>
    <row r="20" spans="1:10" s="45" customFormat="1" ht="12.75">
      <c r="A20" s="43" t="s">
        <v>121</v>
      </c>
      <c r="B20" s="40">
        <v>10.11</v>
      </c>
      <c r="C20" s="40">
        <v>7.52</v>
      </c>
      <c r="D20" s="40">
        <v>5.96</v>
      </c>
      <c r="E20" s="27">
        <v>221.79686295628164</v>
      </c>
      <c r="F20" s="40">
        <v>449.42648592524574</v>
      </c>
      <c r="G20" s="87">
        <v>797.867</v>
      </c>
      <c r="H20" s="44">
        <v>8682.6355</v>
      </c>
      <c r="J20" s="40"/>
    </row>
    <row r="21" spans="1:10" s="2" customFormat="1" ht="12.75">
      <c r="A21" s="15">
        <v>39813</v>
      </c>
      <c r="B21" s="34">
        <v>-0.09</v>
      </c>
      <c r="C21" s="36">
        <v>-23.25</v>
      </c>
      <c r="D21" s="27">
        <v>7.154000000000001</v>
      </c>
      <c r="E21" s="27">
        <v>230.21</v>
      </c>
      <c r="F21" s="27">
        <v>451.3729164825007</v>
      </c>
      <c r="G21" s="67">
        <v>903.25</v>
      </c>
      <c r="H21" s="17">
        <v>8692.8476</v>
      </c>
      <c r="J21" s="40"/>
    </row>
    <row r="22" spans="1:10" s="2" customFormat="1" ht="12.75">
      <c r="A22" s="8" t="s">
        <v>101</v>
      </c>
      <c r="B22" s="35">
        <v>15.96</v>
      </c>
      <c r="C22" s="35">
        <v>9.73</v>
      </c>
      <c r="D22" s="27">
        <v>7.038</v>
      </c>
      <c r="E22" s="27">
        <v>268</v>
      </c>
      <c r="F22" s="27">
        <v>514.6012688687724</v>
      </c>
      <c r="G22" s="67">
        <v>1166.361418</v>
      </c>
      <c r="H22" s="5">
        <v>8729.2459</v>
      </c>
      <c r="J22" s="40"/>
    </row>
    <row r="23" spans="1:10" s="2" customFormat="1" ht="12.75">
      <c r="A23" s="8" t="s">
        <v>99</v>
      </c>
      <c r="B23" s="35">
        <v>17.02</v>
      </c>
      <c r="C23" s="35">
        <v>12.86</v>
      </c>
      <c r="D23" s="27">
        <v>7.103</v>
      </c>
      <c r="E23" s="27">
        <v>278.53</v>
      </c>
      <c r="F23" s="27">
        <v>530.6965445823673</v>
      </c>
      <c r="G23" s="67">
        <v>1280.001</v>
      </c>
      <c r="H23" s="5">
        <v>8720.7541</v>
      </c>
      <c r="J23" s="40"/>
    </row>
    <row r="24" spans="1:10" s="2" customFormat="1" ht="12.75">
      <c r="A24" s="8" t="s">
        <v>100</v>
      </c>
      <c r="B24" s="27">
        <v>16.62</v>
      </c>
      <c r="C24" s="36">
        <v>15.54</v>
      </c>
      <c r="D24" s="27">
        <v>7.0920000000000005</v>
      </c>
      <c r="E24" s="27">
        <v>265.72</v>
      </c>
      <c r="F24" s="27">
        <v>530.9431931922188</v>
      </c>
      <c r="G24" s="67">
        <v>1322.703</v>
      </c>
      <c r="H24" s="5">
        <v>8702.3925</v>
      </c>
      <c r="J24" s="40"/>
    </row>
    <row r="25" spans="1:10" s="2" customFormat="1" ht="12.75">
      <c r="A25" s="15">
        <v>39447</v>
      </c>
      <c r="B25" s="34">
        <v>15.22</v>
      </c>
      <c r="C25" s="27">
        <v>7.82</v>
      </c>
      <c r="D25" s="27">
        <v>7.6209999999999996</v>
      </c>
      <c r="E25" s="27">
        <v>268.16</v>
      </c>
      <c r="F25" s="27">
        <v>529.5949413026299</v>
      </c>
      <c r="G25" s="67">
        <v>1468.3552</v>
      </c>
      <c r="H25" s="5">
        <v>8763.4437</v>
      </c>
      <c r="J25" s="40"/>
    </row>
    <row r="26" spans="1:10" s="2" customFormat="1" ht="12.75">
      <c r="A26" s="8" t="s">
        <v>95</v>
      </c>
      <c r="B26" s="34">
        <v>20.87</v>
      </c>
      <c r="C26" s="27">
        <v>15.15</v>
      </c>
      <c r="D26" s="27">
        <v>6.896000000000001</v>
      </c>
      <c r="E26" s="27">
        <v>258.81</v>
      </c>
      <c r="F26" s="27">
        <v>524.0004160088079</v>
      </c>
      <c r="G26" s="67">
        <v>1526.747</v>
      </c>
      <c r="H26" s="5">
        <v>8822.4987</v>
      </c>
      <c r="J26" s="40"/>
    </row>
    <row r="27" spans="1:10" s="2" customFormat="1" ht="12.75">
      <c r="A27" s="8" t="s">
        <v>94</v>
      </c>
      <c r="B27" s="27">
        <v>24.06</v>
      </c>
      <c r="C27" s="27">
        <v>21.880744314722936</v>
      </c>
      <c r="D27" s="27">
        <v>6.6930000000000005</v>
      </c>
      <c r="E27" s="27">
        <v>255.63</v>
      </c>
      <c r="F27" s="27">
        <v>516.9128298249274</v>
      </c>
      <c r="G27" s="67">
        <v>1503.3486</v>
      </c>
      <c r="H27" s="5">
        <v>8879.9934</v>
      </c>
      <c r="J27" s="40"/>
    </row>
    <row r="28" spans="1:10" s="2" customFormat="1" ht="12.75">
      <c r="A28" s="8" t="s">
        <v>93</v>
      </c>
      <c r="B28" s="34">
        <v>22.39</v>
      </c>
      <c r="C28" s="27">
        <v>21.33</v>
      </c>
      <c r="D28" s="27">
        <v>6.522</v>
      </c>
      <c r="E28" s="27">
        <v>242.48</v>
      </c>
      <c r="F28" s="27">
        <v>508.9935740977788</v>
      </c>
      <c r="G28" s="67">
        <v>1420.864</v>
      </c>
      <c r="H28" s="5">
        <v>8942.669</v>
      </c>
      <c r="J28" s="40"/>
    </row>
    <row r="29" spans="1:10" s="2" customFormat="1" ht="12.75">
      <c r="A29" s="15">
        <v>39082</v>
      </c>
      <c r="B29" s="34">
        <v>21.99</v>
      </c>
      <c r="C29" s="27">
        <v>20.24</v>
      </c>
      <c r="D29" s="27">
        <v>6.867</v>
      </c>
      <c r="E29" s="27">
        <v>248.2</v>
      </c>
      <c r="F29" s="27">
        <v>504.3947486</v>
      </c>
      <c r="G29" s="67">
        <v>1418.3005</v>
      </c>
      <c r="H29" s="5">
        <v>8974.7255</v>
      </c>
      <c r="J29" s="40"/>
    </row>
    <row r="30" spans="1:10" s="2" customFormat="1" ht="12.75">
      <c r="A30" s="8" t="s">
        <v>91</v>
      </c>
      <c r="B30" s="27">
        <v>23.03</v>
      </c>
      <c r="C30" s="27">
        <v>21.47</v>
      </c>
      <c r="D30" s="27">
        <v>6.087999999999999</v>
      </c>
      <c r="E30" s="27">
        <v>239.8</v>
      </c>
      <c r="F30" s="27">
        <v>491.9583404</v>
      </c>
      <c r="G30" s="67">
        <v>1335.847</v>
      </c>
      <c r="H30" s="5">
        <v>8997.927</v>
      </c>
      <c r="J30" s="40"/>
    </row>
    <row r="31" spans="1:10" s="2" customFormat="1" ht="12.75">
      <c r="A31" s="8" t="s">
        <v>90</v>
      </c>
      <c r="B31" s="27">
        <v>21.95</v>
      </c>
      <c r="C31" s="27">
        <v>20.11</v>
      </c>
      <c r="D31" s="27">
        <v>6.017</v>
      </c>
      <c r="E31" s="27">
        <v>234.71</v>
      </c>
      <c r="F31" s="83">
        <v>474.911323</v>
      </c>
      <c r="G31" s="89">
        <v>1270.2</v>
      </c>
      <c r="H31" s="5">
        <v>9051.2029</v>
      </c>
      <c r="J31" s="40"/>
    </row>
    <row r="32" spans="1:10" s="2" customFormat="1" ht="12.75">
      <c r="A32" s="8" t="s">
        <v>89</v>
      </c>
      <c r="B32" s="27">
        <v>20.75</v>
      </c>
      <c r="C32" s="27">
        <v>19.69</v>
      </c>
      <c r="D32" s="27">
        <v>5.912</v>
      </c>
      <c r="E32" s="27">
        <v>229.8</v>
      </c>
      <c r="F32" s="27">
        <v>468.6284765</v>
      </c>
      <c r="G32" s="67">
        <v>1294.83</v>
      </c>
      <c r="H32" s="5">
        <v>9004.8041</v>
      </c>
      <c r="J32" s="40"/>
    </row>
    <row r="33" spans="1:10" s="2" customFormat="1" ht="12.75">
      <c r="A33" s="15">
        <v>38717</v>
      </c>
      <c r="B33" s="27">
        <v>20.19</v>
      </c>
      <c r="C33" s="27">
        <v>17.3</v>
      </c>
      <c r="D33" s="27">
        <v>6.079000000000001</v>
      </c>
      <c r="E33" s="27">
        <v>232.52</v>
      </c>
      <c r="F33" s="27">
        <v>453.0604</v>
      </c>
      <c r="G33" s="67">
        <v>1248.29</v>
      </c>
      <c r="H33" s="5">
        <v>9015.9648</v>
      </c>
      <c r="J33" s="40"/>
    </row>
    <row r="34" spans="1:10" s="2" customFormat="1" ht="12.75">
      <c r="A34" s="8" t="s">
        <v>74</v>
      </c>
      <c r="B34" s="27">
        <v>18.84</v>
      </c>
      <c r="C34" s="27">
        <v>17.39</v>
      </c>
      <c r="D34" s="27">
        <v>5.429</v>
      </c>
      <c r="E34" s="27">
        <v>220.9</v>
      </c>
      <c r="F34" s="27">
        <v>441.766</v>
      </c>
      <c r="G34" s="67">
        <v>1228.81</v>
      </c>
      <c r="H34" s="5">
        <v>9018.958</v>
      </c>
      <c r="I34" s="4" t="s">
        <v>111</v>
      </c>
      <c r="J34" s="40"/>
    </row>
    <row r="35" spans="1:10" s="2" customFormat="1" ht="12.75">
      <c r="A35" s="8" t="s">
        <v>73</v>
      </c>
      <c r="B35" s="27">
        <v>19.42</v>
      </c>
      <c r="C35" s="27">
        <v>18.29</v>
      </c>
      <c r="D35" s="27">
        <v>5.364</v>
      </c>
      <c r="E35" s="27">
        <v>214.8</v>
      </c>
      <c r="F35" s="27">
        <v>436.8961</v>
      </c>
      <c r="G35" s="67">
        <v>1191.33</v>
      </c>
      <c r="H35" s="5">
        <v>9141.0503</v>
      </c>
      <c r="I35" s="4"/>
      <c r="J35" s="40"/>
    </row>
    <row r="36" spans="1:10" s="2" customFormat="1" ht="12.75">
      <c r="A36" s="8" t="s">
        <v>72</v>
      </c>
      <c r="B36" s="27">
        <v>18</v>
      </c>
      <c r="C36" s="27">
        <v>16.85</v>
      </c>
      <c r="D36" s="27">
        <v>5.344</v>
      </c>
      <c r="E36" s="27">
        <v>206.1</v>
      </c>
      <c r="F36" s="27">
        <v>426.7921</v>
      </c>
      <c r="G36" s="67">
        <v>1180.59</v>
      </c>
      <c r="H36" s="5">
        <v>9164.7469</v>
      </c>
      <c r="I36" s="4" t="s">
        <v>112</v>
      </c>
      <c r="J36" s="40"/>
    </row>
    <row r="37" spans="1:10" s="2" customFormat="1" ht="12.75">
      <c r="A37" s="15">
        <v>38352</v>
      </c>
      <c r="B37" s="27">
        <v>17.95</v>
      </c>
      <c r="C37" s="27">
        <v>13.94</v>
      </c>
      <c r="D37" s="27">
        <v>5.334</v>
      </c>
      <c r="E37" s="27">
        <v>210.14</v>
      </c>
      <c r="F37" s="27">
        <v>414.749</v>
      </c>
      <c r="G37" s="67">
        <v>1211.92</v>
      </c>
      <c r="H37" s="5">
        <v>9314.645</v>
      </c>
      <c r="J37" s="40"/>
    </row>
    <row r="38" spans="1:10" s="2" customFormat="1" ht="12.75">
      <c r="A38" s="8" t="s">
        <v>71</v>
      </c>
      <c r="B38" s="27">
        <v>16.88</v>
      </c>
      <c r="C38" s="27">
        <v>14.18</v>
      </c>
      <c r="D38" s="27">
        <v>4.883000000000001</v>
      </c>
      <c r="E38" s="27">
        <v>197.06</v>
      </c>
      <c r="F38" s="27">
        <v>402.5156</v>
      </c>
      <c r="G38" s="67">
        <v>1114.58</v>
      </c>
      <c r="H38" s="5">
        <v>9328.8961</v>
      </c>
      <c r="J38" s="40"/>
    </row>
    <row r="39" spans="1:10" s="2" customFormat="1" ht="12.75">
      <c r="A39" s="3" t="s">
        <v>70</v>
      </c>
      <c r="B39" s="27">
        <v>16.98</v>
      </c>
      <c r="C39" s="27">
        <v>15.25</v>
      </c>
      <c r="D39" s="27">
        <v>4.664</v>
      </c>
      <c r="E39" s="27">
        <v>193.64</v>
      </c>
      <c r="F39" s="27">
        <v>386.2298</v>
      </c>
      <c r="G39" s="67">
        <v>1140.84</v>
      </c>
      <c r="H39" s="5">
        <v>9311.9322</v>
      </c>
      <c r="J39" s="40"/>
    </row>
    <row r="40" spans="1:10" s="2" customFormat="1" ht="12.75">
      <c r="A40" s="3" t="s">
        <v>88</v>
      </c>
      <c r="B40" s="27">
        <v>15.87</v>
      </c>
      <c r="C40" s="27">
        <v>15.18</v>
      </c>
      <c r="D40" s="27">
        <v>4.561</v>
      </c>
      <c r="E40" s="27">
        <v>187.33</v>
      </c>
      <c r="F40" s="27">
        <v>376.4748</v>
      </c>
      <c r="G40" s="67">
        <v>1126.21</v>
      </c>
      <c r="H40" s="5">
        <v>9288.9622</v>
      </c>
      <c r="J40" s="40"/>
    </row>
    <row r="41" spans="1:10" s="2" customFormat="1" ht="12.75">
      <c r="A41" s="15">
        <v>37986</v>
      </c>
      <c r="B41" s="27">
        <v>14.88</v>
      </c>
      <c r="C41" s="27">
        <v>13.16</v>
      </c>
      <c r="D41" s="27">
        <v>5.055</v>
      </c>
      <c r="E41" s="27">
        <v>178.85</v>
      </c>
      <c r="F41" s="27">
        <v>367.1737</v>
      </c>
      <c r="G41" s="67">
        <v>1111.92</v>
      </c>
      <c r="H41" s="5">
        <v>9250.5099</v>
      </c>
      <c r="J41" s="40"/>
    </row>
    <row r="42" spans="1:10" s="2" customFormat="1" ht="12.75">
      <c r="A42" s="8" t="s">
        <v>64</v>
      </c>
      <c r="B42" s="27">
        <v>14.41</v>
      </c>
      <c r="C42" s="27">
        <v>12.56</v>
      </c>
      <c r="D42" s="27">
        <v>4.322</v>
      </c>
      <c r="E42" s="27">
        <v>179.6</v>
      </c>
      <c r="F42" s="27">
        <v>351.8924</v>
      </c>
      <c r="G42" s="67">
        <v>995.97</v>
      </c>
      <c r="H42" s="5">
        <v>9244.9466</v>
      </c>
      <c r="J42" s="40"/>
    </row>
    <row r="43" spans="1:10" s="2" customFormat="1" ht="12.75">
      <c r="A43" s="3" t="s">
        <v>65</v>
      </c>
      <c r="B43" s="27">
        <v>12.92</v>
      </c>
      <c r="C43" s="27">
        <v>11.1</v>
      </c>
      <c r="D43" s="27">
        <v>4.086</v>
      </c>
      <c r="E43" s="27">
        <v>181.15</v>
      </c>
      <c r="F43" s="27">
        <v>346.3186</v>
      </c>
      <c r="G43" s="67">
        <v>974.5</v>
      </c>
      <c r="H43" s="5">
        <v>9236.5445</v>
      </c>
      <c r="J43" s="40"/>
    </row>
    <row r="44" spans="1:10" ht="12.75">
      <c r="A44" s="3" t="s">
        <v>85</v>
      </c>
      <c r="B44" s="27">
        <v>12.48</v>
      </c>
      <c r="C44" s="27">
        <v>11.92</v>
      </c>
      <c r="D44" s="27">
        <v>3.922</v>
      </c>
      <c r="E44" s="27">
        <v>171.21</v>
      </c>
      <c r="F44" s="27">
        <v>328.7228</v>
      </c>
      <c r="G44" s="67">
        <v>848.18</v>
      </c>
      <c r="H44" s="5">
        <v>9227.6358</v>
      </c>
      <c r="I44" s="1"/>
      <c r="J44" s="40"/>
    </row>
    <row r="45" spans="1:10" ht="12.75">
      <c r="A45" s="15">
        <v>37621</v>
      </c>
      <c r="B45" s="27">
        <v>11.94</v>
      </c>
      <c r="C45" s="27">
        <v>3</v>
      </c>
      <c r="D45" s="27">
        <v>4.256</v>
      </c>
      <c r="E45" s="27">
        <v>165.94</v>
      </c>
      <c r="F45" s="27">
        <v>321.7194</v>
      </c>
      <c r="G45" s="67">
        <v>879.82</v>
      </c>
      <c r="H45" s="5">
        <v>9214.8461</v>
      </c>
      <c r="J45" s="40"/>
    </row>
    <row r="46" spans="1:10" ht="12.75">
      <c r="A46" s="8" t="s">
        <v>62</v>
      </c>
      <c r="B46" s="27">
        <v>11.61</v>
      </c>
      <c r="C46" s="27">
        <v>8.53</v>
      </c>
      <c r="D46" s="27">
        <v>3.901</v>
      </c>
      <c r="E46" s="27">
        <v>166.12</v>
      </c>
      <c r="F46" s="27">
        <v>334.9173</v>
      </c>
      <c r="G46" s="67">
        <v>815.28</v>
      </c>
      <c r="H46" s="5">
        <v>9221.83</v>
      </c>
      <c r="J46" s="40"/>
    </row>
    <row r="47" spans="1:10" ht="12.75">
      <c r="A47" t="s">
        <v>63</v>
      </c>
      <c r="B47" s="27">
        <v>11.64</v>
      </c>
      <c r="C47" s="27">
        <v>6.87</v>
      </c>
      <c r="D47" s="27">
        <v>4.145</v>
      </c>
      <c r="E47" s="27">
        <v>175.33</v>
      </c>
      <c r="F47" s="27">
        <v>329.5215</v>
      </c>
      <c r="G47" s="67">
        <v>989.81</v>
      </c>
      <c r="H47" s="5">
        <v>9184.12</v>
      </c>
      <c r="J47" s="40"/>
    </row>
    <row r="48" spans="1:10" ht="12.75">
      <c r="A48" t="s">
        <v>4</v>
      </c>
      <c r="B48" s="27">
        <v>10.85</v>
      </c>
      <c r="C48" s="27">
        <v>9.19</v>
      </c>
      <c r="D48" s="27">
        <v>3.7720000000000002</v>
      </c>
      <c r="E48" s="27">
        <v>167.2</v>
      </c>
      <c r="F48" s="27">
        <v>332.7401</v>
      </c>
      <c r="G48" s="67">
        <v>1147.39</v>
      </c>
      <c r="H48" s="5">
        <v>9152.85</v>
      </c>
      <c r="J48" s="40"/>
    </row>
    <row r="49" spans="1:10" ht="12.75">
      <c r="A49" t="s">
        <v>5</v>
      </c>
      <c r="B49" s="27">
        <v>9.94</v>
      </c>
      <c r="C49" s="27">
        <v>5.45</v>
      </c>
      <c r="D49" s="27">
        <v>3.981</v>
      </c>
      <c r="E49" s="27">
        <v>189.1</v>
      </c>
      <c r="F49" s="27">
        <v>338.3738</v>
      </c>
      <c r="G49" s="67">
        <v>1148.08</v>
      </c>
      <c r="H49" s="5">
        <v>9113.82</v>
      </c>
      <c r="J49" s="40"/>
    </row>
    <row r="50" spans="1:10" ht="12.75">
      <c r="A50" t="s">
        <v>6</v>
      </c>
      <c r="B50" s="27">
        <v>9.16</v>
      </c>
      <c r="C50" s="27">
        <v>5.23</v>
      </c>
      <c r="D50" s="27">
        <v>4.141</v>
      </c>
      <c r="E50" s="27">
        <v>178.68</v>
      </c>
      <c r="F50" s="27">
        <v>339.3972</v>
      </c>
      <c r="G50" s="67">
        <v>1040.94</v>
      </c>
      <c r="H50" s="5">
        <v>9065.58</v>
      </c>
      <c r="J50" s="40"/>
    </row>
    <row r="51" spans="1:10" ht="12.75">
      <c r="A51" t="s">
        <v>7</v>
      </c>
      <c r="B51" s="27">
        <v>9.02</v>
      </c>
      <c r="C51" s="27">
        <v>4.83</v>
      </c>
      <c r="D51" s="27">
        <v>3.836</v>
      </c>
      <c r="E51" s="27">
        <v>183.03</v>
      </c>
      <c r="F51" s="27">
        <v>345.8737</v>
      </c>
      <c r="G51" s="67">
        <v>1224.38</v>
      </c>
      <c r="H51" s="5">
        <v>9006.43</v>
      </c>
      <c r="J51" s="40"/>
    </row>
    <row r="52" spans="1:10" ht="12.75">
      <c r="A52" t="s">
        <v>8</v>
      </c>
      <c r="B52" s="27">
        <v>10.73</v>
      </c>
      <c r="C52" s="27">
        <v>9.18</v>
      </c>
      <c r="D52" s="27">
        <v>3.782</v>
      </c>
      <c r="E52" s="27">
        <v>186.07</v>
      </c>
      <c r="F52" s="27">
        <v>347.2517</v>
      </c>
      <c r="G52" s="67">
        <v>1160.33</v>
      </c>
      <c r="H52" s="5">
        <v>8949.76</v>
      </c>
      <c r="I52" s="1"/>
      <c r="J52" s="40"/>
    </row>
    <row r="53" spans="1:10" ht="12.75">
      <c r="A53" t="s">
        <v>9</v>
      </c>
      <c r="B53" s="27">
        <v>13.11</v>
      </c>
      <c r="C53" s="27">
        <v>9.07</v>
      </c>
      <c r="D53" s="27">
        <v>3.977</v>
      </c>
      <c r="E53" s="27">
        <v>191.03</v>
      </c>
      <c r="F53" s="27">
        <v>325.7985</v>
      </c>
      <c r="G53" s="67">
        <v>1320.28</v>
      </c>
      <c r="H53" s="5">
        <v>8872.78</v>
      </c>
      <c r="J53" s="40"/>
    </row>
    <row r="54" spans="1:10" ht="12.75">
      <c r="A54" t="s">
        <v>10</v>
      </c>
      <c r="B54" s="27">
        <v>14.17</v>
      </c>
      <c r="C54" s="27">
        <v>13.71</v>
      </c>
      <c r="D54" s="27">
        <v>4.090999999999999</v>
      </c>
      <c r="E54" s="27">
        <v>188.1</v>
      </c>
      <c r="F54" s="27">
        <v>319.5953</v>
      </c>
      <c r="G54" s="67">
        <v>1436.51</v>
      </c>
      <c r="H54" s="5">
        <v>8770.4</v>
      </c>
      <c r="J54" s="40"/>
    </row>
    <row r="55" spans="1:10" ht="12.75">
      <c r="A55" t="s">
        <v>11</v>
      </c>
      <c r="B55" s="27">
        <v>14.88</v>
      </c>
      <c r="C55" s="27">
        <v>13.48</v>
      </c>
      <c r="D55" s="27">
        <v>4.123</v>
      </c>
      <c r="E55" s="27">
        <v>186.07</v>
      </c>
      <c r="F55" s="27">
        <v>312.9371</v>
      </c>
      <c r="G55" s="67">
        <v>1454.6</v>
      </c>
      <c r="H55" s="5">
        <v>8582.71</v>
      </c>
      <c r="J55" s="40"/>
    </row>
    <row r="56" spans="1:10" ht="12.75">
      <c r="A56" t="s">
        <v>12</v>
      </c>
      <c r="B56" s="27">
        <v>13.97</v>
      </c>
      <c r="C56" s="27">
        <v>13.74</v>
      </c>
      <c r="D56" s="27">
        <v>4.08</v>
      </c>
      <c r="E56" s="27">
        <v>180.5</v>
      </c>
      <c r="F56" s="27">
        <v>295.9358</v>
      </c>
      <c r="G56" s="67">
        <v>1498.58</v>
      </c>
      <c r="H56" s="5">
        <v>8465.46</v>
      </c>
      <c r="J56" s="40"/>
    </row>
    <row r="57" spans="1:10" ht="12.75">
      <c r="A57" t="s">
        <v>13</v>
      </c>
      <c r="B57" s="27">
        <v>13.77</v>
      </c>
      <c r="C57" s="27">
        <v>12.77</v>
      </c>
      <c r="D57" s="27">
        <v>4.053</v>
      </c>
      <c r="F57" s="27">
        <v>290.6833</v>
      </c>
      <c r="G57" s="67">
        <v>1469.25</v>
      </c>
      <c r="H57" s="5">
        <v>8381.82</v>
      </c>
      <c r="J57" s="40"/>
    </row>
    <row r="58" spans="1:10" ht="12.75">
      <c r="A58" t="s">
        <v>14</v>
      </c>
      <c r="B58" s="27">
        <v>12.97</v>
      </c>
      <c r="C58" s="27">
        <v>11.93</v>
      </c>
      <c r="D58" s="27">
        <v>4.448</v>
      </c>
      <c r="F58" s="27"/>
      <c r="G58" s="67">
        <v>1282.71</v>
      </c>
      <c r="H58" s="5">
        <v>8227.74</v>
      </c>
      <c r="J58" s="40"/>
    </row>
    <row r="59" spans="1:10" ht="12.75">
      <c r="A59" t="s">
        <v>15</v>
      </c>
      <c r="B59" s="27">
        <v>13.21</v>
      </c>
      <c r="C59" s="27">
        <v>12.51</v>
      </c>
      <c r="D59" s="27">
        <v>4.181</v>
      </c>
      <c r="F59" s="27"/>
      <c r="G59" s="67">
        <v>1372.71</v>
      </c>
      <c r="H59" s="5">
        <v>8182</v>
      </c>
      <c r="J59" s="40"/>
    </row>
    <row r="60" spans="1:10" ht="12.75">
      <c r="A60" t="s">
        <v>16</v>
      </c>
      <c r="B60" s="27">
        <v>11.73</v>
      </c>
      <c r="C60" s="27">
        <v>10.96</v>
      </c>
      <c r="D60" s="27">
        <v>4.01</v>
      </c>
      <c r="F60" s="27"/>
      <c r="G60" s="67">
        <v>1286.37</v>
      </c>
      <c r="H60" s="5">
        <v>8172.68</v>
      </c>
      <c r="J60" s="40"/>
    </row>
    <row r="61" spans="1:10" ht="12.75">
      <c r="A61" t="s">
        <v>17</v>
      </c>
      <c r="B61" s="27">
        <v>11.47</v>
      </c>
      <c r="C61" s="27">
        <v>8.56</v>
      </c>
      <c r="D61" s="27">
        <v>4.002</v>
      </c>
      <c r="F61" s="27"/>
      <c r="G61" s="67">
        <v>1229.23</v>
      </c>
      <c r="H61" s="5">
        <v>8088.29</v>
      </c>
      <c r="J61" s="40"/>
    </row>
    <row r="62" spans="1:10" ht="12.75">
      <c r="A62" t="s">
        <v>18</v>
      </c>
      <c r="B62" s="27">
        <v>10.45</v>
      </c>
      <c r="C62" s="27">
        <v>8.99</v>
      </c>
      <c r="D62" s="27">
        <v>4.255</v>
      </c>
      <c r="F62" s="27"/>
      <c r="G62" s="67">
        <v>1017.01</v>
      </c>
      <c r="H62" s="5">
        <v>7989.24</v>
      </c>
      <c r="J62" s="40"/>
    </row>
    <row r="63" spans="1:10" ht="12.75">
      <c r="A63" t="s">
        <v>19</v>
      </c>
      <c r="B63" s="27">
        <v>11.43</v>
      </c>
      <c r="C63" s="27">
        <v>9.87</v>
      </c>
      <c r="D63" s="27">
        <v>4.1819999999999995</v>
      </c>
      <c r="F63" s="27"/>
      <c r="G63" s="67">
        <v>1133.84</v>
      </c>
      <c r="H63" s="5">
        <v>7898.5</v>
      </c>
      <c r="J63" s="40"/>
    </row>
    <row r="64" spans="1:10" ht="12.75">
      <c r="A64" t="s">
        <v>20</v>
      </c>
      <c r="B64" s="27">
        <v>10.92</v>
      </c>
      <c r="C64" s="27">
        <v>10.29</v>
      </c>
      <c r="D64" s="27">
        <v>3.7560000000000002</v>
      </c>
      <c r="F64" s="27"/>
      <c r="G64" s="67">
        <v>1101.75</v>
      </c>
      <c r="H64" s="5">
        <v>7829.71</v>
      </c>
      <c r="J64" s="40"/>
    </row>
    <row r="65" spans="1:10" ht="12.75">
      <c r="A65" t="s">
        <v>21</v>
      </c>
      <c r="B65" s="27">
        <v>11.29</v>
      </c>
      <c r="C65" s="27">
        <v>8.94</v>
      </c>
      <c r="D65" s="27">
        <v>3.95</v>
      </c>
      <c r="F65" s="27"/>
      <c r="G65" s="67">
        <v>970.43</v>
      </c>
      <c r="H65" s="5">
        <v>7784.88</v>
      </c>
      <c r="J65" s="40"/>
    </row>
    <row r="66" spans="1:10" ht="12.75">
      <c r="A66" t="s">
        <v>22</v>
      </c>
      <c r="B66" s="27">
        <v>11.03</v>
      </c>
      <c r="C66" s="27">
        <v>9.87</v>
      </c>
      <c r="D66" s="27">
        <v>4.062</v>
      </c>
      <c r="F66" s="27"/>
      <c r="G66" s="67">
        <v>947.28</v>
      </c>
      <c r="H66" s="5">
        <v>7741.54</v>
      </c>
      <c r="J66" s="40"/>
    </row>
    <row r="67" spans="1:10" ht="12.75">
      <c r="A67" t="s">
        <v>23</v>
      </c>
      <c r="B67" s="27">
        <v>11.13</v>
      </c>
      <c r="C67" s="27">
        <v>10.44</v>
      </c>
      <c r="D67" s="27">
        <v>3.873</v>
      </c>
      <c r="F67" s="27"/>
      <c r="G67" s="67">
        <v>885.14</v>
      </c>
      <c r="H67" s="5">
        <v>7673.57</v>
      </c>
      <c r="J67" s="40"/>
    </row>
    <row r="68" spans="1:10" ht="12.75">
      <c r="A68" t="s">
        <v>24</v>
      </c>
      <c r="B68" s="27">
        <v>10.56</v>
      </c>
      <c r="C68" s="27">
        <v>10.47</v>
      </c>
      <c r="D68" s="27">
        <v>3.612</v>
      </c>
      <c r="F68" s="27"/>
      <c r="G68" s="67">
        <v>757.12</v>
      </c>
      <c r="H68" s="5">
        <v>7655.79</v>
      </c>
      <c r="J68" s="40"/>
    </row>
    <row r="69" spans="1:10" ht="12.75">
      <c r="A69" t="s">
        <v>25</v>
      </c>
      <c r="B69" s="27">
        <v>11.01</v>
      </c>
      <c r="C69" s="27">
        <v>9.86</v>
      </c>
      <c r="D69" s="27">
        <v>3.7859999999999996</v>
      </c>
      <c r="F69" s="27"/>
      <c r="G69" s="67">
        <v>740.74</v>
      </c>
      <c r="H69" s="5">
        <v>7594.79</v>
      </c>
      <c r="J69" s="40"/>
    </row>
    <row r="70" spans="1:10" ht="12.75">
      <c r="A70" t="s">
        <v>26</v>
      </c>
      <c r="B70" s="27">
        <v>9.92</v>
      </c>
      <c r="C70" s="27">
        <v>9.78</v>
      </c>
      <c r="D70" s="27">
        <v>3.89</v>
      </c>
      <c r="F70" s="27"/>
      <c r="G70" s="67">
        <v>687.33</v>
      </c>
      <c r="H70" s="5">
        <v>7573.12</v>
      </c>
      <c r="J70" s="40"/>
    </row>
    <row r="71" spans="1:10" ht="12.75">
      <c r="A71" t="s">
        <v>27</v>
      </c>
      <c r="B71" s="27">
        <v>10.31</v>
      </c>
      <c r="C71" s="27">
        <v>10.13</v>
      </c>
      <c r="D71" s="27">
        <v>3.771</v>
      </c>
      <c r="F71" s="27"/>
      <c r="G71" s="67">
        <v>670.63</v>
      </c>
      <c r="H71" s="5">
        <v>7550.72</v>
      </c>
      <c r="J71" s="40"/>
    </row>
    <row r="72" spans="1:10" ht="12.75">
      <c r="A72" t="s">
        <v>28</v>
      </c>
      <c r="B72" s="27">
        <v>9.39</v>
      </c>
      <c r="C72" s="27">
        <v>8.96</v>
      </c>
      <c r="D72" s="27">
        <v>3.452</v>
      </c>
      <c r="F72" s="27"/>
      <c r="G72" s="67">
        <v>645.5</v>
      </c>
      <c r="H72" s="5">
        <v>7511.21</v>
      </c>
      <c r="J72" s="40"/>
    </row>
    <row r="73" spans="1:10" ht="12.75">
      <c r="A73" t="s">
        <v>29</v>
      </c>
      <c r="B73" s="27">
        <v>9.78</v>
      </c>
      <c r="C73" s="27">
        <v>7.13</v>
      </c>
      <c r="D73" s="27">
        <v>3.551</v>
      </c>
      <c r="F73" s="27"/>
      <c r="G73" s="67">
        <v>615.93</v>
      </c>
      <c r="H73" s="5">
        <v>7449.38</v>
      </c>
      <c r="J73" s="40"/>
    </row>
    <row r="74" spans="1:10" ht="12.75">
      <c r="A74" t="s">
        <v>30</v>
      </c>
      <c r="B74" s="27">
        <v>9.78</v>
      </c>
      <c r="C74" s="27">
        <v>8.69</v>
      </c>
      <c r="D74" s="27">
        <v>3.4989999999999997</v>
      </c>
      <c r="F74" s="27"/>
      <c r="G74" s="67">
        <v>584.41</v>
      </c>
      <c r="H74" s="5">
        <v>7373.75</v>
      </c>
      <c r="J74" s="40"/>
    </row>
    <row r="75" spans="1:10" ht="12.75">
      <c r="A75" t="s">
        <v>31</v>
      </c>
      <c r="B75" s="27">
        <v>9.5</v>
      </c>
      <c r="C75" s="27">
        <v>9.26</v>
      </c>
      <c r="D75" s="27">
        <v>3.602</v>
      </c>
      <c r="F75" s="27"/>
      <c r="G75" s="67">
        <v>544.75</v>
      </c>
      <c r="H75" s="5">
        <v>7340.26</v>
      </c>
      <c r="J75" s="40"/>
    </row>
    <row r="76" spans="1:10" ht="12.75">
      <c r="A76" t="s">
        <v>32</v>
      </c>
      <c r="B76" s="27">
        <v>8.64</v>
      </c>
      <c r="C76" s="27">
        <v>8.88</v>
      </c>
      <c r="D76" s="27">
        <v>3.136</v>
      </c>
      <c r="F76" s="27"/>
      <c r="G76" s="67">
        <v>500.71</v>
      </c>
      <c r="H76" s="5">
        <v>7331.51</v>
      </c>
      <c r="J76" s="40"/>
    </row>
    <row r="77" spans="1:10" ht="12.75">
      <c r="A77" t="s">
        <v>33</v>
      </c>
      <c r="B77" s="27">
        <v>8.8</v>
      </c>
      <c r="C77" s="27">
        <v>8.35</v>
      </c>
      <c r="D77" s="27">
        <v>3.338</v>
      </c>
      <c r="F77" s="27"/>
      <c r="G77" s="67">
        <v>459.27</v>
      </c>
      <c r="H77" s="5">
        <v>7285.82</v>
      </c>
      <c r="J77" s="40"/>
    </row>
    <row r="78" spans="1:10" ht="12.75">
      <c r="A78" t="s">
        <v>34</v>
      </c>
      <c r="B78" s="27">
        <v>8.03</v>
      </c>
      <c r="C78" s="27">
        <v>7.94</v>
      </c>
      <c r="D78" s="27">
        <v>3.285</v>
      </c>
      <c r="F78" s="27"/>
      <c r="G78" s="67">
        <v>462.71</v>
      </c>
      <c r="H78" s="5">
        <v>7265.69</v>
      </c>
      <c r="J78" s="40"/>
    </row>
    <row r="79" spans="1:10" ht="12.75">
      <c r="A79" t="s">
        <v>35</v>
      </c>
      <c r="B79" s="27">
        <v>7.75</v>
      </c>
      <c r="C79" s="27">
        <v>7.38</v>
      </c>
      <c r="D79" s="27">
        <v>3.4109999999999996</v>
      </c>
      <c r="F79" s="27"/>
      <c r="G79" s="67">
        <v>444.27</v>
      </c>
      <c r="H79" s="5">
        <v>7211.87</v>
      </c>
      <c r="J79" s="40"/>
    </row>
    <row r="80" spans="1:10" ht="12.75">
      <c r="A80" t="s">
        <v>36</v>
      </c>
      <c r="B80" s="27">
        <v>7.17</v>
      </c>
      <c r="C80" s="27">
        <v>6.93</v>
      </c>
      <c r="D80" s="27">
        <v>3.136</v>
      </c>
      <c r="F80" s="27"/>
      <c r="G80" s="67">
        <v>445.77</v>
      </c>
      <c r="H80" s="5">
        <v>7127.98</v>
      </c>
      <c r="J80" s="40"/>
    </row>
    <row r="81" spans="1:10" ht="12.75">
      <c r="A81" t="s">
        <v>37</v>
      </c>
      <c r="B81" s="27">
        <v>7.16</v>
      </c>
      <c r="C81" s="27">
        <v>5.08</v>
      </c>
      <c r="D81" s="27">
        <v>3.091</v>
      </c>
      <c r="F81" s="27"/>
      <c r="G81" s="67">
        <v>466.45</v>
      </c>
      <c r="H81" s="5">
        <v>7086.53</v>
      </c>
      <c r="J81" s="40"/>
    </row>
    <row r="82" spans="1:10" ht="12.75">
      <c r="A82" t="s">
        <v>38</v>
      </c>
      <c r="B82" s="27">
        <v>6.92</v>
      </c>
      <c r="C82" s="27">
        <v>5.81</v>
      </c>
      <c r="D82" s="27">
        <v>3.1969999999999996</v>
      </c>
      <c r="F82" s="27"/>
      <c r="G82" s="67">
        <v>458.93</v>
      </c>
      <c r="H82" s="5">
        <v>7011.06</v>
      </c>
      <c r="J82" s="40"/>
    </row>
    <row r="83" spans="1:10" ht="12.75">
      <c r="A83" t="s">
        <v>39</v>
      </c>
      <c r="B83" s="27">
        <v>6.57</v>
      </c>
      <c r="C83" s="27">
        <v>4.89</v>
      </c>
      <c r="D83" s="27">
        <v>3.2829999999999995</v>
      </c>
      <c r="F83" s="27"/>
      <c r="G83" s="67">
        <v>450.53</v>
      </c>
      <c r="H83" s="5">
        <v>6974.55</v>
      </c>
      <c r="J83" s="40"/>
    </row>
    <row r="84" spans="1:10" ht="12.75">
      <c r="A84" t="s">
        <v>40</v>
      </c>
      <c r="B84" s="27">
        <v>6.25</v>
      </c>
      <c r="C84" s="27">
        <v>6.11</v>
      </c>
      <c r="D84" s="27">
        <v>3.006</v>
      </c>
      <c r="F84" s="27"/>
      <c r="G84" s="67">
        <v>451.67</v>
      </c>
      <c r="H84" s="5">
        <v>6947.24</v>
      </c>
      <c r="J84" s="40"/>
    </row>
    <row r="85" spans="1:10" ht="12.75">
      <c r="A85" t="s">
        <v>41</v>
      </c>
      <c r="B85" s="27">
        <v>5.61</v>
      </c>
      <c r="C85" s="27">
        <v>3.6</v>
      </c>
      <c r="D85" s="27">
        <v>3.0330000000000004</v>
      </c>
      <c r="F85" s="27"/>
      <c r="G85" s="67">
        <v>435.71</v>
      </c>
      <c r="H85" s="5">
        <v>6918.99</v>
      </c>
      <c r="J85" s="40"/>
    </row>
    <row r="86" spans="1:10" ht="12.75">
      <c r="A86" t="s">
        <v>42</v>
      </c>
      <c r="B86" s="27">
        <v>5.12</v>
      </c>
      <c r="C86" s="27">
        <v>4.73</v>
      </c>
      <c r="D86" s="27">
        <v>3.2009999999999996</v>
      </c>
      <c r="F86" s="27"/>
      <c r="G86" s="67">
        <v>417.8</v>
      </c>
      <c r="H86" s="5">
        <v>6900.48</v>
      </c>
      <c r="J86" s="40"/>
    </row>
    <row r="87" spans="1:10" ht="12.75">
      <c r="A87" t="s">
        <v>43</v>
      </c>
      <c r="B87" s="27">
        <v>5.21</v>
      </c>
      <c r="C87" s="27">
        <v>5.4</v>
      </c>
      <c r="D87" s="27">
        <v>3.239</v>
      </c>
      <c r="E87" s="37"/>
      <c r="F87" s="27"/>
      <c r="G87" s="67">
        <v>408.14</v>
      </c>
      <c r="H87" s="5">
        <v>6867.07</v>
      </c>
      <c r="J87" s="40"/>
    </row>
    <row r="88" spans="1:10" ht="12.75">
      <c r="A88" t="s">
        <v>44</v>
      </c>
      <c r="B88" s="27">
        <v>4.93</v>
      </c>
      <c r="C88" s="27">
        <v>5.36</v>
      </c>
      <c r="D88" s="27">
        <v>2.912</v>
      </c>
      <c r="F88" s="27"/>
      <c r="G88" s="67">
        <v>403.69</v>
      </c>
      <c r="H88" s="5">
        <v>6833.95</v>
      </c>
      <c r="J88" s="40"/>
    </row>
    <row r="89" spans="1:10" ht="12.75">
      <c r="A89" t="s">
        <v>45</v>
      </c>
      <c r="B89" s="27">
        <v>4.63</v>
      </c>
      <c r="C89" s="27">
        <v>2.55</v>
      </c>
      <c r="D89" s="27">
        <v>3.043</v>
      </c>
      <c r="F89" s="27"/>
      <c r="G89" s="67">
        <v>417.09</v>
      </c>
      <c r="H89" s="5">
        <v>6770.28</v>
      </c>
      <c r="J89" s="40"/>
    </row>
    <row r="90" spans="1:10" ht="12.75">
      <c r="A90" t="s">
        <v>46</v>
      </c>
      <c r="B90" s="27">
        <v>5.11</v>
      </c>
      <c r="C90" s="27">
        <v>3.74</v>
      </c>
      <c r="D90" s="27">
        <v>3.1259999999999994</v>
      </c>
      <c r="F90" s="27"/>
      <c r="G90" s="67">
        <v>387.86</v>
      </c>
      <c r="H90" s="5">
        <v>6723.09</v>
      </c>
      <c r="J90" s="40"/>
    </row>
    <row r="91" spans="1:10" ht="12.75">
      <c r="A91" t="s">
        <v>47</v>
      </c>
      <c r="B91" s="27">
        <v>4.79</v>
      </c>
      <c r="C91" s="27">
        <v>4.54</v>
      </c>
      <c r="D91" s="27">
        <v>3.243</v>
      </c>
      <c r="F91" s="27"/>
      <c r="G91" s="67">
        <v>371.16</v>
      </c>
      <c r="H91" s="5">
        <v>6685.13</v>
      </c>
      <c r="J91" s="40"/>
    </row>
    <row r="92" spans="1:10" ht="12.75">
      <c r="A92" t="s">
        <v>48</v>
      </c>
      <c r="B92" s="27">
        <v>4.77</v>
      </c>
      <c r="C92" s="27">
        <v>5.14</v>
      </c>
      <c r="D92" s="27">
        <v>2.7909999999999995</v>
      </c>
      <c r="F92" s="27"/>
      <c r="G92" s="67">
        <v>375.22</v>
      </c>
      <c r="H92" s="5">
        <v>6666.67</v>
      </c>
      <c r="J92" s="40"/>
    </row>
    <row r="93" spans="1:10" ht="12.75">
      <c r="A93" t="s">
        <v>49</v>
      </c>
      <c r="B93" s="27">
        <v>5.01</v>
      </c>
      <c r="C93" s="27">
        <v>4.4</v>
      </c>
      <c r="D93" s="27">
        <v>3.115</v>
      </c>
      <c r="F93" s="27"/>
      <c r="G93" s="67">
        <v>330.22</v>
      </c>
      <c r="H93" s="5">
        <v>6647.01</v>
      </c>
      <c r="J93" s="40"/>
    </row>
    <row r="94" spans="1:10" ht="12.75">
      <c r="A94" t="s">
        <v>50</v>
      </c>
      <c r="B94" s="27">
        <v>5.97</v>
      </c>
      <c r="C94" s="27">
        <v>5.33</v>
      </c>
      <c r="D94" s="27">
        <v>2.998</v>
      </c>
      <c r="F94" s="27"/>
      <c r="G94" s="67">
        <v>306.05</v>
      </c>
      <c r="H94" s="5">
        <v>6653.1</v>
      </c>
      <c r="J94" s="40"/>
    </row>
    <row r="95" spans="1:10" ht="12.75">
      <c r="A95" t="s">
        <v>51</v>
      </c>
      <c r="B95" s="27">
        <v>6.06</v>
      </c>
      <c r="C95" s="27">
        <v>6.07</v>
      </c>
      <c r="D95" s="27">
        <v>3.206</v>
      </c>
      <c r="F95" s="27"/>
      <c r="G95" s="67">
        <v>358.02</v>
      </c>
      <c r="H95" s="5">
        <v>6656.02</v>
      </c>
      <c r="J95" s="40"/>
    </row>
    <row r="96" spans="1:10" ht="12.75">
      <c r="A96" t="s">
        <v>52</v>
      </c>
      <c r="B96" s="27">
        <v>5.61</v>
      </c>
      <c r="C96" s="27">
        <v>5.54</v>
      </c>
      <c r="D96" s="27">
        <v>2.767</v>
      </c>
      <c r="F96" s="27"/>
      <c r="G96" s="67">
        <v>339.94</v>
      </c>
      <c r="H96" s="5">
        <v>6669.89</v>
      </c>
      <c r="J96" s="40"/>
    </row>
    <row r="97" spans="1:10" ht="12.75">
      <c r="A97" t="s">
        <v>53</v>
      </c>
      <c r="B97" s="27">
        <v>5.84</v>
      </c>
      <c r="C97" s="27">
        <v>4.8</v>
      </c>
      <c r="D97" s="27">
        <v>2.863</v>
      </c>
      <c r="F97" s="27"/>
      <c r="G97" s="67">
        <v>353.4</v>
      </c>
      <c r="H97" s="5">
        <v>6697.81</v>
      </c>
      <c r="J97" s="40"/>
    </row>
    <row r="98" spans="1:10" ht="12.75">
      <c r="A98" t="s">
        <v>54</v>
      </c>
      <c r="B98" s="27">
        <v>5.54</v>
      </c>
      <c r="C98" s="27">
        <v>4.85</v>
      </c>
      <c r="D98" s="27">
        <v>2.827</v>
      </c>
      <c r="F98" s="27"/>
      <c r="G98" s="67">
        <v>349.15</v>
      </c>
      <c r="H98" s="5">
        <v>6684.33</v>
      </c>
      <c r="J98" s="40"/>
    </row>
    <row r="99" spans="1:10" ht="12.75">
      <c r="A99" t="s">
        <v>55</v>
      </c>
      <c r="B99" s="27">
        <v>6.53</v>
      </c>
      <c r="C99" s="27">
        <v>6.48</v>
      </c>
      <c r="D99" s="27">
        <v>2.8609999999999998</v>
      </c>
      <c r="F99" s="27"/>
      <c r="G99" s="67">
        <v>317.98</v>
      </c>
      <c r="H99" s="5">
        <v>6723.45</v>
      </c>
      <c r="J99" s="40"/>
    </row>
    <row r="100" spans="1:10" ht="12.75">
      <c r="A100" t="s">
        <v>56</v>
      </c>
      <c r="B100" s="27">
        <v>6.41</v>
      </c>
      <c r="C100" s="27">
        <v>6.74</v>
      </c>
      <c r="D100" s="27">
        <v>2.5039999999999996</v>
      </c>
      <c r="F100" s="27"/>
      <c r="G100" s="67">
        <v>294.87</v>
      </c>
      <c r="H100" s="5">
        <v>6731.88</v>
      </c>
      <c r="J100" s="40"/>
    </row>
    <row r="101" spans="1:10" ht="12.75">
      <c r="A101" t="s">
        <v>57</v>
      </c>
      <c r="B101" s="27">
        <v>6.37</v>
      </c>
      <c r="C101" s="27">
        <v>5.62</v>
      </c>
      <c r="D101" s="27">
        <v>2.542</v>
      </c>
      <c r="F101" s="27"/>
      <c r="G101" s="67">
        <v>277.72</v>
      </c>
      <c r="H101" s="5">
        <v>6829.56</v>
      </c>
      <c r="J101" s="40"/>
    </row>
    <row r="102" spans="1:10" ht="12.75">
      <c r="A102" t="s">
        <v>58</v>
      </c>
      <c r="B102" s="27">
        <v>6.22</v>
      </c>
      <c r="C102" s="27">
        <v>6.38</v>
      </c>
      <c r="D102" s="27">
        <v>2.461</v>
      </c>
      <c r="F102" s="27"/>
      <c r="G102" s="67">
        <v>271.91</v>
      </c>
      <c r="H102" s="5">
        <v>6930.89</v>
      </c>
      <c r="J102" s="40"/>
    </row>
    <row r="103" spans="1:10" ht="12.75">
      <c r="A103" t="s">
        <v>59</v>
      </c>
      <c r="B103" s="27">
        <v>6.05</v>
      </c>
      <c r="C103" s="27">
        <v>6.22</v>
      </c>
      <c r="D103" s="27">
        <v>2.504</v>
      </c>
      <c r="F103" s="27"/>
      <c r="G103" s="67">
        <v>273.5</v>
      </c>
      <c r="H103" s="5">
        <v>6956.73</v>
      </c>
      <c r="J103" s="40"/>
    </row>
    <row r="104" spans="1:10" ht="12.75">
      <c r="A104" t="s">
        <v>60</v>
      </c>
      <c r="B104" s="27">
        <v>5.48</v>
      </c>
      <c r="C104" s="27">
        <v>5.53</v>
      </c>
      <c r="D104" s="27">
        <v>2.2430000000000003</v>
      </c>
      <c r="F104" s="27"/>
      <c r="G104" s="67">
        <v>258.89</v>
      </c>
      <c r="H104" s="5">
        <v>6977.4</v>
      </c>
      <c r="J104" s="40"/>
    </row>
  </sheetData>
  <sheetProtection/>
  <printOptions/>
  <pageMargins left="0.25" right="0.25" top="0.25" bottom="0.25"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677"/>
  <sheetViews>
    <sheetView zoomScalePageLayoutView="0" workbookViewId="0" topLeftCell="A1">
      <selection activeCell="A1" sqref="A1"/>
    </sheetView>
  </sheetViews>
  <sheetFormatPr defaultColWidth="9.140625" defaultRowHeight="12.75"/>
  <cols>
    <col min="1" max="1" width="7.8515625" style="0" customWidth="1"/>
    <col min="2" max="2" width="33.28125" style="0" bestFit="1" customWidth="1"/>
    <col min="3" max="4" width="13.7109375" style="84" bestFit="1" customWidth="1"/>
    <col min="5" max="5" width="12.00390625" style="84" bestFit="1" customWidth="1"/>
    <col min="6" max="6" width="9.57421875" style="84" bestFit="1" customWidth="1"/>
    <col min="7" max="7" width="14.28125" style="84" bestFit="1" customWidth="1"/>
    <col min="8" max="8" width="9.57421875" style="84" bestFit="1" customWidth="1"/>
    <col min="9" max="9" width="25.00390625" style="0" bestFit="1" customWidth="1"/>
    <col min="10" max="11" width="13.140625" style="0" bestFit="1" customWidth="1"/>
    <col min="12" max="12" width="6.57421875" style="0" bestFit="1" customWidth="1"/>
    <col min="13" max="13" width="8.57421875" style="0" bestFit="1" customWidth="1"/>
  </cols>
  <sheetData>
    <row r="1" spans="1:17" s="12" customFormat="1" ht="12.75">
      <c r="A1" s="6" t="s">
        <v>304</v>
      </c>
      <c r="C1" s="37"/>
      <c r="D1" s="37"/>
      <c r="E1" s="37"/>
      <c r="F1" s="37"/>
      <c r="G1" s="37"/>
      <c r="H1" s="37"/>
      <c r="I1" s="37"/>
      <c r="J1" s="106"/>
      <c r="K1" s="37"/>
      <c r="L1" s="37"/>
      <c r="M1" s="106"/>
      <c r="N1" s="37"/>
      <c r="O1" s="37"/>
      <c r="P1" s="106"/>
      <c r="Q1" s="37"/>
    </row>
    <row r="2" spans="1:17" s="12" customFormat="1" ht="12.75">
      <c r="A2" s="26" t="s">
        <v>303</v>
      </c>
      <c r="C2" s="37"/>
      <c r="D2" s="37"/>
      <c r="E2" s="37"/>
      <c r="F2" s="37"/>
      <c r="G2" s="37"/>
      <c r="H2" s="37"/>
      <c r="I2" s="37"/>
      <c r="J2" s="106"/>
      <c r="K2" s="37"/>
      <c r="L2" s="37"/>
      <c r="M2" s="106"/>
      <c r="N2" s="37"/>
      <c r="O2" s="37"/>
      <c r="P2" s="106"/>
      <c r="Q2" s="37"/>
    </row>
    <row r="3" spans="1:17" s="12" customFormat="1" ht="12.75">
      <c r="A3" s="12" t="s">
        <v>256</v>
      </c>
      <c r="C3" s="37"/>
      <c r="D3" s="37"/>
      <c r="E3" s="37"/>
      <c r="F3" s="37"/>
      <c r="G3" s="37"/>
      <c r="H3" s="37"/>
      <c r="I3" s="37"/>
      <c r="J3" s="106"/>
      <c r="K3" s="37"/>
      <c r="L3" s="37"/>
      <c r="M3" s="106"/>
      <c r="N3" s="37"/>
      <c r="O3" s="37"/>
      <c r="P3" s="106"/>
      <c r="Q3" s="37"/>
    </row>
    <row r="4" spans="1:16" s="12" customFormat="1" ht="12.75">
      <c r="A4" s="12" t="s">
        <v>247</v>
      </c>
      <c r="C4" s="37"/>
      <c r="D4" s="37"/>
      <c r="E4" s="37"/>
      <c r="F4" s="37"/>
      <c r="G4" s="37"/>
      <c r="H4" s="37"/>
      <c r="I4" s="106"/>
      <c r="J4" s="37"/>
      <c r="K4" s="37"/>
      <c r="L4" s="106"/>
      <c r="M4" s="37"/>
      <c r="N4" s="37"/>
      <c r="O4" s="106"/>
      <c r="P4" s="37"/>
    </row>
    <row r="5" spans="3:16" s="12" customFormat="1" ht="12.75">
      <c r="C5" s="37"/>
      <c r="D5" s="37"/>
      <c r="E5" s="37"/>
      <c r="F5" s="37"/>
      <c r="G5" s="37"/>
      <c r="H5" s="37"/>
      <c r="I5" s="106"/>
      <c r="J5" s="37"/>
      <c r="K5" s="37"/>
      <c r="L5" s="106"/>
      <c r="M5" s="37"/>
      <c r="N5" s="37"/>
      <c r="O5" s="106"/>
      <c r="P5" s="37"/>
    </row>
    <row r="6" spans="1:9" s="10" customFormat="1" ht="12.75">
      <c r="A6" s="107"/>
      <c r="B6" s="107"/>
      <c r="C6" s="61" t="s">
        <v>120</v>
      </c>
      <c r="D6" s="61" t="s">
        <v>248</v>
      </c>
      <c r="E6" s="61" t="s">
        <v>84</v>
      </c>
      <c r="F6" s="61" t="s">
        <v>249</v>
      </c>
      <c r="G6" s="61" t="s">
        <v>78</v>
      </c>
      <c r="H6" s="61" t="s">
        <v>249</v>
      </c>
      <c r="I6" s="152" t="s">
        <v>279</v>
      </c>
    </row>
    <row r="7" spans="1:9" s="10" customFormat="1" ht="12.75">
      <c r="A7" s="107" t="s">
        <v>250</v>
      </c>
      <c r="B7" s="107" t="s">
        <v>251</v>
      </c>
      <c r="C7" s="61" t="s">
        <v>254</v>
      </c>
      <c r="D7" s="61" t="s">
        <v>254</v>
      </c>
      <c r="E7" s="61" t="s">
        <v>255</v>
      </c>
      <c r="F7" s="61" t="s">
        <v>252</v>
      </c>
      <c r="G7" s="61" t="s">
        <v>255</v>
      </c>
      <c r="H7" s="61" t="s">
        <v>253</v>
      </c>
      <c r="I7" s="61"/>
    </row>
    <row r="8" spans="1:9" ht="12.75">
      <c r="A8" s="108" t="s">
        <v>559</v>
      </c>
      <c r="B8" s="108" t="s">
        <v>560</v>
      </c>
      <c r="C8" s="77">
        <v>7534</v>
      </c>
      <c r="D8" s="77">
        <v>7680</v>
      </c>
      <c r="E8" s="77">
        <v>1.68</v>
      </c>
      <c r="F8" s="77">
        <v>1.63</v>
      </c>
      <c r="G8" s="77">
        <v>1.66</v>
      </c>
      <c r="H8" s="77">
        <v>1.6</v>
      </c>
      <c r="I8" s="108" t="s">
        <v>335</v>
      </c>
    </row>
    <row r="9" spans="1:9" ht="12.75">
      <c r="A9" s="108" t="s">
        <v>374</v>
      </c>
      <c r="B9" s="108" t="s">
        <v>375</v>
      </c>
      <c r="C9" s="77">
        <v>9807</v>
      </c>
      <c r="D9" s="77">
        <v>9616.29</v>
      </c>
      <c r="E9" s="77">
        <v>1.23</v>
      </c>
      <c r="F9" s="77">
        <v>1.13</v>
      </c>
      <c r="G9" s="77">
        <v>1.08</v>
      </c>
      <c r="H9" s="77">
        <v>1.23</v>
      </c>
      <c r="I9" s="108" t="s">
        <v>274</v>
      </c>
    </row>
    <row r="10" spans="1:9" ht="12.75">
      <c r="A10" s="108" t="s">
        <v>307</v>
      </c>
      <c r="B10" s="108" t="s">
        <v>308</v>
      </c>
      <c r="C10" s="77">
        <v>7640.79</v>
      </c>
      <c r="D10" s="77">
        <v>7204.35</v>
      </c>
      <c r="E10" s="77">
        <v>1.07</v>
      </c>
      <c r="F10" s="77">
        <v>0.96</v>
      </c>
      <c r="G10" s="77">
        <v>1.03</v>
      </c>
      <c r="H10" s="77">
        <v>0.93</v>
      </c>
      <c r="I10" s="108" t="s">
        <v>309</v>
      </c>
    </row>
    <row r="11" spans="1:9" ht="12.75">
      <c r="A11" s="108" t="s">
        <v>561</v>
      </c>
      <c r="B11" s="108" t="s">
        <v>562</v>
      </c>
      <c r="C11" s="77">
        <v>3935</v>
      </c>
      <c r="D11" s="77">
        <v>4283</v>
      </c>
      <c r="E11" s="77">
        <v>0.96</v>
      </c>
      <c r="F11" s="77">
        <v>1.79</v>
      </c>
      <c r="G11" s="77">
        <v>0.96</v>
      </c>
      <c r="H11" s="77">
        <v>1.77</v>
      </c>
      <c r="I11" s="108" t="s">
        <v>330</v>
      </c>
    </row>
    <row r="12" spans="1:9" ht="12.75">
      <c r="A12" s="108" t="s">
        <v>310</v>
      </c>
      <c r="B12" s="108" t="s">
        <v>311</v>
      </c>
      <c r="C12" s="77">
        <v>1124.45</v>
      </c>
      <c r="D12" s="77">
        <v>1023.18</v>
      </c>
      <c r="E12" s="77">
        <v>0.45</v>
      </c>
      <c r="F12" s="77">
        <v>0.41</v>
      </c>
      <c r="G12" s="77">
        <v>0.45</v>
      </c>
      <c r="H12" s="77">
        <v>0.45</v>
      </c>
      <c r="I12" s="108" t="s">
        <v>309</v>
      </c>
    </row>
    <row r="13" spans="1:9" ht="12.75">
      <c r="A13" s="108" t="s">
        <v>376</v>
      </c>
      <c r="B13" s="108" t="s">
        <v>377</v>
      </c>
      <c r="C13" s="77">
        <v>1413</v>
      </c>
      <c r="D13" s="77">
        <v>1574</v>
      </c>
      <c r="E13" s="77">
        <v>0.06</v>
      </c>
      <c r="F13" s="77">
        <v>0.08</v>
      </c>
      <c r="G13" s="77">
        <v>0.05</v>
      </c>
      <c r="H13" s="77">
        <v>0.08</v>
      </c>
      <c r="I13" s="108" t="s">
        <v>309</v>
      </c>
    </row>
    <row r="14" spans="1:9" ht="12.75">
      <c r="A14" s="108" t="s">
        <v>925</v>
      </c>
      <c r="B14" s="108" t="s">
        <v>926</v>
      </c>
      <c r="C14" s="77">
        <v>8835.1</v>
      </c>
      <c r="D14" s="77">
        <v>8344.4</v>
      </c>
      <c r="E14" s="77">
        <v>1.34</v>
      </c>
      <c r="F14" s="77">
        <v>1.42</v>
      </c>
      <c r="G14" s="77">
        <v>1.32</v>
      </c>
      <c r="H14" s="77">
        <v>1.39</v>
      </c>
      <c r="I14" s="108" t="s">
        <v>274</v>
      </c>
    </row>
    <row r="15" spans="1:9" ht="12.75">
      <c r="A15" s="108" t="s">
        <v>563</v>
      </c>
      <c r="B15" s="108" t="s">
        <v>564</v>
      </c>
      <c r="C15" s="77">
        <v>5902</v>
      </c>
      <c r="D15" s="77">
        <v>5087</v>
      </c>
      <c r="E15" s="77">
        <v>1.04</v>
      </c>
      <c r="F15" s="77">
        <v>0.6</v>
      </c>
      <c r="G15" s="77">
        <v>1.03</v>
      </c>
      <c r="H15" s="77">
        <v>0.6</v>
      </c>
      <c r="I15" s="108" t="s">
        <v>330</v>
      </c>
    </row>
    <row r="16" spans="1:9" ht="12.75">
      <c r="A16" s="108" t="s">
        <v>990</v>
      </c>
      <c r="B16" s="108" t="s">
        <v>991</v>
      </c>
      <c r="C16" s="77">
        <v>686</v>
      </c>
      <c r="D16" s="77">
        <v>375</v>
      </c>
      <c r="E16" s="77">
        <v>0.3</v>
      </c>
      <c r="F16" s="77">
        <v>0.33</v>
      </c>
      <c r="G16" s="77">
        <v>0.28</v>
      </c>
      <c r="H16" s="77">
        <v>0.23</v>
      </c>
      <c r="I16" s="108" t="s">
        <v>544</v>
      </c>
    </row>
    <row r="17" spans="1:9" ht="12.75">
      <c r="A17" s="108" t="s">
        <v>565</v>
      </c>
      <c r="B17" s="108" t="s">
        <v>566</v>
      </c>
      <c r="C17" s="77">
        <v>2340.1</v>
      </c>
      <c r="D17" s="77">
        <v>2472</v>
      </c>
      <c r="E17" s="77">
        <v>1.43</v>
      </c>
      <c r="F17" s="77">
        <v>1.4</v>
      </c>
      <c r="G17" s="77">
        <v>1.66</v>
      </c>
      <c r="H17" s="77">
        <v>1.37</v>
      </c>
      <c r="I17" s="108" t="s">
        <v>348</v>
      </c>
    </row>
    <row r="18" spans="1:9" ht="12.75">
      <c r="A18" s="108" t="s">
        <v>567</v>
      </c>
      <c r="B18" s="108" t="s">
        <v>568</v>
      </c>
      <c r="C18" s="77">
        <v>1257.26</v>
      </c>
      <c r="D18" s="77">
        <v>1164.3</v>
      </c>
      <c r="E18" s="77">
        <v>1.16</v>
      </c>
      <c r="F18" s="77">
        <v>1.06</v>
      </c>
      <c r="G18" s="77">
        <v>1.15</v>
      </c>
      <c r="H18" s="77">
        <v>0.94</v>
      </c>
      <c r="I18" s="108" t="s">
        <v>348</v>
      </c>
    </row>
    <row r="19" spans="1:9" ht="12.75">
      <c r="A19" s="108" t="s">
        <v>569</v>
      </c>
      <c r="B19" s="108" t="s">
        <v>570</v>
      </c>
      <c r="C19" s="77">
        <v>331.31</v>
      </c>
      <c r="D19" s="77">
        <v>276.99</v>
      </c>
      <c r="E19" s="77">
        <v>0.25</v>
      </c>
      <c r="F19" s="77">
        <v>0.26</v>
      </c>
      <c r="G19" s="77">
        <v>0.24</v>
      </c>
      <c r="H19" s="77">
        <v>0.25</v>
      </c>
      <c r="I19" s="108" t="s">
        <v>309</v>
      </c>
    </row>
    <row r="20" spans="1:9" ht="12.75">
      <c r="A20" s="108" t="s">
        <v>360</v>
      </c>
      <c r="B20" s="108" t="s">
        <v>361</v>
      </c>
      <c r="C20" s="77">
        <v>5963</v>
      </c>
      <c r="D20" s="77">
        <v>6585</v>
      </c>
      <c r="E20" s="77">
        <v>0.04</v>
      </c>
      <c r="F20" s="77">
        <v>0.35</v>
      </c>
      <c r="G20" s="77">
        <v>0</v>
      </c>
      <c r="H20" s="77">
        <v>0.28</v>
      </c>
      <c r="I20" s="108" t="s">
        <v>348</v>
      </c>
    </row>
    <row r="21" spans="1:9" ht="12.75">
      <c r="A21" s="108" t="s">
        <v>571</v>
      </c>
      <c r="B21" s="108" t="s">
        <v>572</v>
      </c>
      <c r="C21" s="77">
        <v>274.72</v>
      </c>
      <c r="D21" s="77">
        <v>185.7</v>
      </c>
      <c r="E21" s="77">
        <v>0.32</v>
      </c>
      <c r="F21" s="77">
        <v>0.19</v>
      </c>
      <c r="G21" s="77">
        <v>0.18</v>
      </c>
      <c r="H21" s="77">
        <v>0.18</v>
      </c>
      <c r="I21" s="108" t="s">
        <v>274</v>
      </c>
    </row>
    <row r="22" spans="1:9" ht="12.75">
      <c r="A22" s="108" t="s">
        <v>573</v>
      </c>
      <c r="B22" s="108" t="s">
        <v>574</v>
      </c>
      <c r="C22" s="77">
        <v>1357.4</v>
      </c>
      <c r="D22" s="77">
        <v>1351.6</v>
      </c>
      <c r="E22" s="77">
        <v>0.53</v>
      </c>
      <c r="F22" s="77">
        <v>0.75</v>
      </c>
      <c r="G22" s="77">
        <v>0.5</v>
      </c>
      <c r="H22" s="77">
        <v>0.59</v>
      </c>
      <c r="I22" s="108" t="s">
        <v>348</v>
      </c>
    </row>
    <row r="23" spans="1:9" ht="12.75">
      <c r="A23" s="108" t="s">
        <v>992</v>
      </c>
      <c r="B23" s="108" t="s">
        <v>993</v>
      </c>
      <c r="C23" s="77">
        <v>1491.4</v>
      </c>
      <c r="D23" s="77">
        <v>1417.2</v>
      </c>
      <c r="E23" s="77">
        <v>1.02</v>
      </c>
      <c r="F23" s="77">
        <v>0.83</v>
      </c>
      <c r="G23" s="77">
        <v>0.96</v>
      </c>
      <c r="H23" s="77">
        <v>0.79</v>
      </c>
      <c r="I23" s="108" t="s">
        <v>274</v>
      </c>
    </row>
    <row r="24" spans="1:9" ht="12.75">
      <c r="A24" s="108" t="s">
        <v>927</v>
      </c>
      <c r="B24" s="108" t="s">
        <v>928</v>
      </c>
      <c r="C24" s="77">
        <v>8278</v>
      </c>
      <c r="D24" s="77">
        <v>8026</v>
      </c>
      <c r="E24" s="77">
        <v>0.88</v>
      </c>
      <c r="F24" s="77">
        <v>-1.18</v>
      </c>
      <c r="G24" s="77">
        <v>0.86</v>
      </c>
      <c r="H24" s="77">
        <v>-1.19</v>
      </c>
      <c r="I24" s="108" t="s">
        <v>330</v>
      </c>
    </row>
    <row r="25" spans="1:9" ht="12.75">
      <c r="A25" s="108" t="s">
        <v>575</v>
      </c>
      <c r="B25" s="108" t="s">
        <v>576</v>
      </c>
      <c r="C25" s="77">
        <v>464.83</v>
      </c>
      <c r="D25" s="77">
        <v>548.38</v>
      </c>
      <c r="E25" s="77">
        <v>0.51</v>
      </c>
      <c r="F25" s="77">
        <v>0.66</v>
      </c>
      <c r="G25" s="77">
        <v>0.5</v>
      </c>
      <c r="H25" s="77">
        <v>0.65</v>
      </c>
      <c r="I25" s="108" t="s">
        <v>309</v>
      </c>
    </row>
    <row r="26" spans="1:9" ht="12.75">
      <c r="A26" s="108" t="s">
        <v>577</v>
      </c>
      <c r="B26" s="108" t="s">
        <v>578</v>
      </c>
      <c r="C26" s="77">
        <v>4587</v>
      </c>
      <c r="D26" s="77">
        <v>4492</v>
      </c>
      <c r="E26" s="77">
        <v>0.58</v>
      </c>
      <c r="F26" s="77">
        <v>0.51</v>
      </c>
      <c r="G26" s="77">
        <v>0.6</v>
      </c>
      <c r="H26" s="77">
        <v>0.21</v>
      </c>
      <c r="I26" s="108" t="s">
        <v>273</v>
      </c>
    </row>
    <row r="27" spans="1:9" ht="12.75">
      <c r="A27" s="108" t="s">
        <v>579</v>
      </c>
      <c r="B27" s="108" t="s">
        <v>580</v>
      </c>
      <c r="C27" s="77">
        <v>12834</v>
      </c>
      <c r="D27" s="77">
        <v>9913</v>
      </c>
      <c r="E27" s="77">
        <v>0.13</v>
      </c>
      <c r="F27" s="77">
        <v>0.42</v>
      </c>
      <c r="G27" s="77">
        <v>0.01</v>
      </c>
      <c r="H27" s="77">
        <v>0.41</v>
      </c>
      <c r="I27" s="108" t="s">
        <v>272</v>
      </c>
    </row>
    <row r="28" spans="1:9" ht="12.75">
      <c r="A28" s="108" t="s">
        <v>542</v>
      </c>
      <c r="B28" s="108" t="s">
        <v>543</v>
      </c>
      <c r="C28" s="77">
        <v>3551</v>
      </c>
      <c r="D28" s="77">
        <v>3609</v>
      </c>
      <c r="E28" s="77">
        <v>0.77</v>
      </c>
      <c r="F28" s="77">
        <v>0.73</v>
      </c>
      <c r="G28" s="77">
        <v>0.75</v>
      </c>
      <c r="H28" s="77">
        <v>0.73</v>
      </c>
      <c r="I28" s="108" t="s">
        <v>544</v>
      </c>
    </row>
    <row r="29" spans="1:9" ht="12.75">
      <c r="A29" s="108" t="s">
        <v>378</v>
      </c>
      <c r="B29" s="108" t="s">
        <v>379</v>
      </c>
      <c r="C29" s="77">
        <v>8515</v>
      </c>
      <c r="D29" s="77">
        <v>8195</v>
      </c>
      <c r="E29" s="77">
        <v>1.16</v>
      </c>
      <c r="F29" s="77">
        <v>0.99</v>
      </c>
      <c r="G29" s="77">
        <v>1.15</v>
      </c>
      <c r="H29" s="77">
        <v>1.07</v>
      </c>
      <c r="I29" s="108" t="s">
        <v>330</v>
      </c>
    </row>
    <row r="30" spans="1:9" ht="12.75">
      <c r="A30" s="108" t="s">
        <v>994</v>
      </c>
      <c r="B30" s="108" t="s">
        <v>995</v>
      </c>
      <c r="C30" s="77">
        <v>16939</v>
      </c>
      <c r="D30" s="77">
        <v>17022</v>
      </c>
      <c r="E30" s="77">
        <v>1.33</v>
      </c>
      <c r="F30" s="77">
        <v>1.06</v>
      </c>
      <c r="G30" s="77">
        <v>1.33</v>
      </c>
      <c r="H30" s="77">
        <v>1.03</v>
      </c>
      <c r="I30" s="108" t="s">
        <v>330</v>
      </c>
    </row>
    <row r="31" spans="1:9" ht="12.75">
      <c r="A31" s="108" t="s">
        <v>996</v>
      </c>
      <c r="B31" s="108" t="s">
        <v>997</v>
      </c>
      <c r="C31" s="77">
        <v>697.73</v>
      </c>
      <c r="D31" s="77">
        <v>597.24</v>
      </c>
      <c r="E31" s="77">
        <v>0.12</v>
      </c>
      <c r="F31" s="77">
        <v>0.29</v>
      </c>
      <c r="G31" s="77">
        <v>0.12</v>
      </c>
      <c r="H31" s="77">
        <v>0.29</v>
      </c>
      <c r="I31" s="108" t="s">
        <v>330</v>
      </c>
    </row>
    <row r="32" spans="1:9" ht="12.75">
      <c r="A32" s="108" t="s">
        <v>998</v>
      </c>
      <c r="B32" s="108" t="s">
        <v>999</v>
      </c>
      <c r="C32" s="77">
        <v>1660</v>
      </c>
      <c r="D32" s="77">
        <v>1781</v>
      </c>
      <c r="E32" s="77">
        <v>0.87</v>
      </c>
      <c r="F32" s="77">
        <v>0.57</v>
      </c>
      <c r="G32" s="77">
        <v>0.87</v>
      </c>
      <c r="H32" s="77">
        <v>0.57</v>
      </c>
      <c r="I32" s="108" t="s">
        <v>544</v>
      </c>
    </row>
    <row r="33" spans="1:9" ht="12.75">
      <c r="A33" s="108" t="s">
        <v>581</v>
      </c>
      <c r="B33" s="108" t="s">
        <v>582</v>
      </c>
      <c r="C33" s="77">
        <v>2524</v>
      </c>
      <c r="D33" s="77">
        <v>2634</v>
      </c>
      <c r="E33" s="77">
        <v>1.26</v>
      </c>
      <c r="F33" s="77">
        <v>1.36</v>
      </c>
      <c r="G33" s="77">
        <v>0.99</v>
      </c>
      <c r="H33" s="77">
        <v>1.27</v>
      </c>
      <c r="I33" s="108" t="s">
        <v>330</v>
      </c>
    </row>
    <row r="34" spans="1:9" ht="12.75">
      <c r="A34" s="108" t="s">
        <v>583</v>
      </c>
      <c r="B34" s="108" t="s">
        <v>584</v>
      </c>
      <c r="C34" s="77">
        <v>19769.38</v>
      </c>
      <c r="D34" s="77">
        <v>20161.02</v>
      </c>
      <c r="E34" s="77">
        <v>0.73</v>
      </c>
      <c r="F34" s="77">
        <v>0.67</v>
      </c>
      <c r="G34" s="77">
        <v>0.71</v>
      </c>
      <c r="H34" s="77">
        <v>0.66</v>
      </c>
      <c r="I34" s="108" t="s">
        <v>274</v>
      </c>
    </row>
    <row r="35" spans="1:9" ht="12.75">
      <c r="A35" s="108" t="s">
        <v>585</v>
      </c>
      <c r="B35" s="108" t="s">
        <v>586</v>
      </c>
      <c r="C35" s="77">
        <v>4477</v>
      </c>
      <c r="D35" s="77">
        <v>3959</v>
      </c>
      <c r="E35" s="77">
        <v>1.74</v>
      </c>
      <c r="F35" s="77">
        <v>1.31</v>
      </c>
      <c r="G35" s="77">
        <v>1.61</v>
      </c>
      <c r="H35" s="77">
        <v>1.25</v>
      </c>
      <c r="I35" s="108" t="s">
        <v>274</v>
      </c>
    </row>
    <row r="36" spans="1:9" ht="12.75">
      <c r="A36" s="108" t="s">
        <v>380</v>
      </c>
      <c r="B36" s="108" t="s">
        <v>381</v>
      </c>
      <c r="C36" s="77">
        <v>1061.11</v>
      </c>
      <c r="D36" s="77">
        <v>1017.74</v>
      </c>
      <c r="E36" s="77">
        <v>0.87</v>
      </c>
      <c r="F36" s="77">
        <v>0.8</v>
      </c>
      <c r="G36" s="77">
        <v>0.86</v>
      </c>
      <c r="H36" s="77">
        <v>0.85</v>
      </c>
      <c r="I36" s="108" t="s">
        <v>309</v>
      </c>
    </row>
    <row r="37" spans="1:9" ht="12.75">
      <c r="A37" s="108" t="s">
        <v>883</v>
      </c>
      <c r="B37" s="108" t="s">
        <v>884</v>
      </c>
      <c r="C37" s="77">
        <v>3200</v>
      </c>
      <c r="D37" s="77">
        <v>3734</v>
      </c>
      <c r="E37" s="77">
        <v>-0.76</v>
      </c>
      <c r="F37" s="77">
        <v>1.05</v>
      </c>
      <c r="G37" s="77">
        <v>-0.76</v>
      </c>
      <c r="H37" s="77">
        <v>1.08</v>
      </c>
      <c r="I37" s="108" t="s">
        <v>414</v>
      </c>
    </row>
    <row r="38" spans="1:9" ht="12.75">
      <c r="A38" s="108" t="s">
        <v>885</v>
      </c>
      <c r="B38" s="108" t="s">
        <v>886</v>
      </c>
      <c r="C38" s="77">
        <v>2821</v>
      </c>
      <c r="D38" s="77">
        <v>2811</v>
      </c>
      <c r="E38" s="77">
        <v>0.8</v>
      </c>
      <c r="F38" s="77">
        <v>0.84</v>
      </c>
      <c r="G38" s="77">
        <v>0.73</v>
      </c>
      <c r="H38" s="77">
        <v>0.75</v>
      </c>
      <c r="I38" s="108" t="s">
        <v>330</v>
      </c>
    </row>
    <row r="39" spans="1:9" ht="12.75">
      <c r="A39" s="108" t="s">
        <v>1000</v>
      </c>
      <c r="B39" s="108" t="s">
        <v>1001</v>
      </c>
      <c r="C39" s="77">
        <v>3956</v>
      </c>
      <c r="D39" s="77">
        <v>4355</v>
      </c>
      <c r="E39" s="77">
        <v>0.89</v>
      </c>
      <c r="F39" s="77">
        <v>3.09</v>
      </c>
      <c r="G39" s="77">
        <v>0.86</v>
      </c>
      <c r="H39" s="77">
        <v>3.17</v>
      </c>
      <c r="I39" s="108" t="s">
        <v>414</v>
      </c>
    </row>
    <row r="40" spans="1:9" ht="12.75">
      <c r="A40" s="108" t="s">
        <v>1002</v>
      </c>
      <c r="B40" s="108" t="s">
        <v>1003</v>
      </c>
      <c r="C40" s="77">
        <v>271.11</v>
      </c>
      <c r="D40" s="77">
        <v>272.54</v>
      </c>
      <c r="E40" s="77">
        <v>-0.3</v>
      </c>
      <c r="F40" s="77">
        <v>-0.23</v>
      </c>
      <c r="G40" s="77">
        <v>-0.3</v>
      </c>
      <c r="H40" s="77">
        <v>-0.35</v>
      </c>
      <c r="I40" s="108" t="s">
        <v>330</v>
      </c>
    </row>
    <row r="41" spans="1:9" ht="12.75">
      <c r="A41" s="108" t="s">
        <v>312</v>
      </c>
      <c r="B41" s="108" t="s">
        <v>313</v>
      </c>
      <c r="C41" s="77">
        <v>1130.81</v>
      </c>
      <c r="D41" s="77">
        <v>1235.84</v>
      </c>
      <c r="E41" s="77">
        <v>1.2</v>
      </c>
      <c r="F41" s="77">
        <v>1.52</v>
      </c>
      <c r="G41" s="77">
        <v>1.13</v>
      </c>
      <c r="H41" s="77">
        <v>1.51</v>
      </c>
      <c r="I41" s="108" t="s">
        <v>272</v>
      </c>
    </row>
    <row r="42" spans="1:9" ht="12.75">
      <c r="A42" s="108" t="s">
        <v>587</v>
      </c>
      <c r="B42" s="108" t="s">
        <v>588</v>
      </c>
      <c r="C42" s="77">
        <v>35023</v>
      </c>
      <c r="D42" s="77">
        <v>28571</v>
      </c>
      <c r="E42" s="77">
        <v>9.42</v>
      </c>
      <c r="F42" s="77">
        <v>7.89</v>
      </c>
      <c r="G42" s="77">
        <v>9.32</v>
      </c>
      <c r="H42" s="77">
        <v>7.79</v>
      </c>
      <c r="I42" s="108" t="s">
        <v>309</v>
      </c>
    </row>
    <row r="43" spans="1:9" ht="12.75">
      <c r="A43" s="108" t="s">
        <v>929</v>
      </c>
      <c r="B43" s="108" t="s">
        <v>930</v>
      </c>
      <c r="C43" s="77">
        <v>22675</v>
      </c>
      <c r="D43" s="77">
        <v>22870</v>
      </c>
      <c r="E43" s="77">
        <v>0.43</v>
      </c>
      <c r="F43" s="77">
        <v>0.6</v>
      </c>
      <c r="G43" s="77">
        <v>0.43</v>
      </c>
      <c r="H43" s="77">
        <v>0.58</v>
      </c>
      <c r="I43" s="108" t="s">
        <v>273</v>
      </c>
    </row>
    <row r="44" spans="1:9" ht="12.75">
      <c r="A44" s="108" t="s">
        <v>589</v>
      </c>
      <c r="B44" s="108" t="s">
        <v>590</v>
      </c>
      <c r="C44" s="77">
        <v>2124.69</v>
      </c>
      <c r="D44" s="77">
        <v>2057.78</v>
      </c>
      <c r="E44" s="77">
        <v>1.96</v>
      </c>
      <c r="F44" s="77">
        <v>0.87</v>
      </c>
      <c r="G44" s="77">
        <v>1.94</v>
      </c>
      <c r="H44" s="77">
        <v>1.67</v>
      </c>
      <c r="I44" s="108" t="s">
        <v>330</v>
      </c>
    </row>
    <row r="45" spans="1:9" ht="12.75">
      <c r="A45" s="108" t="s">
        <v>591</v>
      </c>
      <c r="B45" s="108" t="s">
        <v>592</v>
      </c>
      <c r="C45" s="77">
        <v>31575</v>
      </c>
      <c r="D45" s="77">
        <v>31495</v>
      </c>
      <c r="E45" s="77">
        <v>0.67</v>
      </c>
      <c r="F45" s="77">
        <v>0.6</v>
      </c>
      <c r="G45" s="77">
        <v>0.66</v>
      </c>
      <c r="H45" s="77">
        <v>0.6</v>
      </c>
      <c r="I45" s="108" t="s">
        <v>529</v>
      </c>
    </row>
    <row r="46" spans="1:9" ht="12.75">
      <c r="A46" s="108" t="s">
        <v>1004</v>
      </c>
      <c r="B46" s="108" t="s">
        <v>1005</v>
      </c>
      <c r="C46" s="77">
        <v>2636.6</v>
      </c>
      <c r="D46" s="77">
        <v>2507.1</v>
      </c>
      <c r="E46" s="77">
        <v>0.53</v>
      </c>
      <c r="F46" s="77">
        <v>0.49</v>
      </c>
      <c r="G46" s="77">
        <v>0.53</v>
      </c>
      <c r="H46" s="77">
        <v>0.48</v>
      </c>
      <c r="I46" s="108" t="s">
        <v>309</v>
      </c>
    </row>
    <row r="47" spans="1:9" ht="12.75">
      <c r="A47" s="108" t="s">
        <v>382</v>
      </c>
      <c r="B47" s="108" t="s">
        <v>383</v>
      </c>
      <c r="C47" s="77">
        <v>3904.5</v>
      </c>
      <c r="D47" s="77">
        <v>3336.3</v>
      </c>
      <c r="E47" s="77">
        <v>0.67</v>
      </c>
      <c r="F47" s="77">
        <v>0.52</v>
      </c>
      <c r="G47" s="77">
        <v>0.64</v>
      </c>
      <c r="H47" s="77">
        <v>0.49</v>
      </c>
      <c r="I47" s="108" t="s">
        <v>272</v>
      </c>
    </row>
    <row r="48" spans="1:9" ht="12.75">
      <c r="A48" s="108" t="s">
        <v>314</v>
      </c>
      <c r="B48" s="108" t="s">
        <v>315</v>
      </c>
      <c r="C48" s="77">
        <v>2111.87</v>
      </c>
      <c r="D48" s="77">
        <v>1978.37</v>
      </c>
      <c r="E48" s="77">
        <v>6.43</v>
      </c>
      <c r="F48" s="77">
        <v>5.42</v>
      </c>
      <c r="G48" s="77">
        <v>6.28</v>
      </c>
      <c r="H48" s="77">
        <v>5.29</v>
      </c>
      <c r="I48" s="108" t="s">
        <v>272</v>
      </c>
    </row>
    <row r="49" spans="1:9" ht="12.75">
      <c r="A49" s="108" t="s">
        <v>593</v>
      </c>
      <c r="B49" s="108" t="s">
        <v>594</v>
      </c>
      <c r="C49" s="77">
        <v>1532.3</v>
      </c>
      <c r="D49" s="77">
        <v>1725.7</v>
      </c>
      <c r="E49" s="77">
        <v>0.56</v>
      </c>
      <c r="F49" s="77">
        <v>0.78</v>
      </c>
      <c r="G49" s="77">
        <v>0.49</v>
      </c>
      <c r="H49" s="77">
        <v>0.69</v>
      </c>
      <c r="I49" s="108" t="s">
        <v>335</v>
      </c>
    </row>
    <row r="50" spans="1:9" ht="12.75">
      <c r="A50" s="108" t="s">
        <v>1006</v>
      </c>
      <c r="B50" s="108" t="s">
        <v>1007</v>
      </c>
      <c r="C50" s="77">
        <v>2591.7</v>
      </c>
      <c r="D50" s="77">
        <v>2856.4</v>
      </c>
      <c r="E50" s="77">
        <v>0.2</v>
      </c>
      <c r="F50" s="77">
        <v>0.49</v>
      </c>
      <c r="G50" s="77">
        <v>0.14</v>
      </c>
      <c r="H50" s="77">
        <v>0.47</v>
      </c>
      <c r="I50" s="108" t="s">
        <v>273</v>
      </c>
    </row>
    <row r="51" spans="1:9" ht="12.75">
      <c r="A51" s="108" t="s">
        <v>545</v>
      </c>
      <c r="B51" s="108" t="s">
        <v>546</v>
      </c>
      <c r="C51" s="77">
        <v>5326</v>
      </c>
      <c r="D51" s="77">
        <v>4741</v>
      </c>
      <c r="E51" s="77">
        <v>1</v>
      </c>
      <c r="F51" s="77">
        <v>0.94</v>
      </c>
      <c r="G51" s="77">
        <v>1</v>
      </c>
      <c r="H51" s="77">
        <v>0.77</v>
      </c>
      <c r="I51" s="108" t="s">
        <v>414</v>
      </c>
    </row>
    <row r="52" spans="1:9" ht="12.75">
      <c r="A52" s="108" t="s">
        <v>595</v>
      </c>
      <c r="B52" s="108" t="s">
        <v>596</v>
      </c>
      <c r="C52" s="77">
        <v>2296.3</v>
      </c>
      <c r="D52" s="77">
        <v>2309.7</v>
      </c>
      <c r="E52" s="77">
        <v>0.91</v>
      </c>
      <c r="F52" s="77">
        <v>0.87</v>
      </c>
      <c r="G52" s="77">
        <v>0.88</v>
      </c>
      <c r="H52" s="77">
        <v>0.84</v>
      </c>
      <c r="I52" s="108" t="s">
        <v>348</v>
      </c>
    </row>
    <row r="53" spans="1:9" ht="12.75">
      <c r="A53" s="108" t="s">
        <v>384</v>
      </c>
      <c r="B53" s="108" t="s">
        <v>385</v>
      </c>
      <c r="C53" s="77">
        <v>26412</v>
      </c>
      <c r="D53" s="77">
        <v>32286</v>
      </c>
      <c r="E53" s="77">
        <v>0.19</v>
      </c>
      <c r="F53" s="77">
        <v>0.3</v>
      </c>
      <c r="G53" s="77">
        <v>0.19</v>
      </c>
      <c r="H53" s="77">
        <v>-0.9</v>
      </c>
      <c r="I53" s="108" t="s">
        <v>330</v>
      </c>
    </row>
    <row r="54" spans="1:9" ht="12.75">
      <c r="A54" s="108" t="s">
        <v>386</v>
      </c>
      <c r="B54" s="108" t="s">
        <v>387</v>
      </c>
      <c r="C54" s="77">
        <v>3758</v>
      </c>
      <c r="D54" s="77">
        <v>3987</v>
      </c>
      <c r="E54" s="77">
        <v>0.58</v>
      </c>
      <c r="F54" s="77">
        <v>0.6</v>
      </c>
      <c r="G54" s="77">
        <v>0.39</v>
      </c>
      <c r="H54" s="77">
        <v>0.59</v>
      </c>
      <c r="I54" s="108" t="s">
        <v>330</v>
      </c>
    </row>
    <row r="55" spans="1:9" ht="12.75">
      <c r="A55" s="108" t="s">
        <v>597</v>
      </c>
      <c r="B55" s="108" t="s">
        <v>598</v>
      </c>
      <c r="C55" s="77">
        <v>742.6</v>
      </c>
      <c r="D55" s="77">
        <v>725</v>
      </c>
      <c r="E55" s="77">
        <v>1.64</v>
      </c>
      <c r="F55" s="77">
        <v>1.64</v>
      </c>
      <c r="G55" s="77">
        <v>1.54</v>
      </c>
      <c r="H55" s="77">
        <v>-0.55</v>
      </c>
      <c r="I55" s="108" t="s">
        <v>274</v>
      </c>
    </row>
    <row r="56" spans="1:9" ht="12.75">
      <c r="A56" s="108" t="s">
        <v>388</v>
      </c>
      <c r="B56" s="108" t="s">
        <v>389</v>
      </c>
      <c r="C56" s="77">
        <v>3572</v>
      </c>
      <c r="D56" s="77">
        <v>3536</v>
      </c>
      <c r="E56" s="77">
        <v>1.13</v>
      </c>
      <c r="F56" s="77">
        <v>1.08</v>
      </c>
      <c r="G56" s="77">
        <v>1.19</v>
      </c>
      <c r="H56" s="77">
        <v>1.07</v>
      </c>
      <c r="I56" s="108" t="s">
        <v>274</v>
      </c>
    </row>
    <row r="57" spans="1:9" ht="12.75">
      <c r="A57" s="108" t="s">
        <v>390</v>
      </c>
      <c r="B57" s="108" t="s">
        <v>391</v>
      </c>
      <c r="C57" s="77">
        <v>2694</v>
      </c>
      <c r="D57" s="77">
        <v>2477</v>
      </c>
      <c r="E57" s="77">
        <v>0.73</v>
      </c>
      <c r="F57" s="77">
        <v>0.44</v>
      </c>
      <c r="G57" s="77">
        <v>0.72</v>
      </c>
      <c r="H57" s="77">
        <v>0.44</v>
      </c>
      <c r="I57" s="108" t="s">
        <v>330</v>
      </c>
    </row>
    <row r="58" spans="1:9" ht="12.75">
      <c r="A58" s="108" t="s">
        <v>1008</v>
      </c>
      <c r="B58" s="108" t="s">
        <v>1009</v>
      </c>
      <c r="C58" s="77">
        <v>595.5</v>
      </c>
      <c r="D58" s="77">
        <v>570.4</v>
      </c>
      <c r="E58" s="77">
        <v>0.63</v>
      </c>
      <c r="F58" s="77">
        <v>0</v>
      </c>
      <c r="G58" s="77">
        <v>0.63</v>
      </c>
      <c r="H58" s="77">
        <v>0</v>
      </c>
      <c r="I58" s="108" t="s">
        <v>273</v>
      </c>
    </row>
    <row r="59" spans="1:9" ht="12.75">
      <c r="A59" s="108" t="s">
        <v>1010</v>
      </c>
      <c r="B59" s="108" t="s">
        <v>1011</v>
      </c>
      <c r="C59" s="77">
        <v>1980.53</v>
      </c>
      <c r="D59" s="77">
        <v>2014.08</v>
      </c>
      <c r="E59" s="77">
        <v>1.54</v>
      </c>
      <c r="F59" s="77">
        <v>1.54</v>
      </c>
      <c r="G59" s="77">
        <v>1.52</v>
      </c>
      <c r="H59" s="77">
        <v>1.51</v>
      </c>
      <c r="I59" s="108" t="s">
        <v>274</v>
      </c>
    </row>
    <row r="60" spans="1:9" ht="12.75">
      <c r="A60" s="108" t="s">
        <v>316</v>
      </c>
      <c r="B60" s="108" t="s">
        <v>317</v>
      </c>
      <c r="C60" s="77">
        <v>2218.29</v>
      </c>
      <c r="D60" s="77">
        <v>2109.95</v>
      </c>
      <c r="E60" s="77">
        <v>0.9</v>
      </c>
      <c r="F60" s="77">
        <v>0.74</v>
      </c>
      <c r="G60" s="77">
        <v>0.89</v>
      </c>
      <c r="H60" s="77">
        <v>0.72</v>
      </c>
      <c r="I60" s="108" t="s">
        <v>272</v>
      </c>
    </row>
    <row r="61" spans="1:9" ht="12.75">
      <c r="A61" s="108" t="s">
        <v>599</v>
      </c>
      <c r="B61" s="108" t="s">
        <v>600</v>
      </c>
      <c r="C61" s="77">
        <v>1312.7</v>
      </c>
      <c r="D61" s="77">
        <v>1370.22</v>
      </c>
      <c r="E61" s="77">
        <v>0.55</v>
      </c>
      <c r="F61" s="77">
        <v>0.51</v>
      </c>
      <c r="G61" s="77">
        <v>0.4</v>
      </c>
      <c r="H61" s="77">
        <v>0.51</v>
      </c>
      <c r="I61" s="108" t="s">
        <v>348</v>
      </c>
    </row>
    <row r="62" spans="1:9" ht="12.75">
      <c r="A62" s="108" t="s">
        <v>601</v>
      </c>
      <c r="B62" s="108" t="s">
        <v>602</v>
      </c>
      <c r="C62" s="77">
        <v>1420.95</v>
      </c>
      <c r="D62" s="77">
        <v>1208.65</v>
      </c>
      <c r="E62" s="77">
        <v>1.66</v>
      </c>
      <c r="F62" s="77">
        <v>1.19</v>
      </c>
      <c r="G62" s="77">
        <v>1.61</v>
      </c>
      <c r="H62" s="77">
        <v>1.18</v>
      </c>
      <c r="I62" s="108" t="s">
        <v>274</v>
      </c>
    </row>
    <row r="63" spans="1:9" ht="12.75">
      <c r="A63" s="108" t="s">
        <v>392</v>
      </c>
      <c r="B63" s="108" t="s">
        <v>393</v>
      </c>
      <c r="C63" s="77">
        <v>2229</v>
      </c>
      <c r="D63" s="77">
        <v>2347</v>
      </c>
      <c r="E63" s="77">
        <v>3.13</v>
      </c>
      <c r="F63" s="77">
        <v>3.26</v>
      </c>
      <c r="G63" s="77">
        <v>3.08</v>
      </c>
      <c r="H63" s="77">
        <v>3.21</v>
      </c>
      <c r="I63" s="108" t="s">
        <v>330</v>
      </c>
    </row>
    <row r="64" spans="1:9" ht="12.75">
      <c r="A64" s="108" t="s">
        <v>931</v>
      </c>
      <c r="B64" s="108" t="s">
        <v>932</v>
      </c>
      <c r="C64" s="77">
        <v>504.4</v>
      </c>
      <c r="D64" s="77">
        <v>502.4</v>
      </c>
      <c r="E64" s="77">
        <v>0.38</v>
      </c>
      <c r="F64" s="77">
        <v>0.52</v>
      </c>
      <c r="G64" s="77">
        <v>0.33</v>
      </c>
      <c r="H64" s="77">
        <v>0.53</v>
      </c>
      <c r="I64" s="108" t="s">
        <v>309</v>
      </c>
    </row>
    <row r="65" spans="1:9" ht="12.75">
      <c r="A65" s="108" t="s">
        <v>603</v>
      </c>
      <c r="B65" s="108" t="s">
        <v>604</v>
      </c>
      <c r="C65" s="77">
        <v>20005</v>
      </c>
      <c r="D65" s="77">
        <v>16543</v>
      </c>
      <c r="E65" s="77">
        <v>1.29</v>
      </c>
      <c r="F65" s="77">
        <v>1.27</v>
      </c>
      <c r="G65" s="77">
        <v>1.27</v>
      </c>
      <c r="H65" s="77">
        <v>1.25</v>
      </c>
      <c r="I65" s="108" t="s">
        <v>335</v>
      </c>
    </row>
    <row r="66" spans="1:9" ht="12.75">
      <c r="A66" s="108" t="s">
        <v>605</v>
      </c>
      <c r="B66" s="108" t="s">
        <v>606</v>
      </c>
      <c r="C66" s="77">
        <v>1856.4</v>
      </c>
      <c r="D66" s="77">
        <v>1818.8</v>
      </c>
      <c r="E66" s="77">
        <v>1.45</v>
      </c>
      <c r="F66" s="77">
        <v>1.27</v>
      </c>
      <c r="G66" s="77">
        <v>1</v>
      </c>
      <c r="H66" s="77">
        <v>1.31</v>
      </c>
      <c r="I66" s="108" t="s">
        <v>272</v>
      </c>
    </row>
    <row r="67" spans="1:9" ht="12.75">
      <c r="A67" s="108" t="s">
        <v>607</v>
      </c>
      <c r="B67" s="108" t="s">
        <v>608</v>
      </c>
      <c r="C67" s="77">
        <v>1828</v>
      </c>
      <c r="D67" s="77">
        <v>1975</v>
      </c>
      <c r="E67" s="77">
        <v>0.11</v>
      </c>
      <c r="F67" s="77">
        <v>0.12</v>
      </c>
      <c r="G67" s="77">
        <v>-2.39</v>
      </c>
      <c r="H67" s="77">
        <v>0.1</v>
      </c>
      <c r="I67" s="108" t="s">
        <v>274</v>
      </c>
    </row>
    <row r="68" spans="1:9" ht="12.75">
      <c r="A68" s="108" t="s">
        <v>609</v>
      </c>
      <c r="B68" s="108" t="s">
        <v>610</v>
      </c>
      <c r="C68" s="77">
        <v>4443</v>
      </c>
      <c r="D68" s="77">
        <v>5434</v>
      </c>
      <c r="E68" s="77">
        <v>0.43</v>
      </c>
      <c r="F68" s="77">
        <v>0.55</v>
      </c>
      <c r="G68" s="77">
        <v>0.38</v>
      </c>
      <c r="H68" s="77">
        <v>0.52</v>
      </c>
      <c r="I68" s="108" t="s">
        <v>274</v>
      </c>
    </row>
    <row r="69" spans="1:9" ht="12.75">
      <c r="A69" s="108" t="s">
        <v>611</v>
      </c>
      <c r="B69" s="108" t="s">
        <v>612</v>
      </c>
      <c r="C69" s="77">
        <v>1971</v>
      </c>
      <c r="D69" s="77">
        <v>1796</v>
      </c>
      <c r="E69" s="77">
        <v>0.29</v>
      </c>
      <c r="F69" s="77">
        <v>0.33</v>
      </c>
      <c r="G69" s="77">
        <v>0.28</v>
      </c>
      <c r="H69" s="77">
        <v>0.31</v>
      </c>
      <c r="I69" s="108" t="s">
        <v>309</v>
      </c>
    </row>
    <row r="70" spans="1:9" ht="12.75">
      <c r="A70" s="108" t="s">
        <v>613</v>
      </c>
      <c r="B70" s="108" t="s">
        <v>614</v>
      </c>
      <c r="C70" s="77">
        <v>2955.71</v>
      </c>
      <c r="D70" s="77">
        <v>2707.66</v>
      </c>
      <c r="E70" s="77">
        <v>0.71</v>
      </c>
      <c r="F70" s="77">
        <v>0.67</v>
      </c>
      <c r="G70" s="77">
        <v>0.71</v>
      </c>
      <c r="H70" s="77">
        <v>0.67</v>
      </c>
      <c r="I70" s="108" t="s">
        <v>335</v>
      </c>
    </row>
    <row r="71" spans="1:9" ht="12.75">
      <c r="A71" s="108" t="s">
        <v>615</v>
      </c>
      <c r="B71" s="108" t="s">
        <v>616</v>
      </c>
      <c r="C71" s="77">
        <v>1145</v>
      </c>
      <c r="D71" s="77">
        <v>1163</v>
      </c>
      <c r="E71" s="77">
        <v>0.46</v>
      </c>
      <c r="F71" s="77">
        <v>0.45</v>
      </c>
      <c r="G71" s="77">
        <v>0.51</v>
      </c>
      <c r="H71" s="77">
        <v>0.45</v>
      </c>
      <c r="I71" s="108" t="s">
        <v>309</v>
      </c>
    </row>
    <row r="72" spans="1:9" ht="12.75">
      <c r="A72" s="108" t="s">
        <v>617</v>
      </c>
      <c r="B72" s="108" t="s">
        <v>618</v>
      </c>
      <c r="C72" s="77">
        <v>265.66</v>
      </c>
      <c r="D72" s="77">
        <v>240.7</v>
      </c>
      <c r="E72" s="77">
        <v>0.22</v>
      </c>
      <c r="F72" s="77">
        <v>0.27</v>
      </c>
      <c r="G72" s="77">
        <v>0.17</v>
      </c>
      <c r="H72" s="77">
        <v>0.26</v>
      </c>
      <c r="I72" s="108" t="s">
        <v>414</v>
      </c>
    </row>
    <row r="73" spans="1:9" ht="12.75">
      <c r="A73" s="108" t="s">
        <v>619</v>
      </c>
      <c r="B73" s="108" t="s">
        <v>620</v>
      </c>
      <c r="C73" s="77">
        <v>2053.7</v>
      </c>
      <c r="D73" s="77">
        <v>1741</v>
      </c>
      <c r="E73" s="77">
        <v>0.75</v>
      </c>
      <c r="F73" s="77">
        <v>0.67</v>
      </c>
      <c r="G73" s="77">
        <v>0.7</v>
      </c>
      <c r="H73" s="77">
        <v>0.59</v>
      </c>
      <c r="I73" s="108" t="s">
        <v>414</v>
      </c>
    </row>
    <row r="74" spans="1:9" ht="12.75">
      <c r="A74" s="108" t="s">
        <v>394</v>
      </c>
      <c r="B74" s="108" t="s">
        <v>395</v>
      </c>
      <c r="C74" s="77">
        <v>5711</v>
      </c>
      <c r="D74" s="77">
        <v>4556</v>
      </c>
      <c r="E74" s="77">
        <v>0.64</v>
      </c>
      <c r="F74" s="77">
        <v>2.07</v>
      </c>
      <c r="G74" s="77">
        <v>0.33</v>
      </c>
      <c r="H74" s="77">
        <v>2.04</v>
      </c>
      <c r="I74" s="108" t="s">
        <v>330</v>
      </c>
    </row>
    <row r="75" spans="1:9" ht="12.75">
      <c r="A75" s="108" t="s">
        <v>1012</v>
      </c>
      <c r="B75" s="108" t="s">
        <v>1013</v>
      </c>
      <c r="C75" s="77">
        <v>26764</v>
      </c>
      <c r="D75" s="77">
        <v>26763.5</v>
      </c>
      <c r="E75" s="77">
        <v>0.7</v>
      </c>
      <c r="F75" s="77">
        <v>0.57</v>
      </c>
      <c r="G75" s="77">
        <v>0.68</v>
      </c>
      <c r="H75" s="77">
        <v>0.58</v>
      </c>
      <c r="I75" s="108" t="s">
        <v>274</v>
      </c>
    </row>
    <row r="76" spans="1:9" ht="12.75">
      <c r="A76" s="108" t="s">
        <v>318</v>
      </c>
      <c r="B76" s="108" t="s">
        <v>319</v>
      </c>
      <c r="C76" s="77">
        <v>2894.7</v>
      </c>
      <c r="D76" s="77">
        <v>2787.98</v>
      </c>
      <c r="E76" s="77">
        <v>0.53</v>
      </c>
      <c r="F76" s="77">
        <v>0.56</v>
      </c>
      <c r="G76" s="77">
        <v>0.52</v>
      </c>
      <c r="H76" s="77">
        <v>0.54</v>
      </c>
      <c r="I76" s="108" t="s">
        <v>272</v>
      </c>
    </row>
    <row r="77" spans="1:9" ht="12.75">
      <c r="A77" s="108" t="s">
        <v>320</v>
      </c>
      <c r="B77" s="108" t="s">
        <v>321</v>
      </c>
      <c r="C77" s="77">
        <v>3538</v>
      </c>
      <c r="D77" s="77">
        <v>3620</v>
      </c>
      <c r="E77" s="77">
        <v>-0.03</v>
      </c>
      <c r="F77" s="77">
        <v>0.26</v>
      </c>
      <c r="G77" s="77">
        <v>0.02</v>
      </c>
      <c r="H77" s="77">
        <v>0.26</v>
      </c>
      <c r="I77" s="108" t="s">
        <v>272</v>
      </c>
    </row>
    <row r="78" spans="1:9" ht="12.75">
      <c r="A78" s="108" t="s">
        <v>621</v>
      </c>
      <c r="B78" s="108" t="s">
        <v>622</v>
      </c>
      <c r="C78" s="77">
        <v>17374</v>
      </c>
      <c r="D78" s="77">
        <v>14230</v>
      </c>
      <c r="E78" s="77">
        <v>2.6</v>
      </c>
      <c r="F78" s="77">
        <v>1.43</v>
      </c>
      <c r="G78" s="77">
        <v>2.54</v>
      </c>
      <c r="H78" s="77">
        <v>1.52</v>
      </c>
      <c r="I78" s="108" t="s">
        <v>335</v>
      </c>
    </row>
    <row r="79" spans="1:9" ht="12.75">
      <c r="A79" s="108" t="s">
        <v>933</v>
      </c>
      <c r="B79" s="108" t="s">
        <v>934</v>
      </c>
      <c r="C79" s="77">
        <v>1601.12</v>
      </c>
      <c r="D79" s="77">
        <v>1422.22</v>
      </c>
      <c r="E79" s="77">
        <v>0.26</v>
      </c>
      <c r="F79" s="77">
        <v>0.21</v>
      </c>
      <c r="G79" s="77">
        <v>0.23</v>
      </c>
      <c r="H79" s="77">
        <v>0.19</v>
      </c>
      <c r="I79" s="108" t="s">
        <v>330</v>
      </c>
    </row>
    <row r="80" spans="1:9" ht="12.75">
      <c r="A80" s="108" t="s">
        <v>1014</v>
      </c>
      <c r="B80" s="108" t="s">
        <v>1015</v>
      </c>
      <c r="C80" s="77">
        <v>3476</v>
      </c>
      <c r="D80" s="77">
        <v>3586</v>
      </c>
      <c r="E80" s="77">
        <v>0.66</v>
      </c>
      <c r="F80" s="77">
        <v>0.59</v>
      </c>
      <c r="G80" s="77">
        <v>0.65</v>
      </c>
      <c r="H80" s="77">
        <v>0.58</v>
      </c>
      <c r="I80" s="108" t="s">
        <v>272</v>
      </c>
    </row>
    <row r="81" spans="1:9" ht="12.75">
      <c r="A81" s="108" t="s">
        <v>623</v>
      </c>
      <c r="B81" s="108" t="s">
        <v>624</v>
      </c>
      <c r="C81" s="77">
        <v>1366.76</v>
      </c>
      <c r="D81" s="77">
        <v>1183.15</v>
      </c>
      <c r="E81" s="77">
        <v>0.9</v>
      </c>
      <c r="F81" s="77">
        <v>0.63</v>
      </c>
      <c r="G81" s="77">
        <v>0.82</v>
      </c>
      <c r="H81" s="77">
        <v>0.59</v>
      </c>
      <c r="I81" s="108" t="s">
        <v>274</v>
      </c>
    </row>
    <row r="82" spans="1:9" ht="12.75">
      <c r="A82" s="108" t="s">
        <v>1016</v>
      </c>
      <c r="B82" s="108" t="s">
        <v>1017</v>
      </c>
      <c r="C82" s="77">
        <v>1525</v>
      </c>
      <c r="D82" s="77">
        <v>1837</v>
      </c>
      <c r="E82" s="77">
        <v>0.29</v>
      </c>
      <c r="F82" s="77">
        <v>0.28</v>
      </c>
      <c r="G82" s="77">
        <v>0.29</v>
      </c>
      <c r="H82" s="77">
        <v>0.28</v>
      </c>
      <c r="I82" s="108" t="s">
        <v>544</v>
      </c>
    </row>
    <row r="83" spans="1:9" ht="12.75">
      <c r="A83" s="108" t="s">
        <v>625</v>
      </c>
      <c r="B83" s="108" t="s">
        <v>626</v>
      </c>
      <c r="C83" s="77">
        <v>637.36</v>
      </c>
      <c r="D83" s="77">
        <v>524.22</v>
      </c>
      <c r="E83" s="77">
        <v>0.57</v>
      </c>
      <c r="F83" s="77">
        <v>0.43</v>
      </c>
      <c r="G83" s="77">
        <v>0.56</v>
      </c>
      <c r="H83" s="77">
        <v>0.42</v>
      </c>
      <c r="I83" s="108" t="s">
        <v>274</v>
      </c>
    </row>
    <row r="84" spans="1:9" ht="12.75">
      <c r="A84" s="108" t="s">
        <v>887</v>
      </c>
      <c r="B84" s="108" t="s">
        <v>888</v>
      </c>
      <c r="C84" s="77">
        <v>57851</v>
      </c>
      <c r="D84" s="77">
        <v>64407</v>
      </c>
      <c r="E84" s="77">
        <v>3.68</v>
      </c>
      <c r="F84" s="77">
        <v>3.88</v>
      </c>
      <c r="G84" s="77">
        <v>3.66</v>
      </c>
      <c r="H84" s="77">
        <v>3.85</v>
      </c>
      <c r="I84" s="108" t="s">
        <v>414</v>
      </c>
    </row>
    <row r="85" spans="1:9" ht="12.75">
      <c r="A85" s="108" t="s">
        <v>396</v>
      </c>
      <c r="B85" s="108" t="s">
        <v>397</v>
      </c>
      <c r="C85" s="77">
        <v>690.93</v>
      </c>
      <c r="D85" s="77">
        <v>571.56</v>
      </c>
      <c r="E85" s="77">
        <v>2.58</v>
      </c>
      <c r="F85" s="77">
        <v>1.63</v>
      </c>
      <c r="G85" s="77">
        <v>2.56</v>
      </c>
      <c r="H85" s="77">
        <v>1.59</v>
      </c>
      <c r="I85" s="108" t="s">
        <v>272</v>
      </c>
    </row>
    <row r="86" spans="1:9" ht="12.75">
      <c r="A86" s="108" t="s">
        <v>627</v>
      </c>
      <c r="B86" s="108" t="s">
        <v>628</v>
      </c>
      <c r="C86" s="77">
        <v>3392</v>
      </c>
      <c r="D86" s="77">
        <v>3388</v>
      </c>
      <c r="E86" s="77">
        <v>1.48</v>
      </c>
      <c r="F86" s="77">
        <v>1.43</v>
      </c>
      <c r="G86" s="77">
        <v>1.48</v>
      </c>
      <c r="H86" s="77">
        <v>1.42</v>
      </c>
      <c r="I86" s="108" t="s">
        <v>330</v>
      </c>
    </row>
    <row r="87" spans="1:9" ht="12.75">
      <c r="A87" s="108" t="s">
        <v>1018</v>
      </c>
      <c r="B87" s="108" t="s">
        <v>1019</v>
      </c>
      <c r="C87" s="77">
        <v>7457</v>
      </c>
      <c r="D87" s="77">
        <v>5509</v>
      </c>
      <c r="E87" s="77">
        <v>1.33</v>
      </c>
      <c r="F87" s="77">
        <v>1.52</v>
      </c>
      <c r="G87" s="77">
        <v>1.31</v>
      </c>
      <c r="H87" s="77">
        <v>1.5</v>
      </c>
      <c r="I87" s="108" t="s">
        <v>274</v>
      </c>
    </row>
    <row r="88" spans="1:9" ht="12.75">
      <c r="A88" s="108" t="s">
        <v>629</v>
      </c>
      <c r="B88" s="108" t="s">
        <v>630</v>
      </c>
      <c r="C88" s="77">
        <v>1020</v>
      </c>
      <c r="D88" s="77">
        <v>975</v>
      </c>
      <c r="E88" s="77">
        <v>0.2</v>
      </c>
      <c r="F88" s="77">
        <v>-0.31</v>
      </c>
      <c r="G88" s="77">
        <v>0.2</v>
      </c>
      <c r="H88" s="77">
        <v>-0.31</v>
      </c>
      <c r="I88" s="108" t="s">
        <v>330</v>
      </c>
    </row>
    <row r="89" spans="1:9" ht="12.75">
      <c r="A89" s="108" t="s">
        <v>398</v>
      </c>
      <c r="B89" s="108" t="s">
        <v>399</v>
      </c>
      <c r="C89" s="77">
        <v>1053.58</v>
      </c>
      <c r="D89" s="77">
        <v>1012.09</v>
      </c>
      <c r="E89" s="77">
        <v>0.6</v>
      </c>
      <c r="F89" s="77">
        <v>0.49</v>
      </c>
      <c r="G89" s="77">
        <v>0.6</v>
      </c>
      <c r="H89" s="77">
        <v>0.49</v>
      </c>
      <c r="I89" s="108" t="s">
        <v>335</v>
      </c>
    </row>
    <row r="90" spans="1:9" ht="12.75">
      <c r="A90" s="108" t="s">
        <v>400</v>
      </c>
      <c r="B90" s="108" t="s">
        <v>401</v>
      </c>
      <c r="C90" s="77">
        <v>24507</v>
      </c>
      <c r="D90" s="77">
        <v>27060</v>
      </c>
      <c r="E90" s="77">
        <v>1.07</v>
      </c>
      <c r="F90" s="77">
        <v>1.1</v>
      </c>
      <c r="G90" s="77">
        <v>0.95</v>
      </c>
      <c r="H90" s="77">
        <v>1.07</v>
      </c>
      <c r="I90" s="108" t="s">
        <v>330</v>
      </c>
    </row>
    <row r="91" spans="1:9" ht="12.75">
      <c r="A91" s="108" t="s">
        <v>631</v>
      </c>
      <c r="B91" s="108" t="s">
        <v>632</v>
      </c>
      <c r="C91" s="77">
        <v>615.21</v>
      </c>
      <c r="D91" s="77">
        <v>530.79</v>
      </c>
      <c r="E91" s="77">
        <v>0.38</v>
      </c>
      <c r="F91" s="77">
        <v>0.44</v>
      </c>
      <c r="G91" s="77">
        <v>0.49</v>
      </c>
      <c r="H91" s="77">
        <v>0.43</v>
      </c>
      <c r="I91" s="108" t="s">
        <v>309</v>
      </c>
    </row>
    <row r="92" spans="1:9" ht="12.75">
      <c r="A92" s="108" t="s">
        <v>633</v>
      </c>
      <c r="B92" s="108" t="s">
        <v>634</v>
      </c>
      <c r="C92" s="77">
        <v>1626</v>
      </c>
      <c r="D92" s="77">
        <v>1805.8</v>
      </c>
      <c r="E92" s="77">
        <v>1.81</v>
      </c>
      <c r="F92" s="77">
        <v>3.34</v>
      </c>
      <c r="G92" s="77">
        <v>1.81</v>
      </c>
      <c r="H92" s="77">
        <v>2.93</v>
      </c>
      <c r="I92" s="108" t="s">
        <v>348</v>
      </c>
    </row>
    <row r="93" spans="1:9" ht="12.75">
      <c r="A93" s="108" t="s">
        <v>1020</v>
      </c>
      <c r="B93" s="108" t="s">
        <v>1021</v>
      </c>
      <c r="C93" s="77">
        <v>1541</v>
      </c>
      <c r="D93" s="77">
        <v>1482</v>
      </c>
      <c r="E93" s="77">
        <v>1.38</v>
      </c>
      <c r="F93" s="77">
        <v>1.27</v>
      </c>
      <c r="G93" s="77">
        <v>1.32</v>
      </c>
      <c r="H93" s="77">
        <v>1.26</v>
      </c>
      <c r="I93" s="108" t="s">
        <v>273</v>
      </c>
    </row>
    <row r="94" spans="1:9" ht="12.75">
      <c r="A94" s="108" t="s">
        <v>635</v>
      </c>
      <c r="B94" s="108" t="s">
        <v>636</v>
      </c>
      <c r="C94" s="77">
        <v>802</v>
      </c>
      <c r="D94" s="77">
        <v>833.1</v>
      </c>
      <c r="E94" s="77">
        <v>0.94</v>
      </c>
      <c r="F94" s="77">
        <v>0.86</v>
      </c>
      <c r="G94" s="77">
        <v>0.74</v>
      </c>
      <c r="H94" s="77">
        <v>0.88</v>
      </c>
      <c r="I94" s="108" t="s">
        <v>330</v>
      </c>
    </row>
    <row r="95" spans="1:9" ht="12.75">
      <c r="A95" s="108" t="s">
        <v>637</v>
      </c>
      <c r="B95" s="108" t="s">
        <v>638</v>
      </c>
      <c r="C95" s="77">
        <v>1333</v>
      </c>
      <c r="D95" s="77">
        <v>1364</v>
      </c>
      <c r="E95" s="77">
        <v>0.41</v>
      </c>
      <c r="F95" s="77">
        <v>0.27</v>
      </c>
      <c r="G95" s="77">
        <v>0.37</v>
      </c>
      <c r="H95" s="77">
        <v>0.38</v>
      </c>
      <c r="I95" s="108" t="s">
        <v>544</v>
      </c>
    </row>
    <row r="96" spans="1:9" ht="12.75">
      <c r="A96" s="108" t="s">
        <v>935</v>
      </c>
      <c r="B96" s="108" t="s">
        <v>936</v>
      </c>
      <c r="C96" s="77">
        <v>1155.19</v>
      </c>
      <c r="D96" s="77">
        <v>1031.67</v>
      </c>
      <c r="E96" s="77">
        <v>0.88</v>
      </c>
      <c r="F96" s="77">
        <v>0.7</v>
      </c>
      <c r="G96" s="77">
        <v>0.86</v>
      </c>
      <c r="H96" s="77">
        <v>0.68</v>
      </c>
      <c r="I96" s="108" t="s">
        <v>272</v>
      </c>
    </row>
    <row r="97" spans="1:9" ht="12.75">
      <c r="A97" s="108" t="s">
        <v>402</v>
      </c>
      <c r="B97" s="108" t="s">
        <v>403</v>
      </c>
      <c r="C97" s="77">
        <v>13085</v>
      </c>
      <c r="D97" s="77">
        <v>12733</v>
      </c>
      <c r="E97" s="77">
        <v>1.24</v>
      </c>
      <c r="F97" s="77">
        <v>1.15</v>
      </c>
      <c r="G97" s="77">
        <v>1.21</v>
      </c>
      <c r="H97" s="77">
        <v>1.2</v>
      </c>
      <c r="I97" s="108" t="s">
        <v>273</v>
      </c>
    </row>
    <row r="98" spans="1:9" ht="12.75">
      <c r="A98" s="108" t="s">
        <v>639</v>
      </c>
      <c r="B98" s="108" t="s">
        <v>640</v>
      </c>
      <c r="C98" s="77">
        <v>2208</v>
      </c>
      <c r="D98" s="77">
        <v>2407</v>
      </c>
      <c r="E98" s="77">
        <v>0.72</v>
      </c>
      <c r="F98" s="77">
        <v>0.78</v>
      </c>
      <c r="G98" s="77">
        <v>0.67</v>
      </c>
      <c r="H98" s="77">
        <v>0.74</v>
      </c>
      <c r="I98" s="108" t="s">
        <v>273</v>
      </c>
    </row>
    <row r="99" spans="1:9" ht="12.75">
      <c r="A99" s="108" t="s">
        <v>641</v>
      </c>
      <c r="B99" s="108" t="s">
        <v>642</v>
      </c>
      <c r="C99" s="77">
        <v>4267</v>
      </c>
      <c r="D99" s="77">
        <v>4185</v>
      </c>
      <c r="E99" s="77">
        <v>1.34</v>
      </c>
      <c r="F99" s="77">
        <v>1.28</v>
      </c>
      <c r="G99" s="77">
        <v>1.3</v>
      </c>
      <c r="H99" s="77">
        <v>1.26</v>
      </c>
      <c r="I99" s="108" t="s">
        <v>273</v>
      </c>
    </row>
    <row r="100" spans="1:9" ht="12.75">
      <c r="A100" s="108" t="s">
        <v>1022</v>
      </c>
      <c r="B100" s="108" t="s">
        <v>1023</v>
      </c>
      <c r="C100" s="77">
        <v>15211</v>
      </c>
      <c r="D100" s="77">
        <v>14333</v>
      </c>
      <c r="E100" s="77">
        <v>0.5</v>
      </c>
      <c r="F100" s="77">
        <v>0.42</v>
      </c>
      <c r="G100" s="77">
        <v>0.5</v>
      </c>
      <c r="H100" s="77">
        <v>0.37</v>
      </c>
      <c r="I100" s="108" t="s">
        <v>272</v>
      </c>
    </row>
    <row r="101" spans="1:9" ht="12.75">
      <c r="A101" s="108" t="s">
        <v>404</v>
      </c>
      <c r="B101" s="108" t="s">
        <v>405</v>
      </c>
      <c r="C101" s="77">
        <v>681</v>
      </c>
      <c r="D101" s="77">
        <v>633</v>
      </c>
      <c r="E101" s="77">
        <v>0.76</v>
      </c>
      <c r="F101" s="77">
        <v>0.6</v>
      </c>
      <c r="G101" s="77">
        <v>0.73</v>
      </c>
      <c r="H101" s="77">
        <v>0.53</v>
      </c>
      <c r="I101" s="108" t="s">
        <v>330</v>
      </c>
    </row>
    <row r="102" spans="1:9" ht="12.75">
      <c r="A102" s="108" t="s">
        <v>322</v>
      </c>
      <c r="B102" s="108" t="s">
        <v>323</v>
      </c>
      <c r="C102" s="77">
        <v>3413.6</v>
      </c>
      <c r="D102" s="77">
        <v>3210</v>
      </c>
      <c r="E102" s="77">
        <v>0.43</v>
      </c>
      <c r="F102" s="77">
        <v>0.49</v>
      </c>
      <c r="G102" s="77">
        <v>-0.21</v>
      </c>
      <c r="H102" s="77">
        <v>0.62</v>
      </c>
      <c r="I102" s="108" t="s">
        <v>273</v>
      </c>
    </row>
    <row r="103" spans="1:9" ht="12.75">
      <c r="A103" s="108" t="s">
        <v>643</v>
      </c>
      <c r="B103" s="108" t="s">
        <v>644</v>
      </c>
      <c r="C103" s="77">
        <v>13988</v>
      </c>
      <c r="D103" s="77">
        <v>17176</v>
      </c>
      <c r="E103" s="77">
        <v>1.5</v>
      </c>
      <c r="F103" s="77">
        <v>1.65</v>
      </c>
      <c r="G103" s="77">
        <v>1.38</v>
      </c>
      <c r="H103" s="77">
        <v>1.62</v>
      </c>
      <c r="I103" s="108" t="s">
        <v>414</v>
      </c>
    </row>
    <row r="104" spans="1:9" ht="12.75">
      <c r="A104" s="108" t="s">
        <v>645</v>
      </c>
      <c r="B104" s="108" t="s">
        <v>646</v>
      </c>
      <c r="C104" s="77">
        <v>1248.95</v>
      </c>
      <c r="D104" s="77">
        <v>1563.01</v>
      </c>
      <c r="E104" s="77">
        <v>0.67</v>
      </c>
      <c r="F104" s="77">
        <v>0.43</v>
      </c>
      <c r="G104" s="77">
        <v>0.67</v>
      </c>
      <c r="H104" s="77">
        <v>0.34</v>
      </c>
      <c r="I104" s="108" t="s">
        <v>414</v>
      </c>
    </row>
    <row r="105" spans="1:9" ht="12.75">
      <c r="A105" s="108" t="s">
        <v>406</v>
      </c>
      <c r="B105" s="108" t="s">
        <v>407</v>
      </c>
      <c r="C105" s="77">
        <v>634.8</v>
      </c>
      <c r="D105" s="77">
        <v>635.3</v>
      </c>
      <c r="E105" s="77">
        <v>0.41</v>
      </c>
      <c r="F105" s="77">
        <v>0.4</v>
      </c>
      <c r="G105" s="77">
        <v>0.38</v>
      </c>
      <c r="H105" s="77">
        <v>0.35</v>
      </c>
      <c r="I105" s="108" t="s">
        <v>273</v>
      </c>
    </row>
    <row r="106" spans="1:9" ht="12.75">
      <c r="A106" s="108" t="s">
        <v>647</v>
      </c>
      <c r="B106" s="108" t="s">
        <v>648</v>
      </c>
      <c r="C106" s="77">
        <v>1469.7</v>
      </c>
      <c r="D106" s="77">
        <v>1368.9</v>
      </c>
      <c r="E106" s="77">
        <v>1.19</v>
      </c>
      <c r="F106" s="77">
        <v>0.98</v>
      </c>
      <c r="G106" s="77">
        <v>1.17</v>
      </c>
      <c r="H106" s="77">
        <v>0.96</v>
      </c>
      <c r="I106" s="108" t="s">
        <v>335</v>
      </c>
    </row>
    <row r="107" spans="1:9" ht="12.75">
      <c r="A107" s="108" t="s">
        <v>649</v>
      </c>
      <c r="B107" s="108" t="s">
        <v>650</v>
      </c>
      <c r="C107" s="77">
        <v>1908</v>
      </c>
      <c r="D107" s="77">
        <v>2005</v>
      </c>
      <c r="E107" s="77">
        <v>0.31</v>
      </c>
      <c r="F107" s="77">
        <v>0.48</v>
      </c>
      <c r="G107" s="77">
        <v>0.3</v>
      </c>
      <c r="H107" s="77">
        <v>0.47</v>
      </c>
      <c r="I107" s="108" t="s">
        <v>309</v>
      </c>
    </row>
    <row r="108" spans="1:9" ht="12.75">
      <c r="A108" s="108" t="s">
        <v>324</v>
      </c>
      <c r="B108" s="108" t="s">
        <v>325</v>
      </c>
      <c r="C108" s="77">
        <v>22324</v>
      </c>
      <c r="D108" s="77">
        <v>20623</v>
      </c>
      <c r="E108" s="77">
        <v>0.89</v>
      </c>
      <c r="F108" s="77">
        <v>0.74</v>
      </c>
      <c r="G108" s="77">
        <v>0.88</v>
      </c>
      <c r="H108" s="77">
        <v>0.73</v>
      </c>
      <c r="I108" s="108" t="s">
        <v>273</v>
      </c>
    </row>
    <row r="109" spans="1:9" ht="12.75">
      <c r="A109" s="108" t="s">
        <v>889</v>
      </c>
      <c r="B109" s="108" t="s">
        <v>890</v>
      </c>
      <c r="C109" s="77">
        <v>3517.8</v>
      </c>
      <c r="D109" s="77">
        <v>3033.05</v>
      </c>
      <c r="E109" s="77">
        <v>0.65</v>
      </c>
      <c r="F109" s="77">
        <v>0.84</v>
      </c>
      <c r="G109" s="77">
        <v>0.65</v>
      </c>
      <c r="H109" s="77">
        <v>1.51</v>
      </c>
      <c r="I109" s="108" t="s">
        <v>274</v>
      </c>
    </row>
    <row r="110" spans="1:9" ht="12.75">
      <c r="A110" s="108" t="s">
        <v>651</v>
      </c>
      <c r="B110" s="108" t="s">
        <v>652</v>
      </c>
      <c r="C110" s="77">
        <v>3007</v>
      </c>
      <c r="D110" s="77">
        <v>2926</v>
      </c>
      <c r="E110" s="77">
        <v>1.1</v>
      </c>
      <c r="F110" s="77">
        <v>1.12</v>
      </c>
      <c r="G110" s="77">
        <v>0.93</v>
      </c>
      <c r="H110" s="77">
        <v>1.06</v>
      </c>
      <c r="I110" s="108" t="s">
        <v>274</v>
      </c>
    </row>
    <row r="111" spans="1:9" ht="12.75">
      <c r="A111" s="108" t="s">
        <v>653</v>
      </c>
      <c r="B111" s="108" t="s">
        <v>654</v>
      </c>
      <c r="C111" s="77">
        <v>585.51</v>
      </c>
      <c r="D111" s="77">
        <v>500.34</v>
      </c>
      <c r="E111" s="77">
        <v>0.43</v>
      </c>
      <c r="F111" s="77">
        <v>0.09</v>
      </c>
      <c r="G111" s="77">
        <v>0.4</v>
      </c>
      <c r="H111" s="77">
        <v>0.09</v>
      </c>
      <c r="I111" s="108" t="s">
        <v>529</v>
      </c>
    </row>
    <row r="112" spans="1:9" ht="12.75">
      <c r="A112" s="108" t="s">
        <v>408</v>
      </c>
      <c r="B112" s="108" t="s">
        <v>409</v>
      </c>
      <c r="C112" s="77">
        <v>3012</v>
      </c>
      <c r="D112" s="77">
        <v>3019</v>
      </c>
      <c r="E112" s="77">
        <v>0.48</v>
      </c>
      <c r="F112" s="77">
        <v>0.45</v>
      </c>
      <c r="G112" s="77">
        <v>0.49</v>
      </c>
      <c r="H112" s="77">
        <v>0.46</v>
      </c>
      <c r="I112" s="108" t="s">
        <v>335</v>
      </c>
    </row>
    <row r="113" spans="1:9" ht="12.75">
      <c r="A113" s="108" t="s">
        <v>937</v>
      </c>
      <c r="B113" s="108" t="s">
        <v>938</v>
      </c>
      <c r="C113" s="77">
        <v>4457</v>
      </c>
      <c r="D113" s="77">
        <v>4645</v>
      </c>
      <c r="E113" s="77">
        <v>2.45</v>
      </c>
      <c r="F113" s="77">
        <v>2.44</v>
      </c>
      <c r="G113" s="77">
        <v>2.47</v>
      </c>
      <c r="H113" s="77">
        <v>2.6</v>
      </c>
      <c r="I113" s="108" t="s">
        <v>335</v>
      </c>
    </row>
    <row r="114" spans="1:9" ht="12.75">
      <c r="A114" s="108" t="s">
        <v>891</v>
      </c>
      <c r="B114" s="108" t="s">
        <v>892</v>
      </c>
      <c r="C114" s="77">
        <v>1150</v>
      </c>
      <c r="D114" s="77">
        <v>999.2</v>
      </c>
      <c r="E114" s="77">
        <v>0.22</v>
      </c>
      <c r="F114" s="77">
        <v>0.1</v>
      </c>
      <c r="G114" s="77">
        <v>2.22</v>
      </c>
      <c r="H114" s="77">
        <v>0.09</v>
      </c>
      <c r="I114" s="108" t="s">
        <v>272</v>
      </c>
    </row>
    <row r="115" spans="1:9" ht="12.75">
      <c r="A115" s="108" t="s">
        <v>410</v>
      </c>
      <c r="B115" s="108" t="s">
        <v>411</v>
      </c>
      <c r="C115" s="77">
        <v>4553.46</v>
      </c>
      <c r="D115" s="77">
        <v>3635.87</v>
      </c>
      <c r="E115" s="77">
        <v>0.86</v>
      </c>
      <c r="F115" s="77">
        <v>0.72</v>
      </c>
      <c r="G115" s="77">
        <v>0.84</v>
      </c>
      <c r="H115" s="77">
        <v>0.64</v>
      </c>
      <c r="I115" s="108" t="s">
        <v>335</v>
      </c>
    </row>
    <row r="116" spans="1:9" ht="12.75">
      <c r="A116" s="108" t="s">
        <v>326</v>
      </c>
      <c r="B116" s="108" t="s">
        <v>327</v>
      </c>
      <c r="C116" s="77">
        <v>2065.5</v>
      </c>
      <c r="D116" s="77">
        <v>1990.4</v>
      </c>
      <c r="E116" s="77">
        <v>1.18</v>
      </c>
      <c r="F116" s="77">
        <v>1.02</v>
      </c>
      <c r="G116" s="77">
        <v>1.15</v>
      </c>
      <c r="H116" s="77">
        <v>1</v>
      </c>
      <c r="I116" s="108" t="s">
        <v>272</v>
      </c>
    </row>
    <row r="117" spans="1:9" ht="12.75">
      <c r="A117" s="108" t="s">
        <v>1024</v>
      </c>
      <c r="B117" s="108" t="s">
        <v>1025</v>
      </c>
      <c r="C117" s="77">
        <v>1929.74</v>
      </c>
      <c r="D117" s="77">
        <v>1749.71</v>
      </c>
      <c r="E117" s="77">
        <v>1.52</v>
      </c>
      <c r="F117" s="77">
        <v>1.2</v>
      </c>
      <c r="G117" s="77">
        <v>0.99</v>
      </c>
      <c r="H117" s="77">
        <v>1.02</v>
      </c>
      <c r="I117" s="108" t="s">
        <v>274</v>
      </c>
    </row>
    <row r="118" spans="1:9" ht="12.75">
      <c r="A118" s="108" t="s">
        <v>1026</v>
      </c>
      <c r="B118" s="108" t="s">
        <v>1027</v>
      </c>
      <c r="C118" s="77">
        <v>597.44</v>
      </c>
      <c r="D118" s="77">
        <v>596.44</v>
      </c>
      <c r="E118" s="77">
        <v>0.57</v>
      </c>
      <c r="F118" s="77">
        <v>0.65</v>
      </c>
      <c r="G118" s="77">
        <v>0.54</v>
      </c>
      <c r="H118" s="77">
        <v>0.64</v>
      </c>
      <c r="I118" s="108" t="s">
        <v>414</v>
      </c>
    </row>
    <row r="119" spans="1:9" ht="12.75">
      <c r="A119" s="108" t="s">
        <v>939</v>
      </c>
      <c r="B119" s="108" t="s">
        <v>940</v>
      </c>
      <c r="C119" s="77">
        <v>762.99</v>
      </c>
      <c r="D119" s="77">
        <v>609.44</v>
      </c>
      <c r="E119" s="77">
        <v>0.58</v>
      </c>
      <c r="F119" s="77">
        <v>0.55</v>
      </c>
      <c r="G119" s="77">
        <v>0.56</v>
      </c>
      <c r="H119" s="77">
        <v>0.52</v>
      </c>
      <c r="I119" s="108" t="s">
        <v>274</v>
      </c>
    </row>
    <row r="120" spans="1:9" ht="12.75">
      <c r="A120" s="108" t="s">
        <v>1028</v>
      </c>
      <c r="B120" s="108" t="s">
        <v>1029</v>
      </c>
      <c r="C120" s="77">
        <v>2559</v>
      </c>
      <c r="D120" s="77">
        <v>3220</v>
      </c>
      <c r="E120" s="77">
        <v>1.18</v>
      </c>
      <c r="F120" s="77">
        <v>0.44</v>
      </c>
      <c r="G120" s="77">
        <v>1.18</v>
      </c>
      <c r="H120" s="77">
        <v>0.43</v>
      </c>
      <c r="I120" s="108" t="s">
        <v>414</v>
      </c>
    </row>
    <row r="121" spans="1:9" ht="12.75">
      <c r="A121" s="108" t="s">
        <v>412</v>
      </c>
      <c r="B121" s="108" t="s">
        <v>413</v>
      </c>
      <c r="C121" s="77">
        <v>738.19</v>
      </c>
      <c r="D121" s="77">
        <v>889.5</v>
      </c>
      <c r="E121" s="77">
        <v>1.45</v>
      </c>
      <c r="F121" s="77">
        <v>1.92</v>
      </c>
      <c r="G121" s="77">
        <v>1.45</v>
      </c>
      <c r="H121" s="77">
        <v>1.92</v>
      </c>
      <c r="I121" s="108" t="s">
        <v>414</v>
      </c>
    </row>
    <row r="122" spans="1:9" ht="12.75">
      <c r="A122" s="108" t="s">
        <v>1030</v>
      </c>
      <c r="B122" s="108" t="s">
        <v>1031</v>
      </c>
      <c r="C122" s="77">
        <v>7224</v>
      </c>
      <c r="D122" s="77">
        <v>6600</v>
      </c>
      <c r="E122" s="77">
        <v>1.16</v>
      </c>
      <c r="F122" s="77">
        <v>0.9</v>
      </c>
      <c r="G122" s="77">
        <v>1.09</v>
      </c>
      <c r="H122" s="77">
        <v>0.91</v>
      </c>
      <c r="I122" s="108" t="s">
        <v>272</v>
      </c>
    </row>
    <row r="123" spans="1:9" ht="12.75">
      <c r="A123" s="108" t="s">
        <v>328</v>
      </c>
      <c r="B123" s="108" t="s">
        <v>329</v>
      </c>
      <c r="C123" s="77">
        <v>2188.76</v>
      </c>
      <c r="D123" s="77">
        <v>2117.12</v>
      </c>
      <c r="E123" s="77">
        <v>1.01</v>
      </c>
      <c r="F123" s="77">
        <v>1.09</v>
      </c>
      <c r="G123" s="77">
        <v>1</v>
      </c>
      <c r="H123" s="77">
        <v>1.09</v>
      </c>
      <c r="I123" s="108" t="s">
        <v>330</v>
      </c>
    </row>
    <row r="124" spans="1:9" ht="12.75">
      <c r="A124" s="108" t="s">
        <v>941</v>
      </c>
      <c r="B124" s="108" t="s">
        <v>942</v>
      </c>
      <c r="C124" s="77">
        <v>1142</v>
      </c>
      <c r="D124" s="77">
        <v>1067</v>
      </c>
      <c r="E124" s="77">
        <v>0.77</v>
      </c>
      <c r="F124" s="77">
        <v>0.63</v>
      </c>
      <c r="G124" s="77">
        <v>0.76</v>
      </c>
      <c r="H124" s="77">
        <v>0.62</v>
      </c>
      <c r="I124" s="108" t="s">
        <v>272</v>
      </c>
    </row>
    <row r="125" spans="1:9" ht="12.75">
      <c r="A125" s="108" t="s">
        <v>1032</v>
      </c>
      <c r="B125" s="108" t="s">
        <v>1033</v>
      </c>
      <c r="C125" s="77">
        <v>3053</v>
      </c>
      <c r="D125" s="77">
        <v>3341</v>
      </c>
      <c r="E125" s="77">
        <v>0.48</v>
      </c>
      <c r="F125" s="77">
        <v>0.59</v>
      </c>
      <c r="G125" s="77">
        <v>0.48</v>
      </c>
      <c r="H125" s="77">
        <v>0.58</v>
      </c>
      <c r="I125" s="108" t="s">
        <v>544</v>
      </c>
    </row>
    <row r="126" spans="1:9" ht="12.75">
      <c r="A126" s="108" t="s">
        <v>1034</v>
      </c>
      <c r="B126" s="108" t="s">
        <v>1035</v>
      </c>
      <c r="C126" s="77">
        <v>2528.6</v>
      </c>
      <c r="D126" s="77">
        <v>2623.4</v>
      </c>
      <c r="E126" s="77">
        <v>0.49</v>
      </c>
      <c r="F126" s="77">
        <v>0.54</v>
      </c>
      <c r="G126" s="77">
        <v>0.49</v>
      </c>
      <c r="H126" s="77">
        <v>0.06</v>
      </c>
      <c r="I126" s="108" t="s">
        <v>335</v>
      </c>
    </row>
    <row r="127" spans="1:9" ht="12.75">
      <c r="A127" s="108" t="s">
        <v>415</v>
      </c>
      <c r="B127" s="108" t="s">
        <v>416</v>
      </c>
      <c r="C127" s="77">
        <v>2156.51</v>
      </c>
      <c r="D127" s="77">
        <v>1994.97</v>
      </c>
      <c r="E127" s="77">
        <v>1.19</v>
      </c>
      <c r="F127" s="77">
        <v>1.17</v>
      </c>
      <c r="G127" s="77">
        <v>1.15</v>
      </c>
      <c r="H127" s="77">
        <v>1.26</v>
      </c>
      <c r="I127" s="108" t="s">
        <v>335</v>
      </c>
    </row>
    <row r="128" spans="1:9" ht="12.75">
      <c r="A128" s="108" t="s">
        <v>655</v>
      </c>
      <c r="B128" s="108" t="s">
        <v>656</v>
      </c>
      <c r="C128" s="77">
        <v>14513</v>
      </c>
      <c r="D128" s="77">
        <v>16046</v>
      </c>
      <c r="E128" s="77">
        <v>0.55</v>
      </c>
      <c r="F128" s="77">
        <v>0.84</v>
      </c>
      <c r="G128" s="77">
        <v>0.55</v>
      </c>
      <c r="H128" s="77">
        <v>0.84</v>
      </c>
      <c r="I128" s="108" t="s">
        <v>348</v>
      </c>
    </row>
    <row r="129" spans="1:9" ht="12.75">
      <c r="A129" s="108" t="s">
        <v>657</v>
      </c>
      <c r="B129" s="108" t="s">
        <v>658</v>
      </c>
      <c r="C129" s="77">
        <v>1621</v>
      </c>
      <c r="D129" s="77">
        <v>1582</v>
      </c>
      <c r="E129" s="77">
        <v>0.84</v>
      </c>
      <c r="F129" s="77">
        <v>0.78</v>
      </c>
      <c r="G129" s="77">
        <v>0.83</v>
      </c>
      <c r="H129" s="77">
        <v>0.77</v>
      </c>
      <c r="I129" s="108" t="s">
        <v>273</v>
      </c>
    </row>
    <row r="130" spans="1:9" ht="12.75">
      <c r="A130" s="108" t="s">
        <v>893</v>
      </c>
      <c r="B130" s="108" t="s">
        <v>894</v>
      </c>
      <c r="C130" s="77">
        <v>2025</v>
      </c>
      <c r="D130" s="77">
        <v>2028</v>
      </c>
      <c r="E130" s="77">
        <v>0.86</v>
      </c>
      <c r="F130" s="77">
        <v>0.67</v>
      </c>
      <c r="G130" s="77">
        <v>0.86</v>
      </c>
      <c r="H130" s="77">
        <v>1.19</v>
      </c>
      <c r="I130" s="108" t="s">
        <v>544</v>
      </c>
    </row>
    <row r="131" spans="1:9" ht="12.75">
      <c r="A131" s="108" t="s">
        <v>659</v>
      </c>
      <c r="B131" s="108" t="s">
        <v>660</v>
      </c>
      <c r="C131" s="77">
        <v>11045</v>
      </c>
      <c r="D131" s="77">
        <v>10378</v>
      </c>
      <c r="E131" s="77">
        <v>1.49</v>
      </c>
      <c r="F131" s="77">
        <v>1.39</v>
      </c>
      <c r="G131" s="77">
        <v>1.25</v>
      </c>
      <c r="H131" s="77">
        <v>1.29</v>
      </c>
      <c r="I131" s="108" t="s">
        <v>348</v>
      </c>
    </row>
    <row r="132" spans="1:9" ht="12.75">
      <c r="A132" s="108" t="s">
        <v>417</v>
      </c>
      <c r="B132" s="108" t="s">
        <v>418</v>
      </c>
      <c r="C132" s="77">
        <v>527.84</v>
      </c>
      <c r="D132" s="77">
        <v>596.91</v>
      </c>
      <c r="E132" s="77">
        <v>0.14</v>
      </c>
      <c r="F132" s="77">
        <v>0.17</v>
      </c>
      <c r="G132" s="77">
        <v>0.14</v>
      </c>
      <c r="H132" s="77">
        <v>0.16</v>
      </c>
      <c r="I132" s="108" t="s">
        <v>330</v>
      </c>
    </row>
    <row r="133" spans="1:9" ht="12.75">
      <c r="A133" s="108" t="s">
        <v>895</v>
      </c>
      <c r="B133" s="108" t="s">
        <v>896</v>
      </c>
      <c r="C133" s="77">
        <v>1853</v>
      </c>
      <c r="D133" s="77">
        <v>1885</v>
      </c>
      <c r="E133" s="77">
        <v>1.43</v>
      </c>
      <c r="F133" s="77">
        <v>1.42</v>
      </c>
      <c r="G133" s="77">
        <v>1.26</v>
      </c>
      <c r="H133" s="77">
        <v>1.45</v>
      </c>
      <c r="I133" s="108" t="s">
        <v>348</v>
      </c>
    </row>
    <row r="134" spans="1:9" ht="12.75">
      <c r="A134" s="108" t="s">
        <v>661</v>
      </c>
      <c r="B134" s="108" t="s">
        <v>662</v>
      </c>
      <c r="C134" s="77">
        <v>4068</v>
      </c>
      <c r="D134" s="77">
        <v>4090</v>
      </c>
      <c r="E134" s="77">
        <v>1.16</v>
      </c>
      <c r="F134" s="77">
        <v>0.99</v>
      </c>
      <c r="G134" s="77">
        <v>1.12</v>
      </c>
      <c r="H134" s="77">
        <v>0.97</v>
      </c>
      <c r="I134" s="108" t="s">
        <v>335</v>
      </c>
    </row>
    <row r="135" spans="1:9" ht="12.75">
      <c r="A135" s="108" t="s">
        <v>419</v>
      </c>
      <c r="B135" s="108" t="s">
        <v>420</v>
      </c>
      <c r="C135" s="77">
        <v>3398</v>
      </c>
      <c r="D135" s="77">
        <v>2760.27</v>
      </c>
      <c r="E135" s="77">
        <v>0.48</v>
      </c>
      <c r="F135" s="77">
        <v>0.37</v>
      </c>
      <c r="G135" s="77">
        <v>0.53</v>
      </c>
      <c r="H135" s="77">
        <v>0.22</v>
      </c>
      <c r="I135" s="108" t="s">
        <v>309</v>
      </c>
    </row>
    <row r="136" spans="1:9" ht="12.75">
      <c r="A136" s="108" t="s">
        <v>943</v>
      </c>
      <c r="B136" s="108" t="s">
        <v>944</v>
      </c>
      <c r="C136" s="77">
        <v>2958.7</v>
      </c>
      <c r="D136" s="77">
        <v>1698.8</v>
      </c>
      <c r="E136" s="77">
        <v>0.74</v>
      </c>
      <c r="F136" s="77">
        <v>0.65</v>
      </c>
      <c r="G136" s="77">
        <v>0.62</v>
      </c>
      <c r="H136" s="77">
        <v>0.53</v>
      </c>
      <c r="I136" s="108" t="s">
        <v>348</v>
      </c>
    </row>
    <row r="137" spans="1:9" ht="12.75">
      <c r="A137" s="108" t="s">
        <v>945</v>
      </c>
      <c r="B137" s="108" t="s">
        <v>946</v>
      </c>
      <c r="C137" s="77">
        <v>3057</v>
      </c>
      <c r="D137" s="77">
        <v>2984</v>
      </c>
      <c r="E137" s="77">
        <v>0.23</v>
      </c>
      <c r="F137" s="77">
        <v>0.54</v>
      </c>
      <c r="G137" s="77">
        <v>0.22</v>
      </c>
      <c r="H137" s="77">
        <v>0.54</v>
      </c>
      <c r="I137" s="108" t="s">
        <v>544</v>
      </c>
    </row>
    <row r="138" spans="1:9" ht="12.75">
      <c r="A138" s="108" t="s">
        <v>663</v>
      </c>
      <c r="B138" s="108" t="s">
        <v>664</v>
      </c>
      <c r="C138" s="77">
        <v>482</v>
      </c>
      <c r="D138" s="77">
        <v>431.2</v>
      </c>
      <c r="E138" s="77">
        <v>0.69</v>
      </c>
      <c r="F138" s="77">
        <v>0.52</v>
      </c>
      <c r="G138" s="77">
        <v>0.57</v>
      </c>
      <c r="H138" s="77">
        <v>0.48</v>
      </c>
      <c r="I138" s="108" t="s">
        <v>274</v>
      </c>
    </row>
    <row r="139" spans="1:9" ht="12.75">
      <c r="A139" s="108" t="s">
        <v>947</v>
      </c>
      <c r="B139" s="108" t="s">
        <v>948</v>
      </c>
      <c r="C139" s="77">
        <v>955</v>
      </c>
      <c r="D139" s="77">
        <v>999</v>
      </c>
      <c r="E139" s="77">
        <v>0.65</v>
      </c>
      <c r="F139" s="77">
        <v>0.71</v>
      </c>
      <c r="G139" s="77">
        <v>0.63</v>
      </c>
      <c r="H139" s="77">
        <v>0.66</v>
      </c>
      <c r="I139" s="108" t="s">
        <v>309</v>
      </c>
    </row>
    <row r="140" spans="1:9" ht="12.75">
      <c r="A140" s="108" t="s">
        <v>665</v>
      </c>
      <c r="B140" s="108" t="s">
        <v>666</v>
      </c>
      <c r="C140" s="77">
        <v>5311.39</v>
      </c>
      <c r="D140" s="77">
        <v>4845.34</v>
      </c>
      <c r="E140" s="77">
        <v>0.32</v>
      </c>
      <c r="F140" s="77">
        <v>0.29</v>
      </c>
      <c r="G140" s="77">
        <v>0.29</v>
      </c>
      <c r="H140" s="77">
        <v>0.24</v>
      </c>
      <c r="I140" s="108" t="s">
        <v>309</v>
      </c>
    </row>
    <row r="141" spans="1:9" ht="12.75">
      <c r="A141" s="108" t="s">
        <v>949</v>
      </c>
      <c r="B141" s="108" t="s">
        <v>950</v>
      </c>
      <c r="C141" s="77">
        <v>2518.6</v>
      </c>
      <c r="D141" s="77">
        <v>2803.28</v>
      </c>
      <c r="E141" s="77">
        <v>2.11</v>
      </c>
      <c r="F141" s="77">
        <v>1.77</v>
      </c>
      <c r="G141" s="77">
        <v>2.06</v>
      </c>
      <c r="H141" s="77">
        <v>1.76</v>
      </c>
      <c r="I141" s="108" t="s">
        <v>544</v>
      </c>
    </row>
    <row r="142" spans="1:9" ht="12.75">
      <c r="A142" s="108" t="s">
        <v>1036</v>
      </c>
      <c r="B142" s="108" t="s">
        <v>1037</v>
      </c>
      <c r="C142" s="77">
        <v>2784.89</v>
      </c>
      <c r="D142" s="77">
        <v>2399.64</v>
      </c>
      <c r="E142" s="77">
        <v>1.48</v>
      </c>
      <c r="F142" s="77">
        <v>1.11</v>
      </c>
      <c r="G142" s="77">
        <v>1.47</v>
      </c>
      <c r="H142" s="77">
        <v>1.1</v>
      </c>
      <c r="I142" s="108" t="s">
        <v>414</v>
      </c>
    </row>
    <row r="143" spans="1:9" ht="12.75">
      <c r="A143" s="108" t="s">
        <v>667</v>
      </c>
      <c r="B143" s="108" t="s">
        <v>668</v>
      </c>
      <c r="C143" s="77">
        <v>337.8</v>
      </c>
      <c r="D143" s="77">
        <v>367.79</v>
      </c>
      <c r="E143" s="77">
        <v>0.22</v>
      </c>
      <c r="F143" s="77">
        <v>0.59</v>
      </c>
      <c r="G143" s="77">
        <v>0.21</v>
      </c>
      <c r="H143" s="77">
        <v>0.58</v>
      </c>
      <c r="I143" s="108" t="s">
        <v>414</v>
      </c>
    </row>
    <row r="144" spans="1:9" ht="12.75">
      <c r="A144" s="108" t="s">
        <v>669</v>
      </c>
      <c r="B144" s="108" t="s">
        <v>670</v>
      </c>
      <c r="C144" s="77">
        <v>535.8</v>
      </c>
      <c r="D144" s="77">
        <v>487.1</v>
      </c>
      <c r="E144" s="77">
        <v>0.64</v>
      </c>
      <c r="F144" s="77">
        <v>0.48</v>
      </c>
      <c r="G144" s="77">
        <v>0.62</v>
      </c>
      <c r="H144" s="77">
        <v>0.28</v>
      </c>
      <c r="I144" s="108" t="s">
        <v>335</v>
      </c>
    </row>
    <row r="145" spans="1:9" ht="12.75">
      <c r="A145" s="108" t="s">
        <v>671</v>
      </c>
      <c r="B145" s="108" t="s">
        <v>672</v>
      </c>
      <c r="C145" s="77">
        <v>544.04</v>
      </c>
      <c r="D145" s="77">
        <v>485.61</v>
      </c>
      <c r="E145" s="77">
        <v>0.1</v>
      </c>
      <c r="F145" s="77">
        <v>0.05</v>
      </c>
      <c r="G145" s="77">
        <v>0.1</v>
      </c>
      <c r="H145" s="77">
        <v>0.04</v>
      </c>
      <c r="I145" s="108" t="s">
        <v>330</v>
      </c>
    </row>
    <row r="146" spans="1:9" ht="12.75">
      <c r="A146" s="108" t="s">
        <v>1038</v>
      </c>
      <c r="B146" s="108" t="s">
        <v>1039</v>
      </c>
      <c r="C146" s="77">
        <v>5954</v>
      </c>
      <c r="D146" s="77">
        <v>4586</v>
      </c>
      <c r="E146" s="77">
        <v>0.41</v>
      </c>
      <c r="F146" s="77">
        <v>0.93</v>
      </c>
      <c r="G146" s="77">
        <v>0.33</v>
      </c>
      <c r="H146" s="77">
        <v>0.93</v>
      </c>
      <c r="I146" s="108" t="s">
        <v>544</v>
      </c>
    </row>
    <row r="147" spans="1:9" ht="12.75">
      <c r="A147" s="108" t="s">
        <v>673</v>
      </c>
      <c r="B147" s="108" t="s">
        <v>674</v>
      </c>
      <c r="C147" s="77">
        <v>1039.98</v>
      </c>
      <c r="D147" s="77">
        <v>913.59</v>
      </c>
      <c r="E147" s="77">
        <v>0.81</v>
      </c>
      <c r="F147" s="77">
        <v>0.64</v>
      </c>
      <c r="G147" s="77">
        <v>0.76</v>
      </c>
      <c r="H147" s="77">
        <v>0.64</v>
      </c>
      <c r="I147" s="108" t="s">
        <v>272</v>
      </c>
    </row>
    <row r="148" spans="1:9" ht="12.75">
      <c r="A148" s="108" t="s">
        <v>675</v>
      </c>
      <c r="B148" s="108" t="s">
        <v>676</v>
      </c>
      <c r="C148" s="77">
        <v>119336</v>
      </c>
      <c r="D148" s="77">
        <v>112781</v>
      </c>
      <c r="E148" s="77">
        <v>2.37</v>
      </c>
      <c r="F148" s="77">
        <v>2.19</v>
      </c>
      <c r="G148" s="77">
        <v>3.41</v>
      </c>
      <c r="H148" s="77">
        <v>2.18</v>
      </c>
      <c r="I148" s="108" t="s">
        <v>414</v>
      </c>
    </row>
    <row r="149" spans="1:9" ht="12.75">
      <c r="A149" s="108" t="s">
        <v>421</v>
      </c>
      <c r="B149" s="108" t="s">
        <v>422</v>
      </c>
      <c r="C149" s="77">
        <v>352.63</v>
      </c>
      <c r="D149" s="77">
        <v>290.71</v>
      </c>
      <c r="E149" s="77">
        <v>0.91</v>
      </c>
      <c r="F149" s="77">
        <v>0.77</v>
      </c>
      <c r="G149" s="77">
        <v>0.91</v>
      </c>
      <c r="H149" s="77">
        <v>0.77</v>
      </c>
      <c r="I149" s="108" t="s">
        <v>309</v>
      </c>
    </row>
    <row r="150" spans="1:9" ht="12.75">
      <c r="A150" s="108" t="s">
        <v>331</v>
      </c>
      <c r="B150" s="108" t="s">
        <v>332</v>
      </c>
      <c r="C150" s="77">
        <v>2359.96</v>
      </c>
      <c r="D150" s="77">
        <v>2153.39</v>
      </c>
      <c r="E150" s="77">
        <v>1.07</v>
      </c>
      <c r="F150" s="77">
        <v>0.91</v>
      </c>
      <c r="G150" s="77">
        <v>1.06</v>
      </c>
      <c r="H150" s="77">
        <v>0.91</v>
      </c>
      <c r="I150" s="108" t="s">
        <v>272</v>
      </c>
    </row>
    <row r="151" spans="1:9" ht="12.75">
      <c r="A151" s="108" t="s">
        <v>362</v>
      </c>
      <c r="B151" s="108" t="s">
        <v>363</v>
      </c>
      <c r="C151" s="77">
        <v>804.89</v>
      </c>
      <c r="D151" s="77">
        <v>701.73</v>
      </c>
      <c r="E151" s="77">
        <v>0.38</v>
      </c>
      <c r="F151" s="77">
        <v>0.32</v>
      </c>
      <c r="G151" s="77">
        <v>0.38</v>
      </c>
      <c r="H151" s="77">
        <v>0.32</v>
      </c>
      <c r="I151" s="108" t="s">
        <v>335</v>
      </c>
    </row>
    <row r="152" spans="1:9" ht="12.75">
      <c r="A152" s="108" t="s">
        <v>677</v>
      </c>
      <c r="B152" s="108" t="s">
        <v>678</v>
      </c>
      <c r="C152" s="77">
        <v>232.13</v>
      </c>
      <c r="D152" s="77">
        <v>225.78</v>
      </c>
      <c r="E152" s="77">
        <v>0.39</v>
      </c>
      <c r="F152" s="77">
        <v>0.4</v>
      </c>
      <c r="G152" s="77">
        <v>0.39</v>
      </c>
      <c r="H152" s="77">
        <v>0.41</v>
      </c>
      <c r="I152" s="108" t="s">
        <v>330</v>
      </c>
    </row>
    <row r="153" spans="1:9" ht="12.75">
      <c r="A153" s="108" t="s">
        <v>333</v>
      </c>
      <c r="B153" s="108" t="s">
        <v>334</v>
      </c>
      <c r="C153" s="77">
        <v>11008</v>
      </c>
      <c r="D153" s="77">
        <v>10552</v>
      </c>
      <c r="E153" s="77">
        <v>2.01</v>
      </c>
      <c r="F153" s="77">
        <v>1.76</v>
      </c>
      <c r="G153" s="77">
        <v>1.73</v>
      </c>
      <c r="H153" s="77">
        <v>1.75</v>
      </c>
      <c r="I153" s="108" t="s">
        <v>335</v>
      </c>
    </row>
    <row r="154" spans="1:9" ht="12.75">
      <c r="A154" s="108" t="s">
        <v>423</v>
      </c>
      <c r="B154" s="108" t="s">
        <v>424</v>
      </c>
      <c r="C154" s="77">
        <v>1457.2</v>
      </c>
      <c r="D154" s="77">
        <v>1413.3</v>
      </c>
      <c r="E154" s="77">
        <v>0.53</v>
      </c>
      <c r="F154" s="77">
        <v>0.43</v>
      </c>
      <c r="G154" s="77">
        <v>0.52</v>
      </c>
      <c r="H154" s="77">
        <v>0.42</v>
      </c>
      <c r="I154" s="108" t="s">
        <v>309</v>
      </c>
    </row>
    <row r="155" spans="1:9" ht="12.75">
      <c r="A155" s="108" t="s">
        <v>425</v>
      </c>
      <c r="B155" s="108" t="s">
        <v>426</v>
      </c>
      <c r="C155" s="77">
        <v>1706</v>
      </c>
      <c r="D155" s="77">
        <v>1701</v>
      </c>
      <c r="E155" s="77">
        <v>0.41</v>
      </c>
      <c r="F155" s="77">
        <v>0.36</v>
      </c>
      <c r="G155" s="77">
        <v>0.4</v>
      </c>
      <c r="H155" s="77">
        <v>0.35</v>
      </c>
      <c r="I155" s="108" t="s">
        <v>330</v>
      </c>
    </row>
    <row r="156" spans="1:9" ht="12.75">
      <c r="A156" s="108" t="s">
        <v>547</v>
      </c>
      <c r="B156" s="108" t="s">
        <v>548</v>
      </c>
      <c r="C156" s="77">
        <v>361.93</v>
      </c>
      <c r="D156" s="77">
        <v>393.14</v>
      </c>
      <c r="E156" s="77">
        <v>-0.43</v>
      </c>
      <c r="F156" s="77">
        <v>0.1</v>
      </c>
      <c r="G156" s="77">
        <v>-0.5</v>
      </c>
      <c r="H156" s="77">
        <v>0.06</v>
      </c>
      <c r="I156" s="108" t="s">
        <v>330</v>
      </c>
    </row>
    <row r="157" spans="1:9" ht="12.75">
      <c r="A157" s="108" t="s">
        <v>1040</v>
      </c>
      <c r="B157" s="108" t="s">
        <v>1041</v>
      </c>
      <c r="C157" s="77">
        <v>957.33</v>
      </c>
      <c r="D157" s="77">
        <v>532.77</v>
      </c>
      <c r="E157" s="77">
        <v>1.56</v>
      </c>
      <c r="F157" s="77">
        <v>0.71</v>
      </c>
      <c r="G157" s="77">
        <v>1.27</v>
      </c>
      <c r="H157" s="77">
        <v>0.7</v>
      </c>
      <c r="I157" s="108" t="s">
        <v>309</v>
      </c>
    </row>
    <row r="158" spans="1:9" ht="12.75">
      <c r="A158" s="108" t="s">
        <v>897</v>
      </c>
      <c r="B158" s="108" t="s">
        <v>898</v>
      </c>
      <c r="C158" s="77">
        <v>1100</v>
      </c>
      <c r="D158" s="77">
        <v>1065</v>
      </c>
      <c r="E158" s="77">
        <v>1.21</v>
      </c>
      <c r="F158" s="77">
        <v>0.97</v>
      </c>
      <c r="G158" s="77">
        <v>1.18</v>
      </c>
      <c r="H158" s="77">
        <v>0.67</v>
      </c>
      <c r="I158" s="108" t="s">
        <v>309</v>
      </c>
    </row>
    <row r="159" spans="1:9" ht="12.75">
      <c r="A159" s="108" t="s">
        <v>679</v>
      </c>
      <c r="B159" s="108" t="s">
        <v>680</v>
      </c>
      <c r="C159" s="77">
        <v>338.29</v>
      </c>
      <c r="D159" s="77">
        <v>391.55</v>
      </c>
      <c r="E159" s="77">
        <v>0.3</v>
      </c>
      <c r="F159" s="77">
        <v>0.36</v>
      </c>
      <c r="G159" s="77">
        <v>0.27</v>
      </c>
      <c r="H159" s="77">
        <v>0.18</v>
      </c>
      <c r="I159" s="108" t="s">
        <v>309</v>
      </c>
    </row>
    <row r="160" spans="1:9" ht="12.75">
      <c r="A160" s="108" t="s">
        <v>899</v>
      </c>
      <c r="B160" s="108" t="s">
        <v>900</v>
      </c>
      <c r="C160" s="77">
        <v>1182.22</v>
      </c>
      <c r="D160" s="77">
        <v>1125.75</v>
      </c>
      <c r="E160" s="77">
        <v>1.99</v>
      </c>
      <c r="F160" s="77">
        <v>1.83</v>
      </c>
      <c r="G160" s="77">
        <v>1.98</v>
      </c>
      <c r="H160" s="77">
        <v>1.76</v>
      </c>
      <c r="I160" s="108" t="s">
        <v>335</v>
      </c>
    </row>
    <row r="161" spans="1:9" ht="12.75">
      <c r="A161" s="108" t="s">
        <v>1042</v>
      </c>
      <c r="B161" s="108" t="s">
        <v>1043</v>
      </c>
      <c r="C161" s="77">
        <v>7128.3</v>
      </c>
      <c r="D161" s="77">
        <v>6033.88</v>
      </c>
      <c r="E161" s="77">
        <v>0.96</v>
      </c>
      <c r="F161" s="77">
        <v>0.95</v>
      </c>
      <c r="G161" s="77">
        <v>0.95</v>
      </c>
      <c r="H161" s="77">
        <v>0.94</v>
      </c>
      <c r="I161" s="108" t="s">
        <v>335</v>
      </c>
    </row>
    <row r="162" spans="1:9" ht="12.75">
      <c r="A162" s="108" t="s">
        <v>951</v>
      </c>
      <c r="B162" s="108" t="s">
        <v>952</v>
      </c>
      <c r="C162" s="77">
        <v>905.2</v>
      </c>
      <c r="D162" s="77">
        <v>812.2</v>
      </c>
      <c r="E162" s="77">
        <v>0.86</v>
      </c>
      <c r="F162" s="77">
        <v>0.85</v>
      </c>
      <c r="G162" s="77">
        <v>0.82</v>
      </c>
      <c r="H162" s="77">
        <v>0.81</v>
      </c>
      <c r="I162" s="108" t="s">
        <v>348</v>
      </c>
    </row>
    <row r="163" spans="1:9" ht="12.75">
      <c r="A163" s="108" t="s">
        <v>681</v>
      </c>
      <c r="B163" s="108" t="s">
        <v>682</v>
      </c>
      <c r="C163" s="77">
        <v>1494.9</v>
      </c>
      <c r="D163" s="77">
        <v>1229.4</v>
      </c>
      <c r="E163" s="77">
        <v>0.5</v>
      </c>
      <c r="F163" s="77">
        <v>0.39</v>
      </c>
      <c r="G163" s="77">
        <v>0.46</v>
      </c>
      <c r="H163" s="77">
        <v>0.39</v>
      </c>
      <c r="I163" s="108" t="s">
        <v>414</v>
      </c>
    </row>
    <row r="164" spans="1:9" ht="12.75">
      <c r="A164" s="108" t="s">
        <v>683</v>
      </c>
      <c r="B164" s="108" t="s">
        <v>684</v>
      </c>
      <c r="C164" s="77">
        <v>33300</v>
      </c>
      <c r="D164" s="77">
        <v>35527</v>
      </c>
      <c r="E164" s="77">
        <v>0.32</v>
      </c>
      <c r="F164" s="77">
        <v>0.69</v>
      </c>
      <c r="G164" s="77">
        <v>0.26</v>
      </c>
      <c r="H164" s="77">
        <v>0.59</v>
      </c>
      <c r="I164" s="108" t="s">
        <v>272</v>
      </c>
    </row>
    <row r="165" spans="1:9" ht="12.75">
      <c r="A165" s="108" t="s">
        <v>427</v>
      </c>
      <c r="B165" s="108" t="s">
        <v>428</v>
      </c>
      <c r="C165" s="77">
        <v>817.6</v>
      </c>
      <c r="D165" s="77">
        <v>1144.77</v>
      </c>
      <c r="E165" s="77">
        <v>0.21</v>
      </c>
      <c r="F165" s="77">
        <v>0.9</v>
      </c>
      <c r="G165" s="77">
        <v>0.21</v>
      </c>
      <c r="H165" s="77">
        <v>0.9</v>
      </c>
      <c r="I165" s="108" t="s">
        <v>274</v>
      </c>
    </row>
    <row r="166" spans="1:9" ht="12.75">
      <c r="A166" s="108" t="s">
        <v>901</v>
      </c>
      <c r="B166" s="108" t="s">
        <v>902</v>
      </c>
      <c r="C166" s="77">
        <v>1796.77</v>
      </c>
      <c r="D166" s="77">
        <v>1868.97</v>
      </c>
      <c r="E166" s="77">
        <v>2.12</v>
      </c>
      <c r="F166" s="77">
        <v>2.27</v>
      </c>
      <c r="G166" s="77">
        <v>2.12</v>
      </c>
      <c r="H166" s="77">
        <v>2.26</v>
      </c>
      <c r="I166" s="108" t="s">
        <v>330</v>
      </c>
    </row>
    <row r="167" spans="1:9" ht="12.75">
      <c r="A167" s="108" t="s">
        <v>429</v>
      </c>
      <c r="B167" s="108" t="s">
        <v>430</v>
      </c>
      <c r="C167" s="77">
        <v>4475</v>
      </c>
      <c r="D167" s="77">
        <v>5814</v>
      </c>
      <c r="E167" s="77">
        <v>0.8</v>
      </c>
      <c r="F167" s="77">
        <v>1.54</v>
      </c>
      <c r="G167" s="77">
        <v>0.74</v>
      </c>
      <c r="H167" s="77">
        <v>1.43</v>
      </c>
      <c r="I167" s="108" t="s">
        <v>348</v>
      </c>
    </row>
    <row r="168" spans="1:9" ht="12.75">
      <c r="A168" s="108" t="s">
        <v>953</v>
      </c>
      <c r="B168" s="108" t="s">
        <v>954</v>
      </c>
      <c r="C168" s="77">
        <v>1258.78</v>
      </c>
      <c r="D168" s="77">
        <v>1322.26</v>
      </c>
      <c r="E168" s="77">
        <v>0.07</v>
      </c>
      <c r="F168" s="77">
        <v>0.05</v>
      </c>
      <c r="G168" s="77">
        <v>0.02</v>
      </c>
      <c r="H168" s="77">
        <v>0.03</v>
      </c>
      <c r="I168" s="108" t="s">
        <v>529</v>
      </c>
    </row>
    <row r="169" spans="1:9" ht="12.75">
      <c r="A169" s="108" t="s">
        <v>431</v>
      </c>
      <c r="B169" s="108" t="s">
        <v>432</v>
      </c>
      <c r="C169" s="77">
        <v>1307.04</v>
      </c>
      <c r="D169" s="77">
        <v>1334.94</v>
      </c>
      <c r="E169" s="77">
        <v>0.57</v>
      </c>
      <c r="F169" s="77">
        <v>0.59</v>
      </c>
      <c r="G169" s="77">
        <v>0.51</v>
      </c>
      <c r="H169" s="77">
        <v>0.62</v>
      </c>
      <c r="I169" s="108" t="s">
        <v>272</v>
      </c>
    </row>
    <row r="170" spans="1:9" ht="12.75">
      <c r="A170" s="108" t="s">
        <v>685</v>
      </c>
      <c r="B170" s="108" t="s">
        <v>686</v>
      </c>
      <c r="C170" s="77">
        <v>7922</v>
      </c>
      <c r="D170" s="77">
        <v>7879</v>
      </c>
      <c r="E170" s="77">
        <v>1.79</v>
      </c>
      <c r="F170" s="77">
        <v>1.74</v>
      </c>
      <c r="G170" s="77">
        <v>1.77</v>
      </c>
      <c r="H170" s="77">
        <v>1.79</v>
      </c>
      <c r="I170" s="108" t="s">
        <v>335</v>
      </c>
    </row>
    <row r="171" spans="1:9" ht="12.75">
      <c r="A171" s="108" t="s">
        <v>549</v>
      </c>
      <c r="B171" s="108" t="s">
        <v>550</v>
      </c>
      <c r="C171" s="77">
        <v>36108</v>
      </c>
      <c r="D171" s="77">
        <v>35002</v>
      </c>
      <c r="E171" s="77">
        <v>0.35</v>
      </c>
      <c r="F171" s="77">
        <v>0.33</v>
      </c>
      <c r="G171" s="77">
        <v>0.34</v>
      </c>
      <c r="H171" s="77">
        <v>0.33</v>
      </c>
      <c r="I171" s="108" t="s">
        <v>335</v>
      </c>
    </row>
    <row r="172" spans="1:9" ht="12.75">
      <c r="A172" s="108" t="s">
        <v>336</v>
      </c>
      <c r="B172" s="108" t="s">
        <v>337</v>
      </c>
      <c r="C172" s="77">
        <v>4066.4</v>
      </c>
      <c r="D172" s="77">
        <v>3634.3</v>
      </c>
      <c r="E172" s="77">
        <v>0.61</v>
      </c>
      <c r="F172" s="77">
        <v>0.5</v>
      </c>
      <c r="G172" s="77">
        <v>0.49</v>
      </c>
      <c r="H172" s="77">
        <v>0.48</v>
      </c>
      <c r="I172" s="108" t="s">
        <v>273</v>
      </c>
    </row>
    <row r="173" spans="1:9" ht="12.75">
      <c r="A173" s="108" t="s">
        <v>433</v>
      </c>
      <c r="B173" s="108" t="s">
        <v>434</v>
      </c>
      <c r="C173" s="77">
        <v>3337.84</v>
      </c>
      <c r="D173" s="77">
        <v>3184.98</v>
      </c>
      <c r="E173" s="77">
        <v>1.08</v>
      </c>
      <c r="F173" s="77">
        <v>0.97</v>
      </c>
      <c r="G173" s="77">
        <v>1.08</v>
      </c>
      <c r="H173" s="77">
        <v>0.96</v>
      </c>
      <c r="I173" s="108" t="s">
        <v>272</v>
      </c>
    </row>
    <row r="174" spans="1:9" ht="12.75">
      <c r="A174" s="108" t="s">
        <v>955</v>
      </c>
      <c r="B174" s="108" t="s">
        <v>956</v>
      </c>
      <c r="C174" s="77">
        <v>2523</v>
      </c>
      <c r="D174" s="77">
        <v>2621</v>
      </c>
      <c r="E174" s="77">
        <v>0.16</v>
      </c>
      <c r="F174" s="77">
        <v>-0.22</v>
      </c>
      <c r="G174" s="77">
        <v>0.16</v>
      </c>
      <c r="H174" s="77">
        <v>-0.2</v>
      </c>
      <c r="I174" s="108" t="s">
        <v>330</v>
      </c>
    </row>
    <row r="175" spans="1:9" ht="12.75">
      <c r="A175" s="108" t="s">
        <v>687</v>
      </c>
      <c r="B175" s="108" t="s">
        <v>688</v>
      </c>
      <c r="C175" s="77">
        <v>2405.19</v>
      </c>
      <c r="D175" s="77">
        <v>2137.25</v>
      </c>
      <c r="E175" s="77">
        <v>0.95</v>
      </c>
      <c r="F175" s="77">
        <v>0.95</v>
      </c>
      <c r="G175" s="77">
        <v>0.91</v>
      </c>
      <c r="H175" s="77">
        <v>0.93</v>
      </c>
      <c r="I175" s="108" t="s">
        <v>274</v>
      </c>
    </row>
    <row r="176" spans="1:9" ht="12.75">
      <c r="A176" s="108" t="s">
        <v>435</v>
      </c>
      <c r="B176" s="108" t="s">
        <v>436</v>
      </c>
      <c r="C176" s="77">
        <v>8592</v>
      </c>
      <c r="D176" s="77">
        <v>9549</v>
      </c>
      <c r="E176" s="77">
        <v>1.83</v>
      </c>
      <c r="F176" s="77">
        <v>1.96</v>
      </c>
      <c r="G176" s="77">
        <v>1.78</v>
      </c>
      <c r="H176" s="77">
        <v>1.85</v>
      </c>
      <c r="I176" s="108" t="s">
        <v>330</v>
      </c>
    </row>
    <row r="177" spans="1:9" ht="12.75">
      <c r="A177" s="108" t="s">
        <v>957</v>
      </c>
      <c r="B177" s="108" t="s">
        <v>958</v>
      </c>
      <c r="C177" s="77">
        <v>5150</v>
      </c>
      <c r="D177" s="77">
        <v>5620</v>
      </c>
      <c r="E177" s="77">
        <v>0.55</v>
      </c>
      <c r="F177" s="77">
        <v>0.72</v>
      </c>
      <c r="G177" s="77">
        <v>0.33</v>
      </c>
      <c r="H177" s="77">
        <v>0.16</v>
      </c>
      <c r="I177" s="108" t="s">
        <v>272</v>
      </c>
    </row>
    <row r="178" spans="1:9" ht="12.75">
      <c r="A178" s="108" t="s">
        <v>437</v>
      </c>
      <c r="B178" s="108" t="s">
        <v>438</v>
      </c>
      <c r="C178" s="77">
        <v>12214</v>
      </c>
      <c r="D178" s="77">
        <v>9027</v>
      </c>
      <c r="E178" s="77">
        <v>8.56</v>
      </c>
      <c r="F178" s="77">
        <v>7.77</v>
      </c>
      <c r="G178" s="77">
        <v>8.42</v>
      </c>
      <c r="H178" s="77">
        <v>7.68</v>
      </c>
      <c r="I178" s="108" t="s">
        <v>309</v>
      </c>
    </row>
    <row r="179" spans="1:9" ht="12.75">
      <c r="A179" s="108" t="s">
        <v>439</v>
      </c>
      <c r="B179" s="108" t="s">
        <v>440</v>
      </c>
      <c r="C179" s="77">
        <v>2249.28</v>
      </c>
      <c r="D179" s="77">
        <v>2003.02</v>
      </c>
      <c r="E179" s="77">
        <v>2.68</v>
      </c>
      <c r="F179" s="77">
        <v>2.27</v>
      </c>
      <c r="G179" s="77">
        <v>2.63</v>
      </c>
      <c r="H179" s="77">
        <v>2.34</v>
      </c>
      <c r="I179" s="108" t="s">
        <v>335</v>
      </c>
    </row>
    <row r="180" spans="1:9" ht="12.75">
      <c r="A180" s="108" t="s">
        <v>689</v>
      </c>
      <c r="B180" s="108" t="s">
        <v>690</v>
      </c>
      <c r="C180" s="77">
        <v>7234</v>
      </c>
      <c r="D180" s="77">
        <v>5935</v>
      </c>
      <c r="E180" s="77">
        <v>0.81</v>
      </c>
      <c r="F180" s="77">
        <v>0.82</v>
      </c>
      <c r="G180" s="77">
        <v>0.8</v>
      </c>
      <c r="H180" s="77">
        <v>0.8</v>
      </c>
      <c r="I180" s="108" t="s">
        <v>414</v>
      </c>
    </row>
    <row r="181" spans="1:9" ht="12.75">
      <c r="A181" s="108" t="s">
        <v>1044</v>
      </c>
      <c r="B181" s="108" t="s">
        <v>1045</v>
      </c>
      <c r="C181" s="77">
        <v>1729.66</v>
      </c>
      <c r="D181" s="77">
        <v>1505.6</v>
      </c>
      <c r="E181" s="77">
        <v>1.1</v>
      </c>
      <c r="F181" s="77">
        <v>0.85</v>
      </c>
      <c r="G181" s="77">
        <v>1.07</v>
      </c>
      <c r="H181" s="77">
        <v>0.81</v>
      </c>
      <c r="I181" s="108" t="s">
        <v>272</v>
      </c>
    </row>
    <row r="182" spans="1:9" ht="12.75">
      <c r="A182" s="108" t="s">
        <v>959</v>
      </c>
      <c r="B182" s="108" t="s">
        <v>960</v>
      </c>
      <c r="C182" s="77">
        <v>1436.2</v>
      </c>
      <c r="D182" s="77">
        <v>1667.4</v>
      </c>
      <c r="E182" s="77">
        <v>1.43</v>
      </c>
      <c r="F182" s="77">
        <v>1.25</v>
      </c>
      <c r="G182" s="77">
        <v>1.2</v>
      </c>
      <c r="H182" s="77">
        <v>1.06</v>
      </c>
      <c r="I182" s="108" t="s">
        <v>309</v>
      </c>
    </row>
    <row r="183" spans="1:9" ht="12.75">
      <c r="A183" s="108" t="s">
        <v>1046</v>
      </c>
      <c r="B183" s="108" t="s">
        <v>1047</v>
      </c>
      <c r="C183" s="77">
        <v>4574</v>
      </c>
      <c r="D183" s="77">
        <v>5323</v>
      </c>
      <c r="E183" s="77">
        <v>1.16</v>
      </c>
      <c r="F183" s="77">
        <v>0.26</v>
      </c>
      <c r="G183" s="77">
        <v>-0.25</v>
      </c>
      <c r="H183" s="77">
        <v>0.19</v>
      </c>
      <c r="I183" s="108" t="s">
        <v>330</v>
      </c>
    </row>
    <row r="184" spans="1:9" ht="12.75">
      <c r="A184" s="108" t="s">
        <v>691</v>
      </c>
      <c r="B184" s="108" t="s">
        <v>692</v>
      </c>
      <c r="C184" s="77">
        <v>811.47</v>
      </c>
      <c r="D184" s="77">
        <v>908.45</v>
      </c>
      <c r="E184" s="77">
        <v>0.33</v>
      </c>
      <c r="F184" s="77">
        <v>0.34</v>
      </c>
      <c r="G184" s="77">
        <v>0.33</v>
      </c>
      <c r="H184" s="77">
        <v>0.42</v>
      </c>
      <c r="I184" s="108" t="s">
        <v>272</v>
      </c>
    </row>
    <row r="185" spans="1:9" ht="12.75">
      <c r="A185" s="108" t="s">
        <v>961</v>
      </c>
      <c r="B185" s="108" t="s">
        <v>962</v>
      </c>
      <c r="C185" s="77">
        <v>480.17</v>
      </c>
      <c r="D185" s="77">
        <v>503.66</v>
      </c>
      <c r="E185" s="77">
        <v>0.46</v>
      </c>
      <c r="F185" s="77">
        <v>0.56</v>
      </c>
      <c r="G185" s="77">
        <v>0.48</v>
      </c>
      <c r="H185" s="77">
        <v>0.55</v>
      </c>
      <c r="I185" s="108" t="s">
        <v>330</v>
      </c>
    </row>
    <row r="186" spans="1:9" ht="12.75">
      <c r="A186" s="108" t="s">
        <v>903</v>
      </c>
      <c r="B186" s="108" t="s">
        <v>904</v>
      </c>
      <c r="C186" s="77">
        <v>819.78</v>
      </c>
      <c r="D186" s="77">
        <v>644.1</v>
      </c>
      <c r="E186" s="77">
        <v>1.4</v>
      </c>
      <c r="F186" s="77">
        <v>1.02</v>
      </c>
      <c r="G186" s="77">
        <v>1.38</v>
      </c>
      <c r="H186" s="77">
        <v>1.01</v>
      </c>
      <c r="I186" s="108" t="s">
        <v>414</v>
      </c>
    </row>
    <row r="187" spans="1:9" ht="12.75">
      <c r="A187" s="108" t="s">
        <v>693</v>
      </c>
      <c r="B187" s="108" t="s">
        <v>694</v>
      </c>
      <c r="C187" s="77">
        <v>1414.44</v>
      </c>
      <c r="D187" s="77">
        <v>1325.17</v>
      </c>
      <c r="E187" s="77">
        <v>0.67</v>
      </c>
      <c r="F187" s="77">
        <v>0.57</v>
      </c>
      <c r="G187" s="77">
        <v>0.59</v>
      </c>
      <c r="H187" s="77">
        <v>0.56</v>
      </c>
      <c r="I187" s="108" t="s">
        <v>273</v>
      </c>
    </row>
    <row r="188" spans="1:9" ht="12.75">
      <c r="A188" s="108" t="s">
        <v>695</v>
      </c>
      <c r="B188" s="108" t="s">
        <v>696</v>
      </c>
      <c r="C188" s="77">
        <v>9304</v>
      </c>
      <c r="D188" s="77">
        <v>9853</v>
      </c>
      <c r="E188" s="77">
        <v>1.61</v>
      </c>
      <c r="F188" s="77">
        <v>1.8</v>
      </c>
      <c r="G188" s="77">
        <v>1.61</v>
      </c>
      <c r="H188" s="77">
        <v>1.78</v>
      </c>
      <c r="I188" s="108" t="s">
        <v>414</v>
      </c>
    </row>
    <row r="189" spans="1:9" ht="12.75">
      <c r="A189" s="108" t="s">
        <v>441</v>
      </c>
      <c r="B189" s="108" t="s">
        <v>442</v>
      </c>
      <c r="C189" s="77">
        <v>9435</v>
      </c>
      <c r="D189" s="77">
        <v>9086</v>
      </c>
      <c r="E189" s="77">
        <v>1.27</v>
      </c>
      <c r="F189" s="77">
        <v>1.09</v>
      </c>
      <c r="G189" s="77">
        <v>1.14</v>
      </c>
      <c r="H189" s="77">
        <v>1</v>
      </c>
      <c r="I189" s="108" t="s">
        <v>335</v>
      </c>
    </row>
    <row r="190" spans="1:9" ht="12.75">
      <c r="A190" s="108" t="s">
        <v>1048</v>
      </c>
      <c r="B190" s="108" t="s">
        <v>1049</v>
      </c>
      <c r="C190" s="77">
        <v>1033.3</v>
      </c>
      <c r="D190" s="77">
        <v>1064.1</v>
      </c>
      <c r="E190" s="77">
        <v>0.47</v>
      </c>
      <c r="F190" s="77">
        <v>0.87</v>
      </c>
      <c r="G190" s="77">
        <v>-0.02</v>
      </c>
      <c r="H190" s="77">
        <v>0.85</v>
      </c>
      <c r="I190" s="108" t="s">
        <v>274</v>
      </c>
    </row>
    <row r="191" spans="1:9" ht="12.75">
      <c r="A191" s="108" t="s">
        <v>443</v>
      </c>
      <c r="B191" s="108" t="s">
        <v>444</v>
      </c>
      <c r="C191" s="77">
        <v>1374</v>
      </c>
      <c r="D191" s="77">
        <v>1292</v>
      </c>
      <c r="E191" s="77">
        <v>0.13</v>
      </c>
      <c r="F191" s="77">
        <v>0.1</v>
      </c>
      <c r="G191" s="77">
        <v>0.11</v>
      </c>
      <c r="H191" s="77">
        <v>0.1</v>
      </c>
      <c r="I191" s="108" t="s">
        <v>330</v>
      </c>
    </row>
    <row r="192" spans="1:9" ht="12.75">
      <c r="A192" s="108" t="s">
        <v>697</v>
      </c>
      <c r="B192" s="108" t="s">
        <v>698</v>
      </c>
      <c r="C192" s="77">
        <v>433.58</v>
      </c>
      <c r="D192" s="77">
        <v>555.46</v>
      </c>
      <c r="E192" s="77">
        <v>0.15</v>
      </c>
      <c r="F192" s="77">
        <v>0.19</v>
      </c>
      <c r="G192" s="77">
        <v>0.15</v>
      </c>
      <c r="H192" s="77">
        <v>0.19</v>
      </c>
      <c r="I192" s="108" t="s">
        <v>330</v>
      </c>
    </row>
    <row r="193" spans="1:9" ht="12.75">
      <c r="A193" s="108" t="s">
        <v>905</v>
      </c>
      <c r="B193" s="108" t="s">
        <v>906</v>
      </c>
      <c r="C193" s="77">
        <v>9699</v>
      </c>
      <c r="D193" s="77">
        <v>9284.13</v>
      </c>
      <c r="E193" s="77">
        <v>2.37</v>
      </c>
      <c r="F193" s="77">
        <v>2.76</v>
      </c>
      <c r="G193" s="77">
        <v>2.16</v>
      </c>
      <c r="H193" s="77">
        <v>2.71</v>
      </c>
      <c r="I193" s="108" t="s">
        <v>274</v>
      </c>
    </row>
    <row r="194" spans="1:9" ht="12.75">
      <c r="A194" s="108" t="s">
        <v>445</v>
      </c>
      <c r="B194" s="108" t="s">
        <v>446</v>
      </c>
      <c r="C194" s="77">
        <v>741.36</v>
      </c>
      <c r="D194" s="77">
        <v>747.9</v>
      </c>
      <c r="E194" s="77">
        <v>0.17</v>
      </c>
      <c r="F194" s="77">
        <v>0.16</v>
      </c>
      <c r="G194" s="77">
        <v>0.17</v>
      </c>
      <c r="H194" s="77">
        <v>0.16</v>
      </c>
      <c r="I194" s="108" t="s">
        <v>330</v>
      </c>
    </row>
    <row r="195" spans="1:9" ht="12.75">
      <c r="A195" s="108" t="s">
        <v>699</v>
      </c>
      <c r="B195" s="108" t="s">
        <v>700</v>
      </c>
      <c r="C195" s="77">
        <v>4655</v>
      </c>
      <c r="D195" s="77">
        <v>4614.91</v>
      </c>
      <c r="E195" s="77">
        <v>1.12</v>
      </c>
      <c r="F195" s="77">
        <v>0.97</v>
      </c>
      <c r="G195" s="77">
        <v>1.11</v>
      </c>
      <c r="H195" s="77">
        <v>0.96</v>
      </c>
      <c r="I195" s="108" t="s">
        <v>335</v>
      </c>
    </row>
    <row r="196" spans="1:9" ht="12.75">
      <c r="A196" s="108" t="s">
        <v>551</v>
      </c>
      <c r="B196" s="108" t="s">
        <v>552</v>
      </c>
      <c r="C196" s="77">
        <v>3821.3</v>
      </c>
      <c r="D196" s="77">
        <v>4091.4</v>
      </c>
      <c r="E196" s="77">
        <v>1.19</v>
      </c>
      <c r="F196" s="77">
        <v>0.98</v>
      </c>
      <c r="G196" s="77">
        <v>1.14</v>
      </c>
      <c r="H196" s="77">
        <v>0.35</v>
      </c>
      <c r="I196" s="108" t="s">
        <v>335</v>
      </c>
    </row>
    <row r="197" spans="1:9" ht="12.75">
      <c r="A197" s="108" t="s">
        <v>447</v>
      </c>
      <c r="B197" s="108" t="s">
        <v>448</v>
      </c>
      <c r="C197" s="77">
        <v>13501</v>
      </c>
      <c r="D197" s="77">
        <v>13032</v>
      </c>
      <c r="E197" s="77">
        <v>0.56</v>
      </c>
      <c r="F197" s="77">
        <v>0.57</v>
      </c>
      <c r="G197" s="77">
        <v>0.54</v>
      </c>
      <c r="H197" s="77">
        <v>0.54</v>
      </c>
      <c r="I197" s="108" t="s">
        <v>309</v>
      </c>
    </row>
    <row r="198" spans="1:9" ht="12.75">
      <c r="A198" s="108" t="s">
        <v>1050</v>
      </c>
      <c r="B198" s="108" t="s">
        <v>1051</v>
      </c>
      <c r="C198" s="77">
        <v>351.21</v>
      </c>
      <c r="D198" s="77">
        <v>325.22</v>
      </c>
      <c r="E198" s="77">
        <v>2.01</v>
      </c>
      <c r="F198" s="77">
        <v>1.7</v>
      </c>
      <c r="G198" s="77">
        <v>1.95</v>
      </c>
      <c r="H198" s="77">
        <v>1.64</v>
      </c>
      <c r="I198" s="108" t="s">
        <v>330</v>
      </c>
    </row>
    <row r="199" spans="1:9" ht="12.75">
      <c r="A199" s="108" t="s">
        <v>701</v>
      </c>
      <c r="B199" s="108" t="s">
        <v>702</v>
      </c>
      <c r="C199" s="77">
        <v>1715.7</v>
      </c>
      <c r="D199" s="77">
        <v>1740.7</v>
      </c>
      <c r="E199" s="77">
        <v>0.23</v>
      </c>
      <c r="F199" s="77">
        <v>0.22</v>
      </c>
      <c r="G199" s="77">
        <v>0.22</v>
      </c>
      <c r="H199" s="77">
        <v>0.19</v>
      </c>
      <c r="I199" s="108" t="s">
        <v>272</v>
      </c>
    </row>
    <row r="200" spans="1:9" ht="12.75">
      <c r="A200" s="108" t="s">
        <v>449</v>
      </c>
      <c r="B200" s="108" t="s">
        <v>450</v>
      </c>
      <c r="C200" s="77">
        <v>25783</v>
      </c>
      <c r="D200" s="77">
        <v>26666</v>
      </c>
      <c r="E200" s="77">
        <v>3.49</v>
      </c>
      <c r="F200" s="77">
        <v>3</v>
      </c>
      <c r="G200" s="77">
        <v>3.34</v>
      </c>
      <c r="H200" s="77">
        <v>3</v>
      </c>
      <c r="I200" s="108" t="s">
        <v>309</v>
      </c>
    </row>
    <row r="201" spans="1:9" ht="12.75">
      <c r="A201" s="108" t="s">
        <v>703</v>
      </c>
      <c r="B201" s="108" t="s">
        <v>704</v>
      </c>
      <c r="C201" s="77">
        <v>532.8</v>
      </c>
      <c r="D201" s="77">
        <v>489</v>
      </c>
      <c r="E201" s="77">
        <v>0.23</v>
      </c>
      <c r="F201" s="77">
        <v>0.31</v>
      </c>
      <c r="G201" s="77">
        <v>0.16</v>
      </c>
      <c r="H201" s="77">
        <v>0.3</v>
      </c>
      <c r="I201" s="108" t="s">
        <v>272</v>
      </c>
    </row>
    <row r="202" spans="1:9" ht="12.75">
      <c r="A202" s="108" t="s">
        <v>705</v>
      </c>
      <c r="B202" s="108" t="s">
        <v>706</v>
      </c>
      <c r="C202" s="77">
        <v>7077</v>
      </c>
      <c r="D202" s="77">
        <v>6648</v>
      </c>
      <c r="E202" s="77">
        <v>0.47</v>
      </c>
      <c r="F202" s="77">
        <v>0.79</v>
      </c>
      <c r="G202" s="77">
        <v>0.27</v>
      </c>
      <c r="H202" s="77">
        <v>0.51</v>
      </c>
      <c r="I202" s="108" t="s">
        <v>348</v>
      </c>
    </row>
    <row r="203" spans="1:9" ht="12.75">
      <c r="A203" s="108" t="s">
        <v>451</v>
      </c>
      <c r="B203" s="108" t="s">
        <v>452</v>
      </c>
      <c r="C203" s="77">
        <v>536.5</v>
      </c>
      <c r="D203" s="77">
        <v>425.7</v>
      </c>
      <c r="E203" s="77">
        <v>3.88</v>
      </c>
      <c r="F203" s="77">
        <v>2.99</v>
      </c>
      <c r="G203" s="77">
        <v>3.75</v>
      </c>
      <c r="H203" s="77">
        <v>2.91</v>
      </c>
      <c r="I203" s="108" t="s">
        <v>274</v>
      </c>
    </row>
    <row r="204" spans="1:9" ht="12.75">
      <c r="A204" s="108" t="s">
        <v>707</v>
      </c>
      <c r="B204" s="108" t="s">
        <v>708</v>
      </c>
      <c r="C204" s="77">
        <v>1009</v>
      </c>
      <c r="D204" s="77">
        <v>1070</v>
      </c>
      <c r="E204" s="77">
        <v>0.35</v>
      </c>
      <c r="F204" s="77">
        <v>0.42</v>
      </c>
      <c r="G204" s="77">
        <v>0.34</v>
      </c>
      <c r="H204" s="77">
        <v>0.39</v>
      </c>
      <c r="I204" s="108" t="s">
        <v>330</v>
      </c>
    </row>
    <row r="205" spans="1:9" ht="12.75">
      <c r="A205" s="108" t="s">
        <v>709</v>
      </c>
      <c r="B205" s="108" t="s">
        <v>710</v>
      </c>
      <c r="C205" s="77">
        <v>752.16</v>
      </c>
      <c r="D205" s="77">
        <v>762.89</v>
      </c>
      <c r="E205" s="77">
        <v>0.24</v>
      </c>
      <c r="F205" s="77">
        <v>0.36</v>
      </c>
      <c r="G205" s="77">
        <v>0.24</v>
      </c>
      <c r="H205" s="77">
        <v>0.32</v>
      </c>
      <c r="I205" s="108" t="s">
        <v>335</v>
      </c>
    </row>
    <row r="206" spans="1:9" ht="12.75">
      <c r="A206" s="108" t="s">
        <v>338</v>
      </c>
      <c r="B206" s="108" t="s">
        <v>339</v>
      </c>
      <c r="C206" s="77">
        <v>4250.92</v>
      </c>
      <c r="D206" s="77">
        <v>4227.69</v>
      </c>
      <c r="E206" s="77">
        <v>0.49</v>
      </c>
      <c r="F206" s="77">
        <v>0.49</v>
      </c>
      <c r="G206" s="77">
        <v>0.48</v>
      </c>
      <c r="H206" s="77">
        <v>0.47</v>
      </c>
      <c r="I206" s="108" t="s">
        <v>309</v>
      </c>
    </row>
    <row r="207" spans="1:9" ht="12.75">
      <c r="A207" s="108" t="s">
        <v>963</v>
      </c>
      <c r="B207" s="108" t="s">
        <v>964</v>
      </c>
      <c r="C207" s="77">
        <v>2772.87</v>
      </c>
      <c r="D207" s="77">
        <v>2744.18</v>
      </c>
      <c r="E207" s="77">
        <v>0.77</v>
      </c>
      <c r="F207" s="77">
        <v>0.75</v>
      </c>
      <c r="G207" s="77">
        <v>0.76</v>
      </c>
      <c r="H207" s="77">
        <v>0.71</v>
      </c>
      <c r="I207" s="108" t="s">
        <v>335</v>
      </c>
    </row>
    <row r="208" spans="1:9" ht="12.75">
      <c r="A208" s="108" t="s">
        <v>453</v>
      </c>
      <c r="B208" s="108" t="s">
        <v>454</v>
      </c>
      <c r="C208" s="77">
        <v>16475</v>
      </c>
      <c r="D208" s="77">
        <v>16597</v>
      </c>
      <c r="E208" s="77">
        <v>1.3</v>
      </c>
      <c r="F208" s="77">
        <v>1.29</v>
      </c>
      <c r="G208" s="77">
        <v>0.5</v>
      </c>
      <c r="H208" s="77">
        <v>1</v>
      </c>
      <c r="I208" s="108" t="s">
        <v>274</v>
      </c>
    </row>
    <row r="209" spans="1:9" ht="12.75">
      <c r="A209" s="108" t="s">
        <v>455</v>
      </c>
      <c r="B209" s="108" t="s">
        <v>456</v>
      </c>
      <c r="C209" s="77">
        <v>10581</v>
      </c>
      <c r="D209" s="77">
        <v>10364</v>
      </c>
      <c r="E209" s="77">
        <v>0.64</v>
      </c>
      <c r="F209" s="77">
        <v>0.56</v>
      </c>
      <c r="G209" s="77">
        <v>0.61</v>
      </c>
      <c r="H209" s="77">
        <v>0.52</v>
      </c>
      <c r="I209" s="108" t="s">
        <v>272</v>
      </c>
    </row>
    <row r="210" spans="1:9" ht="12.75">
      <c r="A210" s="108" t="s">
        <v>457</v>
      </c>
      <c r="B210" s="108" t="s">
        <v>458</v>
      </c>
      <c r="C210" s="77">
        <v>25133</v>
      </c>
      <c r="D210" s="77">
        <v>30575</v>
      </c>
      <c r="E210" s="77">
        <v>1.22</v>
      </c>
      <c r="F210" s="77">
        <v>1.28</v>
      </c>
      <c r="G210" s="77">
        <v>1.21</v>
      </c>
      <c r="H210" s="77">
        <v>1.27</v>
      </c>
      <c r="I210" s="108" t="s">
        <v>330</v>
      </c>
    </row>
    <row r="211" spans="1:9" ht="12.75">
      <c r="A211" s="108" t="s">
        <v>711</v>
      </c>
      <c r="B211" s="108" t="s">
        <v>712</v>
      </c>
      <c r="C211" s="77">
        <v>1073.76</v>
      </c>
      <c r="D211" s="77">
        <v>1120.54</v>
      </c>
      <c r="E211" s="77">
        <v>0.11</v>
      </c>
      <c r="F211" s="77">
        <v>0.22</v>
      </c>
      <c r="G211" s="77">
        <v>0.11</v>
      </c>
      <c r="H211" s="77">
        <v>0.21</v>
      </c>
      <c r="I211" s="108" t="s">
        <v>309</v>
      </c>
    </row>
    <row r="212" spans="1:9" ht="12.75">
      <c r="A212" s="108" t="s">
        <v>1052</v>
      </c>
      <c r="B212" s="108" t="s">
        <v>1053</v>
      </c>
      <c r="C212" s="77">
        <v>3474</v>
      </c>
      <c r="D212" s="77">
        <v>3386</v>
      </c>
      <c r="E212" s="77">
        <v>0.93</v>
      </c>
      <c r="F212" s="77">
        <v>0.96</v>
      </c>
      <c r="G212" s="77">
        <v>0.84</v>
      </c>
      <c r="H212" s="77">
        <v>0.94</v>
      </c>
      <c r="I212" s="108" t="s">
        <v>273</v>
      </c>
    </row>
    <row r="213" spans="1:9" ht="12.75">
      <c r="A213" s="108" t="s">
        <v>459</v>
      </c>
      <c r="B213" s="108" t="s">
        <v>460</v>
      </c>
      <c r="C213" s="77">
        <v>1147</v>
      </c>
      <c r="D213" s="77">
        <v>1180</v>
      </c>
      <c r="E213" s="77">
        <v>0.23</v>
      </c>
      <c r="F213" s="77">
        <v>0.26</v>
      </c>
      <c r="G213" s="77">
        <v>0.23</v>
      </c>
      <c r="H213" s="77">
        <v>0.26</v>
      </c>
      <c r="I213" s="108" t="s">
        <v>330</v>
      </c>
    </row>
    <row r="214" spans="1:9" ht="12.75">
      <c r="A214" s="108" t="s">
        <v>713</v>
      </c>
      <c r="B214" s="108" t="s">
        <v>714</v>
      </c>
      <c r="C214" s="77">
        <v>5269</v>
      </c>
      <c r="D214" s="77">
        <v>5259</v>
      </c>
      <c r="E214" s="77">
        <v>1.3</v>
      </c>
      <c r="F214" s="77">
        <v>1.19</v>
      </c>
      <c r="G214" s="77">
        <v>1.26</v>
      </c>
      <c r="H214" s="77">
        <v>1.03</v>
      </c>
      <c r="I214" s="108" t="s">
        <v>273</v>
      </c>
    </row>
    <row r="215" spans="1:9" ht="12.75">
      <c r="A215" s="108" t="s">
        <v>965</v>
      </c>
      <c r="B215" s="108" t="s">
        <v>966</v>
      </c>
      <c r="C215" s="77">
        <v>294.74</v>
      </c>
      <c r="D215" s="77">
        <v>260.01</v>
      </c>
      <c r="E215" s="77">
        <v>0.1</v>
      </c>
      <c r="F215" s="77">
        <v>0.07</v>
      </c>
      <c r="G215" s="77">
        <v>0.1</v>
      </c>
      <c r="H215" s="77">
        <v>0.07</v>
      </c>
      <c r="I215" s="108" t="s">
        <v>330</v>
      </c>
    </row>
    <row r="216" spans="1:9" ht="12.75">
      <c r="A216" s="108" t="s">
        <v>461</v>
      </c>
      <c r="B216" s="108" t="s">
        <v>462</v>
      </c>
      <c r="C216" s="77">
        <v>2166</v>
      </c>
      <c r="D216" s="77">
        <v>2033.5</v>
      </c>
      <c r="E216" s="77">
        <v>0.44</v>
      </c>
      <c r="F216" s="77">
        <v>0.19</v>
      </c>
      <c r="G216" s="77">
        <v>0.17</v>
      </c>
      <c r="H216" s="77">
        <v>0.19</v>
      </c>
      <c r="I216" s="108" t="s">
        <v>414</v>
      </c>
    </row>
    <row r="217" spans="1:9" ht="12.75">
      <c r="A217" s="108" t="s">
        <v>715</v>
      </c>
      <c r="B217" s="108" t="s">
        <v>716</v>
      </c>
      <c r="C217" s="77">
        <v>892.47</v>
      </c>
      <c r="D217" s="77">
        <v>892.44</v>
      </c>
      <c r="E217" s="77">
        <v>1.48</v>
      </c>
      <c r="F217" s="77">
        <v>1.51</v>
      </c>
      <c r="G217" s="77">
        <v>1.46</v>
      </c>
      <c r="H217" s="77">
        <v>1.43</v>
      </c>
      <c r="I217" s="108" t="s">
        <v>309</v>
      </c>
    </row>
    <row r="218" spans="1:9" ht="12.75">
      <c r="A218" s="108" t="s">
        <v>1054</v>
      </c>
      <c r="B218" s="108" t="s">
        <v>1055</v>
      </c>
      <c r="C218" s="77">
        <v>13286</v>
      </c>
      <c r="D218" s="77">
        <v>13878</v>
      </c>
      <c r="E218" s="77">
        <v>0.67</v>
      </c>
      <c r="F218" s="77">
        <v>0.61</v>
      </c>
      <c r="G218" s="77">
        <v>0.58</v>
      </c>
      <c r="H218" s="77">
        <v>0.55</v>
      </c>
      <c r="I218" s="108" t="s">
        <v>273</v>
      </c>
    </row>
    <row r="219" spans="1:9" ht="12.75">
      <c r="A219" s="108" t="s">
        <v>717</v>
      </c>
      <c r="B219" s="108" t="s">
        <v>718</v>
      </c>
      <c r="C219" s="77">
        <v>3558</v>
      </c>
      <c r="D219" s="77">
        <v>3766</v>
      </c>
      <c r="E219" s="77">
        <v>2.16</v>
      </c>
      <c r="F219" s="77">
        <v>2.17</v>
      </c>
      <c r="G219" s="77">
        <v>2.08</v>
      </c>
      <c r="H219" s="77">
        <v>2.26</v>
      </c>
      <c r="I219" s="108" t="s">
        <v>335</v>
      </c>
    </row>
    <row r="220" spans="1:9" ht="12.75">
      <c r="A220" s="108" t="s">
        <v>463</v>
      </c>
      <c r="B220" s="108" t="s">
        <v>464</v>
      </c>
      <c r="C220" s="77">
        <v>1423.4</v>
      </c>
      <c r="D220" s="77">
        <v>1403.3</v>
      </c>
      <c r="E220" s="77">
        <v>1.67</v>
      </c>
      <c r="F220" s="77">
        <v>1.55</v>
      </c>
      <c r="G220" s="77">
        <v>1.56</v>
      </c>
      <c r="H220" s="77">
        <v>1.2</v>
      </c>
      <c r="I220" s="108" t="s">
        <v>274</v>
      </c>
    </row>
    <row r="221" spans="1:9" ht="12.75">
      <c r="A221" s="108" t="s">
        <v>719</v>
      </c>
      <c r="B221" s="108" t="s">
        <v>720</v>
      </c>
      <c r="C221" s="77">
        <v>741.81</v>
      </c>
      <c r="D221" s="77">
        <v>752.02</v>
      </c>
      <c r="E221" s="77">
        <v>0.42</v>
      </c>
      <c r="F221" s="77">
        <v>1.08</v>
      </c>
      <c r="G221" s="77">
        <v>0.13</v>
      </c>
      <c r="H221" s="77">
        <v>1.01</v>
      </c>
      <c r="I221" s="108" t="s">
        <v>309</v>
      </c>
    </row>
    <row r="222" spans="1:9" ht="12.75">
      <c r="A222" s="108" t="s">
        <v>907</v>
      </c>
      <c r="B222" s="108" t="s">
        <v>908</v>
      </c>
      <c r="C222" s="77">
        <v>624.86</v>
      </c>
      <c r="D222" s="77">
        <v>728.67</v>
      </c>
      <c r="E222" s="77">
        <v>0.25</v>
      </c>
      <c r="F222" s="77">
        <v>0.46</v>
      </c>
      <c r="G222" s="77">
        <v>-0.07</v>
      </c>
      <c r="H222" s="77">
        <v>0.4</v>
      </c>
      <c r="I222" s="108" t="s">
        <v>330</v>
      </c>
    </row>
    <row r="223" spans="1:9" ht="12.75">
      <c r="A223" s="108" t="s">
        <v>721</v>
      </c>
      <c r="B223" s="108" t="s">
        <v>722</v>
      </c>
      <c r="C223" s="77">
        <v>938.8</v>
      </c>
      <c r="D223" s="77">
        <v>945.2</v>
      </c>
      <c r="E223" s="77">
        <v>0.43</v>
      </c>
      <c r="F223" s="77">
        <v>0.35</v>
      </c>
      <c r="G223" s="77">
        <v>0.43</v>
      </c>
      <c r="H223" s="77">
        <v>0.37</v>
      </c>
      <c r="I223" s="108" t="s">
        <v>272</v>
      </c>
    </row>
    <row r="224" spans="1:9" ht="12.75">
      <c r="A224" s="108" t="s">
        <v>340</v>
      </c>
      <c r="B224" s="108" t="s">
        <v>341</v>
      </c>
      <c r="C224" s="77">
        <v>930.15</v>
      </c>
      <c r="D224" s="77">
        <v>764.49</v>
      </c>
      <c r="E224" s="77">
        <v>0.18</v>
      </c>
      <c r="F224" s="77">
        <v>0.06</v>
      </c>
      <c r="G224" s="77">
        <v>2.06</v>
      </c>
      <c r="H224" s="77">
        <v>0.07</v>
      </c>
      <c r="I224" s="108" t="s">
        <v>272</v>
      </c>
    </row>
    <row r="225" spans="1:9" ht="12.75">
      <c r="A225" s="108" t="s">
        <v>1056</v>
      </c>
      <c r="B225" s="108" t="s">
        <v>1057</v>
      </c>
      <c r="C225" s="77">
        <v>2141.64</v>
      </c>
      <c r="D225" s="77">
        <v>753.44</v>
      </c>
      <c r="E225" s="77">
        <v>-0.81</v>
      </c>
      <c r="F225" s="77">
        <v>0.76</v>
      </c>
      <c r="G225" s="77">
        <v>-0.81</v>
      </c>
      <c r="H225" s="77">
        <v>0.74</v>
      </c>
      <c r="I225" s="108" t="s">
        <v>330</v>
      </c>
    </row>
    <row r="226" spans="1:9" ht="12.75">
      <c r="A226" s="108" t="s">
        <v>723</v>
      </c>
      <c r="B226" s="108" t="s">
        <v>724</v>
      </c>
      <c r="C226" s="77">
        <v>921</v>
      </c>
      <c r="D226" s="77">
        <v>1045</v>
      </c>
      <c r="E226" s="77">
        <v>0.91</v>
      </c>
      <c r="F226" s="77">
        <v>1.39</v>
      </c>
      <c r="G226" s="77">
        <v>0.55</v>
      </c>
      <c r="H226" s="77">
        <v>1.27</v>
      </c>
      <c r="I226" s="108" t="s">
        <v>309</v>
      </c>
    </row>
    <row r="227" spans="1:9" ht="12.75">
      <c r="A227" s="108" t="s">
        <v>967</v>
      </c>
      <c r="B227" s="108" t="s">
        <v>968</v>
      </c>
      <c r="C227" s="77">
        <v>949.31</v>
      </c>
      <c r="D227" s="77">
        <v>941.14</v>
      </c>
      <c r="E227" s="77">
        <v>0.72</v>
      </c>
      <c r="F227" s="77">
        <v>0.61</v>
      </c>
      <c r="G227" s="77">
        <v>0.67</v>
      </c>
      <c r="H227" s="77">
        <v>0.52</v>
      </c>
      <c r="I227" s="108" t="s">
        <v>274</v>
      </c>
    </row>
    <row r="228" spans="1:9" ht="12.75">
      <c r="A228" s="108" t="s">
        <v>725</v>
      </c>
      <c r="B228" s="108" t="s">
        <v>726</v>
      </c>
      <c r="C228" s="77">
        <v>5600.7</v>
      </c>
      <c r="D228" s="77">
        <v>6252.8</v>
      </c>
      <c r="E228" s="77">
        <v>0.83</v>
      </c>
      <c r="F228" s="77">
        <v>1.18</v>
      </c>
      <c r="G228" s="77">
        <v>0.83</v>
      </c>
      <c r="H228" s="77">
        <v>1.07</v>
      </c>
      <c r="I228" s="108" t="s">
        <v>274</v>
      </c>
    </row>
    <row r="229" spans="1:9" ht="12.75">
      <c r="A229" s="108" t="s">
        <v>1058</v>
      </c>
      <c r="B229" s="108" t="s">
        <v>1059</v>
      </c>
      <c r="C229" s="77">
        <v>2900</v>
      </c>
      <c r="D229" s="77">
        <v>2804</v>
      </c>
      <c r="E229" s="77">
        <v>1.15</v>
      </c>
      <c r="F229" s="77">
        <v>1.04</v>
      </c>
      <c r="G229" s="77">
        <v>1.1</v>
      </c>
      <c r="H229" s="77">
        <v>1.01</v>
      </c>
      <c r="I229" s="108" t="s">
        <v>330</v>
      </c>
    </row>
    <row r="230" spans="1:9" ht="12.75">
      <c r="A230" s="108" t="s">
        <v>727</v>
      </c>
      <c r="B230" s="108" t="s">
        <v>728</v>
      </c>
      <c r="C230" s="77">
        <v>330.01</v>
      </c>
      <c r="D230" s="77">
        <v>358.56</v>
      </c>
      <c r="E230" s="77">
        <v>0.44</v>
      </c>
      <c r="F230" s="77">
        <v>0.55</v>
      </c>
      <c r="G230" s="77">
        <v>0.44</v>
      </c>
      <c r="H230" s="77">
        <v>0.68</v>
      </c>
      <c r="I230" s="108" t="s">
        <v>309</v>
      </c>
    </row>
    <row r="231" spans="1:9" ht="12.75">
      <c r="A231" s="108" t="s">
        <v>729</v>
      </c>
      <c r="B231" s="108" t="s">
        <v>730</v>
      </c>
      <c r="C231" s="77">
        <v>11921</v>
      </c>
      <c r="D231" s="77">
        <v>11543</v>
      </c>
      <c r="E231" s="77">
        <v>2.41</v>
      </c>
      <c r="F231" s="77">
        <v>2.11</v>
      </c>
      <c r="G231" s="77">
        <v>2.38</v>
      </c>
      <c r="H231" s="77">
        <v>2.16</v>
      </c>
      <c r="I231" s="108" t="s">
        <v>335</v>
      </c>
    </row>
    <row r="232" spans="1:9" ht="12.75">
      <c r="A232" s="108" t="s">
        <v>909</v>
      </c>
      <c r="B232" s="108" t="s">
        <v>910</v>
      </c>
      <c r="C232" s="77">
        <v>3388</v>
      </c>
      <c r="D232" s="77">
        <v>3542</v>
      </c>
      <c r="E232" s="77">
        <v>0.14</v>
      </c>
      <c r="F232" s="77">
        <v>0.64</v>
      </c>
      <c r="G232" s="77">
        <v>0.14</v>
      </c>
      <c r="H232" s="77">
        <v>0.62</v>
      </c>
      <c r="I232" s="108" t="s">
        <v>330</v>
      </c>
    </row>
    <row r="233" spans="1:9" ht="12.75">
      <c r="A233" s="108" t="s">
        <v>731</v>
      </c>
      <c r="B233" s="108" t="s">
        <v>732</v>
      </c>
      <c r="C233" s="77">
        <v>1205</v>
      </c>
      <c r="D233" s="77">
        <v>1159</v>
      </c>
      <c r="E233" s="77">
        <v>2.2</v>
      </c>
      <c r="F233" s="77">
        <v>2.05</v>
      </c>
      <c r="G233" s="77">
        <v>2.17</v>
      </c>
      <c r="H233" s="77">
        <v>2.05</v>
      </c>
      <c r="I233" s="108" t="s">
        <v>273</v>
      </c>
    </row>
    <row r="234" spans="1:9" ht="12.75">
      <c r="A234" s="108" t="s">
        <v>733</v>
      </c>
      <c r="B234" s="108" t="s">
        <v>734</v>
      </c>
      <c r="C234" s="77">
        <v>659.57</v>
      </c>
      <c r="D234" s="77">
        <v>500.64</v>
      </c>
      <c r="E234" s="77">
        <v>0.11</v>
      </c>
      <c r="F234" s="77">
        <v>0.04</v>
      </c>
      <c r="G234" s="77">
        <v>0.1</v>
      </c>
      <c r="H234" s="77">
        <v>0.05</v>
      </c>
      <c r="I234" s="108" t="s">
        <v>309</v>
      </c>
    </row>
    <row r="235" spans="1:9" ht="12.75">
      <c r="A235" s="108" t="s">
        <v>465</v>
      </c>
      <c r="B235" s="108" t="s">
        <v>466</v>
      </c>
      <c r="C235" s="77">
        <v>1129.04</v>
      </c>
      <c r="D235" s="77">
        <v>1124.98</v>
      </c>
      <c r="E235" s="77">
        <v>1.75</v>
      </c>
      <c r="F235" s="77">
        <v>2.11</v>
      </c>
      <c r="G235" s="77">
        <v>1.71</v>
      </c>
      <c r="H235" s="77">
        <v>2.42</v>
      </c>
      <c r="I235" s="108" t="s">
        <v>330</v>
      </c>
    </row>
    <row r="236" spans="1:9" ht="12.75">
      <c r="A236" s="108" t="s">
        <v>1060</v>
      </c>
      <c r="B236" s="108" t="s">
        <v>1061</v>
      </c>
      <c r="C236" s="77">
        <v>3731</v>
      </c>
      <c r="D236" s="77">
        <v>3694</v>
      </c>
      <c r="E236" s="77">
        <v>0.56</v>
      </c>
      <c r="F236" s="77">
        <v>0.61</v>
      </c>
      <c r="G236" s="77">
        <v>0.56</v>
      </c>
      <c r="H236" s="77">
        <v>0.42</v>
      </c>
      <c r="I236" s="108" t="s">
        <v>414</v>
      </c>
    </row>
    <row r="237" spans="1:9" ht="12.75">
      <c r="A237" s="108" t="s">
        <v>969</v>
      </c>
      <c r="B237" s="108" t="s">
        <v>970</v>
      </c>
      <c r="C237" s="77">
        <v>18815</v>
      </c>
      <c r="D237" s="77">
        <v>19491</v>
      </c>
      <c r="E237" s="77">
        <v>2.55</v>
      </c>
      <c r="F237" s="77">
        <v>2.3</v>
      </c>
      <c r="G237" s="77">
        <v>2.38</v>
      </c>
      <c r="H237" s="77">
        <v>2.24</v>
      </c>
      <c r="I237" s="108" t="s">
        <v>414</v>
      </c>
    </row>
    <row r="238" spans="1:9" ht="12.75">
      <c r="A238" s="108" t="s">
        <v>364</v>
      </c>
      <c r="B238" s="108" t="s">
        <v>365</v>
      </c>
      <c r="C238" s="77">
        <v>2776</v>
      </c>
      <c r="D238" s="77">
        <v>2972</v>
      </c>
      <c r="E238" s="77">
        <v>0.44</v>
      </c>
      <c r="F238" s="77">
        <v>0.38</v>
      </c>
      <c r="G238" s="77">
        <v>0.42</v>
      </c>
      <c r="H238" s="77">
        <v>0.37</v>
      </c>
      <c r="I238" s="108" t="s">
        <v>272</v>
      </c>
    </row>
    <row r="239" spans="1:9" ht="12.75">
      <c r="A239" s="108" t="s">
        <v>911</v>
      </c>
      <c r="B239" s="108" t="s">
        <v>912</v>
      </c>
      <c r="C239" s="77">
        <v>2004</v>
      </c>
      <c r="D239" s="77">
        <v>2022</v>
      </c>
      <c r="E239" s="77">
        <v>-0.02</v>
      </c>
      <c r="F239" s="77">
        <v>0.06</v>
      </c>
      <c r="G239" s="77">
        <v>-0.17</v>
      </c>
      <c r="H239" s="77">
        <v>0.02</v>
      </c>
      <c r="I239" s="108" t="s">
        <v>335</v>
      </c>
    </row>
    <row r="240" spans="1:9" ht="12.75">
      <c r="A240" s="108" t="s">
        <v>1062</v>
      </c>
      <c r="B240" s="108" t="s">
        <v>1063</v>
      </c>
      <c r="C240" s="77">
        <v>1820</v>
      </c>
      <c r="D240" s="77">
        <v>1667</v>
      </c>
      <c r="E240" s="77">
        <v>5.66</v>
      </c>
      <c r="F240" s="77">
        <v>4.78</v>
      </c>
      <c r="G240" s="77">
        <v>5.55</v>
      </c>
      <c r="H240" s="77">
        <v>4.76</v>
      </c>
      <c r="I240" s="108" t="s">
        <v>309</v>
      </c>
    </row>
    <row r="241" spans="1:9" ht="12.75">
      <c r="A241" s="108" t="s">
        <v>467</v>
      </c>
      <c r="B241" s="108" t="s">
        <v>468</v>
      </c>
      <c r="C241" s="77">
        <v>1158.71</v>
      </c>
      <c r="D241" s="77">
        <v>1161.67</v>
      </c>
      <c r="E241" s="77">
        <v>0.28</v>
      </c>
      <c r="F241" s="77">
        <v>0.23</v>
      </c>
      <c r="G241" s="77">
        <v>0.28</v>
      </c>
      <c r="H241" s="77">
        <v>0.23</v>
      </c>
      <c r="I241" s="108" t="s">
        <v>272</v>
      </c>
    </row>
    <row r="242" spans="1:9" ht="12.75">
      <c r="A242" s="108" t="s">
        <v>342</v>
      </c>
      <c r="B242" s="108" t="s">
        <v>343</v>
      </c>
      <c r="C242" s="77">
        <v>984</v>
      </c>
      <c r="D242" s="77">
        <v>883.7</v>
      </c>
      <c r="E242" s="77">
        <v>0.6</v>
      </c>
      <c r="F242" s="77">
        <v>0.57</v>
      </c>
      <c r="G242" s="77">
        <v>0.6</v>
      </c>
      <c r="H242" s="77">
        <v>0.55</v>
      </c>
      <c r="I242" s="108" t="s">
        <v>273</v>
      </c>
    </row>
    <row r="243" spans="1:9" ht="12.75">
      <c r="A243" s="108" t="s">
        <v>735</v>
      </c>
      <c r="B243" s="108" t="s">
        <v>736</v>
      </c>
      <c r="C243" s="77">
        <v>6915.9</v>
      </c>
      <c r="D243" s="77">
        <v>6905.4</v>
      </c>
      <c r="E243" s="77">
        <v>1.32</v>
      </c>
      <c r="F243" s="77">
        <v>1.36</v>
      </c>
      <c r="G243" s="77">
        <v>1.32</v>
      </c>
      <c r="H243" s="77">
        <v>1.35</v>
      </c>
      <c r="I243" s="108" t="s">
        <v>272</v>
      </c>
    </row>
    <row r="244" spans="1:9" ht="12.75">
      <c r="A244" s="108" t="s">
        <v>737</v>
      </c>
      <c r="B244" s="108" t="s">
        <v>738</v>
      </c>
      <c r="C244" s="77">
        <v>1547</v>
      </c>
      <c r="D244" s="77">
        <v>1557.4</v>
      </c>
      <c r="E244" s="77">
        <v>0.87</v>
      </c>
      <c r="F244" s="77">
        <v>0.67</v>
      </c>
      <c r="G244" s="77">
        <v>0.76</v>
      </c>
      <c r="H244" s="77">
        <v>0.68</v>
      </c>
      <c r="I244" s="108" t="s">
        <v>272</v>
      </c>
    </row>
    <row r="245" spans="1:9" ht="12.75">
      <c r="A245" s="108" t="s">
        <v>739</v>
      </c>
      <c r="B245" s="108" t="s">
        <v>740</v>
      </c>
      <c r="C245" s="77">
        <v>30798</v>
      </c>
      <c r="D245" s="77">
        <v>29980</v>
      </c>
      <c r="E245" s="77">
        <v>1.44</v>
      </c>
      <c r="F245" s="77">
        <v>1.18</v>
      </c>
      <c r="G245" s="77">
        <v>1.58</v>
      </c>
      <c r="H245" s="77">
        <v>1.13</v>
      </c>
      <c r="I245" s="108" t="s">
        <v>274</v>
      </c>
    </row>
    <row r="246" spans="1:9" ht="12.75">
      <c r="A246" s="108" t="s">
        <v>741</v>
      </c>
      <c r="B246" s="108" t="s">
        <v>742</v>
      </c>
      <c r="C246" s="77">
        <v>1012.3</v>
      </c>
      <c r="D246" s="77">
        <v>932</v>
      </c>
      <c r="E246" s="77">
        <v>0.84</v>
      </c>
      <c r="F246" s="77">
        <v>0.72</v>
      </c>
      <c r="G246" s="77">
        <v>0.81</v>
      </c>
      <c r="H246" s="77">
        <v>0.64</v>
      </c>
      <c r="I246" s="108" t="s">
        <v>273</v>
      </c>
    </row>
    <row r="247" spans="1:9" ht="12.75">
      <c r="A247" s="108" t="s">
        <v>743</v>
      </c>
      <c r="B247" s="108" t="s">
        <v>744</v>
      </c>
      <c r="C247" s="77">
        <v>1423</v>
      </c>
      <c r="D247" s="77">
        <v>1557</v>
      </c>
      <c r="E247" s="77">
        <v>0.47</v>
      </c>
      <c r="F247" s="77">
        <v>0.55</v>
      </c>
      <c r="G247" s="77">
        <v>0.44</v>
      </c>
      <c r="H247" s="77">
        <v>0.51</v>
      </c>
      <c r="I247" s="108" t="s">
        <v>348</v>
      </c>
    </row>
    <row r="248" spans="1:9" ht="12.75">
      <c r="A248" s="108" t="s">
        <v>913</v>
      </c>
      <c r="B248" s="108" t="s">
        <v>914</v>
      </c>
      <c r="C248" s="77">
        <v>12310</v>
      </c>
      <c r="D248" s="77">
        <v>12152</v>
      </c>
      <c r="E248" s="77">
        <v>0.68</v>
      </c>
      <c r="F248" s="77">
        <v>0.57</v>
      </c>
      <c r="G248" s="77">
        <v>0.58</v>
      </c>
      <c r="H248" s="77">
        <v>0.65</v>
      </c>
      <c r="I248" s="108" t="s">
        <v>274</v>
      </c>
    </row>
    <row r="249" spans="1:9" ht="12.75">
      <c r="A249" s="108" t="s">
        <v>246</v>
      </c>
      <c r="B249" s="108" t="s">
        <v>1064</v>
      </c>
      <c r="C249" s="77">
        <v>18398</v>
      </c>
      <c r="D249" s="77">
        <v>17149</v>
      </c>
      <c r="E249" s="77">
        <v>2.12</v>
      </c>
      <c r="F249" s="77">
        <v>1.18</v>
      </c>
      <c r="G249" s="77">
        <v>2.12</v>
      </c>
      <c r="H249" s="77">
        <v>1.1</v>
      </c>
      <c r="I249" s="108" t="s">
        <v>330</v>
      </c>
    </row>
    <row r="250" spans="1:9" ht="12.75">
      <c r="A250" s="108" t="s">
        <v>745</v>
      </c>
      <c r="B250" s="108" t="s">
        <v>746</v>
      </c>
      <c r="C250" s="77">
        <v>1281.18</v>
      </c>
      <c r="D250" s="77">
        <v>1209.45</v>
      </c>
      <c r="E250" s="77">
        <v>0.41</v>
      </c>
      <c r="F250" s="77">
        <v>0.25</v>
      </c>
      <c r="G250" s="77">
        <v>0.41</v>
      </c>
      <c r="H250" s="77">
        <v>0.23</v>
      </c>
      <c r="I250" s="108" t="s">
        <v>529</v>
      </c>
    </row>
    <row r="251" spans="1:9" ht="12.75">
      <c r="A251" s="108" t="s">
        <v>1065</v>
      </c>
      <c r="B251" s="108" t="s">
        <v>1066</v>
      </c>
      <c r="C251" s="77">
        <v>352.13</v>
      </c>
      <c r="D251" s="77">
        <v>374.51</v>
      </c>
      <c r="E251" s="77">
        <v>0.41</v>
      </c>
      <c r="F251" s="77">
        <v>0.52</v>
      </c>
      <c r="G251" s="77">
        <v>0.39</v>
      </c>
      <c r="H251" s="77">
        <v>0.49</v>
      </c>
      <c r="I251" s="108" t="s">
        <v>309</v>
      </c>
    </row>
    <row r="252" spans="1:9" ht="12.75">
      <c r="A252" s="108" t="s">
        <v>344</v>
      </c>
      <c r="B252" s="108" t="s">
        <v>345</v>
      </c>
      <c r="C252" s="77">
        <v>2172</v>
      </c>
      <c r="D252" s="77">
        <v>2139</v>
      </c>
      <c r="E252" s="77">
        <v>-0.26</v>
      </c>
      <c r="F252" s="77">
        <v>0.1</v>
      </c>
      <c r="G252" s="77">
        <v>-0.32</v>
      </c>
      <c r="H252" s="77">
        <v>0.07</v>
      </c>
      <c r="I252" s="108" t="s">
        <v>309</v>
      </c>
    </row>
    <row r="253" spans="1:9" ht="12.75">
      <c r="A253" s="108" t="s">
        <v>469</v>
      </c>
      <c r="B253" s="108" t="s">
        <v>470</v>
      </c>
      <c r="C253" s="77">
        <v>18059</v>
      </c>
      <c r="D253" s="77">
        <v>17367</v>
      </c>
      <c r="E253" s="77">
        <v>0.68</v>
      </c>
      <c r="F253" s="77">
        <v>0.7</v>
      </c>
      <c r="G253" s="77">
        <v>-0.06</v>
      </c>
      <c r="H253" s="77">
        <v>0.69</v>
      </c>
      <c r="I253" s="108" t="s">
        <v>309</v>
      </c>
    </row>
    <row r="254" spans="1:9" ht="12.75">
      <c r="A254" s="108" t="s">
        <v>346</v>
      </c>
      <c r="B254" s="108" t="s">
        <v>347</v>
      </c>
      <c r="C254" s="77">
        <v>4219</v>
      </c>
      <c r="D254" s="77">
        <v>3608</v>
      </c>
      <c r="E254" s="77">
        <v>1.65</v>
      </c>
      <c r="F254" s="77">
        <v>1.29</v>
      </c>
      <c r="G254" s="77">
        <v>1.74</v>
      </c>
      <c r="H254" s="77">
        <v>1.28</v>
      </c>
      <c r="I254" s="108" t="s">
        <v>348</v>
      </c>
    </row>
    <row r="255" spans="1:9" ht="12.75">
      <c r="A255" s="108" t="s">
        <v>747</v>
      </c>
      <c r="B255" s="108" t="s">
        <v>748</v>
      </c>
      <c r="C255" s="77">
        <v>640.8</v>
      </c>
      <c r="D255" s="77">
        <v>605.2</v>
      </c>
      <c r="E255" s="77">
        <v>0.76</v>
      </c>
      <c r="F255" s="77">
        <v>0.8</v>
      </c>
      <c r="G255" s="77">
        <v>0.76</v>
      </c>
      <c r="H255" s="77">
        <v>0.82</v>
      </c>
      <c r="I255" s="108" t="s">
        <v>330</v>
      </c>
    </row>
    <row r="256" spans="1:9" ht="12.75">
      <c r="A256" s="108" t="s">
        <v>471</v>
      </c>
      <c r="B256" s="108" t="s">
        <v>472</v>
      </c>
      <c r="C256" s="77">
        <v>8437</v>
      </c>
      <c r="D256" s="77">
        <v>11331</v>
      </c>
      <c r="E256" s="77">
        <v>0.28</v>
      </c>
      <c r="F256" s="77">
        <v>-0.37</v>
      </c>
      <c r="G256" s="77">
        <v>0.28</v>
      </c>
      <c r="H256" s="77">
        <v>-0.38</v>
      </c>
      <c r="I256" s="108" t="s">
        <v>330</v>
      </c>
    </row>
    <row r="257" spans="1:9" ht="12.75">
      <c r="A257" s="108" t="s">
        <v>473</v>
      </c>
      <c r="B257" s="108" t="s">
        <v>474</v>
      </c>
      <c r="C257" s="77">
        <v>2820.5</v>
      </c>
      <c r="D257" s="77">
        <v>2860.4</v>
      </c>
      <c r="E257" s="77">
        <v>1.24</v>
      </c>
      <c r="F257" s="77">
        <v>1.5</v>
      </c>
      <c r="G257" s="77">
        <v>1.19</v>
      </c>
      <c r="H257" s="77">
        <v>1.45</v>
      </c>
      <c r="I257" s="108" t="s">
        <v>348</v>
      </c>
    </row>
    <row r="258" spans="1:9" ht="12.75">
      <c r="A258" s="108" t="s">
        <v>749</v>
      </c>
      <c r="B258" s="108" t="s">
        <v>750</v>
      </c>
      <c r="C258" s="77">
        <v>2148</v>
      </c>
      <c r="D258" s="77">
        <v>1984</v>
      </c>
      <c r="E258" s="77">
        <v>0.61</v>
      </c>
      <c r="F258" s="77">
        <v>0.38</v>
      </c>
      <c r="G258" s="77">
        <v>0.6</v>
      </c>
      <c r="H258" s="77">
        <v>0.14</v>
      </c>
      <c r="I258" s="108" t="s">
        <v>309</v>
      </c>
    </row>
    <row r="259" spans="1:9" ht="12.75">
      <c r="A259" s="108" t="s">
        <v>1067</v>
      </c>
      <c r="B259" s="108" t="s">
        <v>1068</v>
      </c>
      <c r="C259" s="77">
        <v>7190.34</v>
      </c>
      <c r="D259" s="77">
        <v>7387.63</v>
      </c>
      <c r="E259" s="77">
        <v>1.52</v>
      </c>
      <c r="F259" s="77">
        <v>1.45</v>
      </c>
      <c r="G259" s="77">
        <v>1.52</v>
      </c>
      <c r="H259" s="77">
        <v>1.44</v>
      </c>
      <c r="I259" s="108" t="s">
        <v>414</v>
      </c>
    </row>
    <row r="260" spans="1:9" ht="12.75">
      <c r="A260" s="108" t="s">
        <v>751</v>
      </c>
      <c r="B260" s="108" t="s">
        <v>752</v>
      </c>
      <c r="C260" s="77">
        <v>1691.54</v>
      </c>
      <c r="D260" s="77">
        <v>1573.88</v>
      </c>
      <c r="E260" s="77">
        <v>0.42</v>
      </c>
      <c r="F260" s="77">
        <v>0.36</v>
      </c>
      <c r="G260" s="77">
        <v>0.33</v>
      </c>
      <c r="H260" s="77">
        <v>0.33</v>
      </c>
      <c r="I260" s="108" t="s">
        <v>274</v>
      </c>
    </row>
    <row r="261" spans="1:9" ht="12.75">
      <c r="A261" s="108" t="s">
        <v>753</v>
      </c>
      <c r="B261" s="108" t="s">
        <v>754</v>
      </c>
      <c r="C261" s="77">
        <v>1737.11</v>
      </c>
      <c r="D261" s="77">
        <v>1343.64</v>
      </c>
      <c r="E261" s="77">
        <v>0.04</v>
      </c>
      <c r="F261" s="77">
        <v>0.25</v>
      </c>
      <c r="G261" s="77">
        <v>-0.34</v>
      </c>
      <c r="H261" s="77">
        <v>0.24</v>
      </c>
      <c r="I261" s="108" t="s">
        <v>414</v>
      </c>
    </row>
    <row r="262" spans="1:9" ht="12.75">
      <c r="A262" s="108" t="s">
        <v>755</v>
      </c>
      <c r="B262" s="108" t="s">
        <v>756</v>
      </c>
      <c r="C262" s="77">
        <v>823</v>
      </c>
      <c r="D262" s="77">
        <v>838</v>
      </c>
      <c r="E262" s="77">
        <v>0.81</v>
      </c>
      <c r="F262" s="77">
        <v>0.63</v>
      </c>
      <c r="G262" s="77">
        <v>0.53</v>
      </c>
      <c r="H262" s="77">
        <v>0.51</v>
      </c>
      <c r="I262" s="108" t="s">
        <v>330</v>
      </c>
    </row>
    <row r="263" spans="1:9" ht="12.75">
      <c r="A263" s="108" t="s">
        <v>757</v>
      </c>
      <c r="B263" s="108" t="s">
        <v>758</v>
      </c>
      <c r="C263" s="77">
        <v>4734</v>
      </c>
      <c r="D263" s="77">
        <v>3513</v>
      </c>
      <c r="E263" s="77">
        <v>1.47</v>
      </c>
      <c r="F263" s="77">
        <v>1.15</v>
      </c>
      <c r="G263" s="77">
        <v>1.42</v>
      </c>
      <c r="H263" s="77">
        <v>1.13</v>
      </c>
      <c r="I263" s="108" t="s">
        <v>414</v>
      </c>
    </row>
    <row r="264" spans="1:9" ht="12.75">
      <c r="A264" s="108" t="s">
        <v>759</v>
      </c>
      <c r="B264" s="108" t="s">
        <v>760</v>
      </c>
      <c r="C264" s="77">
        <v>889.16</v>
      </c>
      <c r="D264" s="77">
        <v>788.61</v>
      </c>
      <c r="E264" s="77">
        <v>0.11</v>
      </c>
      <c r="F264" s="77">
        <v>1.3</v>
      </c>
      <c r="G264" s="77">
        <v>0.11</v>
      </c>
      <c r="H264" s="77">
        <v>1.26</v>
      </c>
      <c r="I264" s="108" t="s">
        <v>272</v>
      </c>
    </row>
    <row r="265" spans="1:9" ht="12.75">
      <c r="A265" s="108" t="s">
        <v>915</v>
      </c>
      <c r="B265" s="108" t="s">
        <v>916</v>
      </c>
      <c r="C265" s="77">
        <v>1516.2</v>
      </c>
      <c r="D265" s="77">
        <v>1545.3</v>
      </c>
      <c r="E265" s="77">
        <v>0.47</v>
      </c>
      <c r="F265" s="77">
        <v>0.53</v>
      </c>
      <c r="G265" s="77">
        <v>0.38</v>
      </c>
      <c r="H265" s="77">
        <v>0.49</v>
      </c>
      <c r="I265" s="108" t="s">
        <v>272</v>
      </c>
    </row>
    <row r="266" spans="1:9" ht="12.75">
      <c r="A266" s="108" t="s">
        <v>761</v>
      </c>
      <c r="B266" s="108" t="s">
        <v>762</v>
      </c>
      <c r="C266" s="77">
        <v>628</v>
      </c>
      <c r="D266" s="77">
        <v>621</v>
      </c>
      <c r="E266" s="77">
        <v>1.03</v>
      </c>
      <c r="F266" s="77">
        <v>1.64</v>
      </c>
      <c r="G266" s="77">
        <v>1</v>
      </c>
      <c r="H266" s="77">
        <v>1.62</v>
      </c>
      <c r="I266" s="108" t="s">
        <v>414</v>
      </c>
    </row>
    <row r="267" spans="1:9" ht="12.75">
      <c r="A267" s="108" t="s">
        <v>763</v>
      </c>
      <c r="B267" s="108" t="s">
        <v>764</v>
      </c>
      <c r="C267" s="77">
        <v>2229</v>
      </c>
      <c r="D267" s="77">
        <v>2384</v>
      </c>
      <c r="E267" s="77">
        <v>0.58</v>
      </c>
      <c r="F267" s="77">
        <v>1.09</v>
      </c>
      <c r="G267" s="77">
        <v>0.56</v>
      </c>
      <c r="H267" s="77">
        <v>1.04</v>
      </c>
      <c r="I267" s="108" t="s">
        <v>348</v>
      </c>
    </row>
    <row r="268" spans="1:9" ht="12.75">
      <c r="A268" s="108" t="s">
        <v>765</v>
      </c>
      <c r="B268" s="108" t="s">
        <v>766</v>
      </c>
      <c r="C268" s="77">
        <v>3667</v>
      </c>
      <c r="D268" s="77">
        <v>3960</v>
      </c>
      <c r="E268" s="77">
        <v>1.46</v>
      </c>
      <c r="F268" s="77">
        <v>1.47</v>
      </c>
      <c r="G268" s="77">
        <v>1.45</v>
      </c>
      <c r="H268" s="77">
        <v>1.38</v>
      </c>
      <c r="I268" s="108" t="s">
        <v>544</v>
      </c>
    </row>
    <row r="269" spans="1:9" ht="12.75">
      <c r="A269" s="108" t="s">
        <v>349</v>
      </c>
      <c r="B269" s="108" t="s">
        <v>350</v>
      </c>
      <c r="C269" s="77">
        <v>6470</v>
      </c>
      <c r="D269" s="77">
        <v>5766</v>
      </c>
      <c r="E269" s="77">
        <v>1.23</v>
      </c>
      <c r="F269" s="77">
        <v>1.27</v>
      </c>
      <c r="G269" s="77">
        <v>1.17</v>
      </c>
      <c r="H269" s="77">
        <v>1.24</v>
      </c>
      <c r="I269" s="108" t="s">
        <v>272</v>
      </c>
    </row>
    <row r="270" spans="1:9" ht="12.75">
      <c r="A270" s="108" t="s">
        <v>971</v>
      </c>
      <c r="B270" s="108" t="s">
        <v>972</v>
      </c>
      <c r="C270" s="77">
        <v>1048.7</v>
      </c>
      <c r="D270" s="77">
        <v>1228.3</v>
      </c>
      <c r="E270" s="77">
        <v>0.25</v>
      </c>
      <c r="F270" s="77">
        <v>0.14</v>
      </c>
      <c r="G270" s="77">
        <v>0.23</v>
      </c>
      <c r="H270" s="77">
        <v>0.14</v>
      </c>
      <c r="I270" s="108" t="s">
        <v>544</v>
      </c>
    </row>
    <row r="271" spans="1:9" ht="12.75">
      <c r="A271" s="108" t="s">
        <v>475</v>
      </c>
      <c r="B271" s="108" t="s">
        <v>476</v>
      </c>
      <c r="C271" s="77">
        <v>898.92</v>
      </c>
      <c r="D271" s="77">
        <v>628</v>
      </c>
      <c r="E271" s="77">
        <v>0.54</v>
      </c>
      <c r="F271" s="77">
        <v>0.21</v>
      </c>
      <c r="G271" s="77">
        <v>0.63</v>
      </c>
      <c r="H271" s="77">
        <v>0.21</v>
      </c>
      <c r="I271" s="108" t="s">
        <v>414</v>
      </c>
    </row>
    <row r="272" spans="1:9" ht="12.75">
      <c r="A272" s="108" t="s">
        <v>767</v>
      </c>
      <c r="B272" s="108" t="s">
        <v>768</v>
      </c>
      <c r="C272" s="77">
        <v>934</v>
      </c>
      <c r="D272" s="77">
        <v>794</v>
      </c>
      <c r="E272" s="77">
        <v>1.55</v>
      </c>
      <c r="F272" s="77">
        <v>1.53</v>
      </c>
      <c r="G272" s="77">
        <v>1.49</v>
      </c>
      <c r="H272" s="77">
        <v>1.47</v>
      </c>
      <c r="I272" s="108" t="s">
        <v>414</v>
      </c>
    </row>
    <row r="273" spans="1:9" ht="12.75">
      <c r="A273" s="108" t="s">
        <v>769</v>
      </c>
      <c r="B273" s="108" t="s">
        <v>770</v>
      </c>
      <c r="C273" s="77">
        <v>2874</v>
      </c>
      <c r="D273" s="77">
        <v>2866</v>
      </c>
      <c r="E273" s="77">
        <v>1.62</v>
      </c>
      <c r="F273" s="77">
        <v>1.41</v>
      </c>
      <c r="G273" s="77">
        <v>1.6</v>
      </c>
      <c r="H273" s="77">
        <v>1.56</v>
      </c>
      <c r="I273" s="108" t="s">
        <v>335</v>
      </c>
    </row>
    <row r="274" spans="1:9" ht="12.75">
      <c r="A274" s="108" t="s">
        <v>917</v>
      </c>
      <c r="B274" s="108" t="s">
        <v>918</v>
      </c>
      <c r="C274" s="77">
        <v>1628.68</v>
      </c>
      <c r="D274" s="77">
        <v>1047.48</v>
      </c>
      <c r="E274" s="77">
        <v>0.45</v>
      </c>
      <c r="F274" s="77">
        <v>0.44</v>
      </c>
      <c r="G274" s="77">
        <v>0.15</v>
      </c>
      <c r="H274" s="77">
        <v>0.44</v>
      </c>
      <c r="I274" s="108" t="s">
        <v>544</v>
      </c>
    </row>
    <row r="275" spans="1:9" ht="12.75">
      <c r="A275" s="108" t="s">
        <v>477</v>
      </c>
      <c r="B275" s="108" t="s">
        <v>478</v>
      </c>
      <c r="C275" s="77">
        <v>1055.9</v>
      </c>
      <c r="D275" s="77">
        <v>1058.4</v>
      </c>
      <c r="E275" s="77">
        <v>0.74</v>
      </c>
      <c r="F275" s="77">
        <v>0.7</v>
      </c>
      <c r="G275" s="77">
        <v>0.73</v>
      </c>
      <c r="H275" s="77">
        <v>0.62</v>
      </c>
      <c r="I275" s="108" t="s">
        <v>330</v>
      </c>
    </row>
    <row r="276" spans="1:9" ht="12.75">
      <c r="A276" s="108" t="s">
        <v>771</v>
      </c>
      <c r="B276" s="108" t="s">
        <v>772</v>
      </c>
      <c r="C276" s="77">
        <v>6274</v>
      </c>
      <c r="D276" s="77">
        <v>6560</v>
      </c>
      <c r="E276" s="77">
        <v>1.91</v>
      </c>
      <c r="F276" s="77">
        <v>1.84</v>
      </c>
      <c r="G276" s="77">
        <v>1.88</v>
      </c>
      <c r="H276" s="77">
        <v>1.81</v>
      </c>
      <c r="I276" s="108" t="s">
        <v>335</v>
      </c>
    </row>
    <row r="277" spans="1:9" ht="12.75">
      <c r="A277" s="108" t="s">
        <v>479</v>
      </c>
      <c r="B277" s="108" t="s">
        <v>480</v>
      </c>
      <c r="C277" s="77">
        <v>5104.2</v>
      </c>
      <c r="D277" s="77">
        <v>5107.81</v>
      </c>
      <c r="E277" s="77">
        <v>0.46</v>
      </c>
      <c r="F277" s="77">
        <v>0.94</v>
      </c>
      <c r="G277" s="77">
        <v>0.35</v>
      </c>
      <c r="H277" s="77">
        <v>0.94</v>
      </c>
      <c r="I277" s="108" t="s">
        <v>348</v>
      </c>
    </row>
    <row r="278" spans="1:9" ht="12.75">
      <c r="A278" s="108" t="s">
        <v>773</v>
      </c>
      <c r="B278" s="108" t="s">
        <v>774</v>
      </c>
      <c r="C278" s="77">
        <v>1562.85</v>
      </c>
      <c r="D278" s="77">
        <v>1479.32</v>
      </c>
      <c r="E278" s="77">
        <v>1.17</v>
      </c>
      <c r="F278" s="77">
        <v>0.97</v>
      </c>
      <c r="G278" s="77">
        <v>1.15</v>
      </c>
      <c r="H278" s="77">
        <v>0.96</v>
      </c>
      <c r="I278" s="108" t="s">
        <v>272</v>
      </c>
    </row>
    <row r="279" spans="1:9" ht="12.75">
      <c r="A279" s="108" t="s">
        <v>775</v>
      </c>
      <c r="B279" s="108" t="s">
        <v>776</v>
      </c>
      <c r="C279" s="77">
        <v>5768</v>
      </c>
      <c r="D279" s="77">
        <v>6173</v>
      </c>
      <c r="E279" s="77">
        <v>1.64</v>
      </c>
      <c r="F279" s="77">
        <v>2.23</v>
      </c>
      <c r="G279" s="77">
        <v>1.64</v>
      </c>
      <c r="H279" s="77">
        <v>2.23</v>
      </c>
      <c r="I279" s="108" t="s">
        <v>414</v>
      </c>
    </row>
    <row r="280" spans="1:9" ht="12.75">
      <c r="A280" s="108" t="s">
        <v>481</v>
      </c>
      <c r="B280" s="108" t="s">
        <v>482</v>
      </c>
      <c r="C280" s="77">
        <v>3560.9</v>
      </c>
      <c r="D280" s="77">
        <v>3487.5</v>
      </c>
      <c r="E280" s="77">
        <v>1.03</v>
      </c>
      <c r="F280" s="77">
        <v>0.98</v>
      </c>
      <c r="G280" s="77">
        <v>1.02</v>
      </c>
      <c r="H280" s="77">
        <v>0.96</v>
      </c>
      <c r="I280" s="108" t="s">
        <v>272</v>
      </c>
    </row>
    <row r="281" spans="1:9" ht="12.75">
      <c r="A281" s="108" t="s">
        <v>973</v>
      </c>
      <c r="B281" s="108" t="s">
        <v>974</v>
      </c>
      <c r="C281" s="77">
        <v>2529.26</v>
      </c>
      <c r="D281" s="77">
        <v>3514.48</v>
      </c>
      <c r="E281" s="77">
        <v>0.29</v>
      </c>
      <c r="F281" s="77">
        <v>0.26</v>
      </c>
      <c r="G281" s="77">
        <v>0.29</v>
      </c>
      <c r="H281" s="77">
        <v>0.26</v>
      </c>
      <c r="I281" s="108" t="s">
        <v>544</v>
      </c>
    </row>
    <row r="282" spans="1:9" ht="12.75">
      <c r="A282" s="108" t="s">
        <v>351</v>
      </c>
      <c r="B282" s="108" t="s">
        <v>352</v>
      </c>
      <c r="C282" s="77">
        <v>10916</v>
      </c>
      <c r="D282" s="77">
        <v>10775</v>
      </c>
      <c r="E282" s="77">
        <v>0.71</v>
      </c>
      <c r="F282" s="77">
        <v>0.65</v>
      </c>
      <c r="G282" s="77">
        <v>0.69</v>
      </c>
      <c r="H282" s="77">
        <v>0.62</v>
      </c>
      <c r="I282" s="108" t="s">
        <v>309</v>
      </c>
    </row>
    <row r="283" spans="1:9" ht="12.75">
      <c r="A283" s="108" t="s">
        <v>777</v>
      </c>
      <c r="B283" s="108" t="s">
        <v>778</v>
      </c>
      <c r="C283" s="77">
        <v>1766</v>
      </c>
      <c r="D283" s="77">
        <v>1959</v>
      </c>
      <c r="E283" s="77">
        <v>0.82</v>
      </c>
      <c r="F283" s="77">
        <v>0.59</v>
      </c>
      <c r="G283" s="77">
        <v>0.81</v>
      </c>
      <c r="H283" s="77">
        <v>0.42</v>
      </c>
      <c r="I283" s="108" t="s">
        <v>348</v>
      </c>
    </row>
    <row r="284" spans="1:9" ht="12.75">
      <c r="A284" s="108" t="s">
        <v>779</v>
      </c>
      <c r="B284" s="108" t="s">
        <v>780</v>
      </c>
      <c r="C284" s="77">
        <v>4457.2</v>
      </c>
      <c r="D284" s="77">
        <v>3960.7</v>
      </c>
      <c r="E284" s="77">
        <v>0.83</v>
      </c>
      <c r="F284" s="77">
        <v>0.66</v>
      </c>
      <c r="G284" s="77">
        <v>0.83</v>
      </c>
      <c r="H284" s="77">
        <v>0.65</v>
      </c>
      <c r="I284" s="108" t="s">
        <v>335</v>
      </c>
    </row>
    <row r="285" spans="1:9" ht="12.75">
      <c r="A285" s="108" t="s">
        <v>1069</v>
      </c>
      <c r="B285" s="108" t="s">
        <v>1070</v>
      </c>
      <c r="C285" s="77">
        <v>3411.67</v>
      </c>
      <c r="D285" s="77">
        <v>3409.83</v>
      </c>
      <c r="E285" s="77">
        <v>2.01</v>
      </c>
      <c r="F285" s="77">
        <v>1.86</v>
      </c>
      <c r="G285" s="77">
        <v>1.96</v>
      </c>
      <c r="H285" s="77">
        <v>1.79</v>
      </c>
      <c r="I285" s="108" t="s">
        <v>335</v>
      </c>
    </row>
    <row r="286" spans="1:9" ht="12.75">
      <c r="A286" s="108" t="s">
        <v>353</v>
      </c>
      <c r="B286" s="108" t="s">
        <v>354</v>
      </c>
      <c r="C286" s="77">
        <v>551.5</v>
      </c>
      <c r="D286" s="77">
        <v>522.7</v>
      </c>
      <c r="E286" s="77">
        <v>0.34</v>
      </c>
      <c r="F286" s="77">
        <v>0.33</v>
      </c>
      <c r="G286" s="77">
        <v>0.34</v>
      </c>
      <c r="H286" s="77">
        <v>0.33</v>
      </c>
      <c r="I286" s="108" t="s">
        <v>309</v>
      </c>
    </row>
    <row r="287" spans="1:9" ht="12.75">
      <c r="A287" s="108" t="s">
        <v>781</v>
      </c>
      <c r="B287" s="108" t="s">
        <v>782</v>
      </c>
      <c r="C287" s="77">
        <v>1998.2</v>
      </c>
      <c r="D287" s="77">
        <v>1980.5</v>
      </c>
      <c r="E287" s="77">
        <v>0.78</v>
      </c>
      <c r="F287" s="77">
        <v>1.21</v>
      </c>
      <c r="G287" s="77">
        <v>0.78</v>
      </c>
      <c r="H287" s="77">
        <v>1.1</v>
      </c>
      <c r="I287" s="108" t="s">
        <v>414</v>
      </c>
    </row>
    <row r="288" spans="1:9" ht="12.75">
      <c r="A288" s="108" t="s">
        <v>483</v>
      </c>
      <c r="B288" s="108" t="s">
        <v>484</v>
      </c>
      <c r="C288" s="77">
        <v>338.5</v>
      </c>
      <c r="D288" s="77">
        <v>329.4</v>
      </c>
      <c r="E288" s="77">
        <v>0.19</v>
      </c>
      <c r="F288" s="77">
        <v>0.17</v>
      </c>
      <c r="G288" s="77">
        <v>0.19</v>
      </c>
      <c r="H288" s="77">
        <v>0.15</v>
      </c>
      <c r="I288" s="108" t="s">
        <v>330</v>
      </c>
    </row>
    <row r="289" spans="1:9" ht="12.75">
      <c r="A289" s="108" t="s">
        <v>783</v>
      </c>
      <c r="B289" s="108" t="s">
        <v>784</v>
      </c>
      <c r="C289" s="77">
        <v>16458</v>
      </c>
      <c r="D289" s="77">
        <v>16827</v>
      </c>
      <c r="E289" s="77">
        <v>1.09</v>
      </c>
      <c r="F289" s="77">
        <v>1.22</v>
      </c>
      <c r="G289" s="77">
        <v>0.94</v>
      </c>
      <c r="H289" s="77">
        <v>1.17</v>
      </c>
      <c r="I289" s="108" t="s">
        <v>273</v>
      </c>
    </row>
    <row r="290" spans="1:9" ht="12.75">
      <c r="A290" s="108" t="s">
        <v>1071</v>
      </c>
      <c r="B290" s="108" t="s">
        <v>1072</v>
      </c>
      <c r="C290" s="77">
        <v>532.25</v>
      </c>
      <c r="D290" s="77">
        <v>479.49</v>
      </c>
      <c r="E290" s="77">
        <v>0.39</v>
      </c>
      <c r="F290" s="77">
        <v>0.32</v>
      </c>
      <c r="G290" s="77">
        <v>0.29</v>
      </c>
      <c r="H290" s="77">
        <v>0.25</v>
      </c>
      <c r="I290" s="108" t="s">
        <v>274</v>
      </c>
    </row>
    <row r="291" spans="1:9" ht="12.75">
      <c r="A291" s="108" t="s">
        <v>975</v>
      </c>
      <c r="B291" s="108" t="s">
        <v>976</v>
      </c>
      <c r="C291" s="77">
        <v>15057</v>
      </c>
      <c r="D291" s="77">
        <v>16986</v>
      </c>
      <c r="E291" s="77">
        <v>0.51</v>
      </c>
      <c r="F291" s="77">
        <v>0.44</v>
      </c>
      <c r="G291" s="77">
        <v>0.42</v>
      </c>
      <c r="H291" s="77">
        <v>0.33</v>
      </c>
      <c r="I291" s="108" t="s">
        <v>274</v>
      </c>
    </row>
    <row r="292" spans="1:9" ht="12.75">
      <c r="A292" s="108" t="s">
        <v>485</v>
      </c>
      <c r="B292" s="108" t="s">
        <v>486</v>
      </c>
      <c r="C292" s="77">
        <v>8120</v>
      </c>
      <c r="D292" s="77">
        <v>8273</v>
      </c>
      <c r="E292" s="77">
        <v>1.36</v>
      </c>
      <c r="F292" s="77">
        <v>1.34</v>
      </c>
      <c r="G292" s="77">
        <v>1.36</v>
      </c>
      <c r="H292" s="77">
        <v>1.35</v>
      </c>
      <c r="I292" s="108" t="s">
        <v>273</v>
      </c>
    </row>
    <row r="293" spans="1:9" ht="12.75">
      <c r="A293" s="108" t="s">
        <v>1073</v>
      </c>
      <c r="B293" s="108" t="s">
        <v>1074</v>
      </c>
      <c r="C293" s="77">
        <v>43358</v>
      </c>
      <c r="D293" s="77">
        <v>0</v>
      </c>
      <c r="E293" s="77">
        <v>1.97</v>
      </c>
      <c r="F293" s="77">
        <v>0</v>
      </c>
      <c r="G293" s="77">
        <v>1.7</v>
      </c>
      <c r="H293" s="77">
        <v>0</v>
      </c>
      <c r="I293" s="108" t="s">
        <v>414</v>
      </c>
    </row>
    <row r="294" spans="1:9" ht="12.75">
      <c r="A294" s="108" t="s">
        <v>1075</v>
      </c>
      <c r="B294" s="108" t="s">
        <v>1076</v>
      </c>
      <c r="C294" s="77">
        <v>878.58</v>
      </c>
      <c r="D294" s="77">
        <v>799.8</v>
      </c>
      <c r="E294" s="77">
        <v>1.12</v>
      </c>
      <c r="F294" s="77">
        <v>0.79</v>
      </c>
      <c r="G294" s="77">
        <v>1.12</v>
      </c>
      <c r="H294" s="77">
        <v>0.78</v>
      </c>
      <c r="I294" s="108" t="s">
        <v>544</v>
      </c>
    </row>
    <row r="295" spans="1:9" ht="12.75">
      <c r="A295" s="108" t="s">
        <v>977</v>
      </c>
      <c r="B295" s="108" t="s">
        <v>978</v>
      </c>
      <c r="C295" s="77">
        <v>641.74</v>
      </c>
      <c r="D295" s="77">
        <v>583.93</v>
      </c>
      <c r="E295" s="77">
        <v>-0.62</v>
      </c>
      <c r="F295" s="77">
        <v>2.09</v>
      </c>
      <c r="G295" s="77">
        <v>-0.67</v>
      </c>
      <c r="H295" s="77">
        <v>2.04</v>
      </c>
      <c r="I295" s="108" t="s">
        <v>414</v>
      </c>
    </row>
    <row r="296" spans="1:9" ht="12.75">
      <c r="A296" s="108" t="s">
        <v>1077</v>
      </c>
      <c r="B296" s="108" t="s">
        <v>1078</v>
      </c>
      <c r="C296" s="77">
        <v>1245.82</v>
      </c>
      <c r="D296" s="77">
        <v>1314.47</v>
      </c>
      <c r="E296" s="77">
        <v>0.5</v>
      </c>
      <c r="F296" s="77">
        <v>0.52</v>
      </c>
      <c r="G296" s="77">
        <v>0.5</v>
      </c>
      <c r="H296" s="77">
        <v>0.5</v>
      </c>
      <c r="I296" s="108" t="s">
        <v>335</v>
      </c>
    </row>
    <row r="297" spans="1:9" ht="12.75">
      <c r="A297" s="108" t="s">
        <v>919</v>
      </c>
      <c r="B297" s="108" t="s">
        <v>920</v>
      </c>
      <c r="C297" s="77">
        <v>309</v>
      </c>
      <c r="D297" s="77">
        <v>300</v>
      </c>
      <c r="E297" s="77">
        <v>0.22</v>
      </c>
      <c r="F297" s="77">
        <v>0.27</v>
      </c>
      <c r="G297" s="77">
        <v>0.22</v>
      </c>
      <c r="H297" s="77">
        <v>0.27</v>
      </c>
      <c r="I297" s="108" t="s">
        <v>330</v>
      </c>
    </row>
    <row r="298" spans="1:9" ht="12.75">
      <c r="A298" s="108" t="s">
        <v>487</v>
      </c>
      <c r="B298" s="108" t="s">
        <v>488</v>
      </c>
      <c r="C298" s="77">
        <v>3893</v>
      </c>
      <c r="D298" s="77">
        <v>3999</v>
      </c>
      <c r="E298" s="77">
        <v>1.22</v>
      </c>
      <c r="F298" s="77">
        <v>1.74</v>
      </c>
      <c r="G298" s="77">
        <v>0.98</v>
      </c>
      <c r="H298" s="77">
        <v>1.67</v>
      </c>
      <c r="I298" s="108" t="s">
        <v>330</v>
      </c>
    </row>
    <row r="299" spans="1:9" ht="12.75">
      <c r="A299" s="108" t="s">
        <v>489</v>
      </c>
      <c r="B299" s="108" t="s">
        <v>490</v>
      </c>
      <c r="C299" s="77">
        <v>3955</v>
      </c>
      <c r="D299" s="77">
        <v>3986</v>
      </c>
      <c r="E299" s="77">
        <v>2.4</v>
      </c>
      <c r="F299" s="77">
        <v>2.14</v>
      </c>
      <c r="G299" s="77">
        <v>2.34</v>
      </c>
      <c r="H299" s="77">
        <v>2.12</v>
      </c>
      <c r="I299" s="108" t="s">
        <v>348</v>
      </c>
    </row>
    <row r="300" spans="1:9" ht="12.75">
      <c r="A300" s="108" t="s">
        <v>785</v>
      </c>
      <c r="B300" s="108" t="s">
        <v>786</v>
      </c>
      <c r="C300" s="77">
        <v>2811</v>
      </c>
      <c r="D300" s="77">
        <v>2858</v>
      </c>
      <c r="E300" s="77">
        <v>1.43</v>
      </c>
      <c r="F300" s="77">
        <v>1.4</v>
      </c>
      <c r="G300" s="77">
        <v>1.42</v>
      </c>
      <c r="H300" s="77">
        <v>1.38</v>
      </c>
      <c r="I300" s="108" t="s">
        <v>348</v>
      </c>
    </row>
    <row r="301" spans="1:9" ht="12.75">
      <c r="A301" s="108" t="s">
        <v>787</v>
      </c>
      <c r="B301" s="108" t="s">
        <v>788</v>
      </c>
      <c r="C301" s="77">
        <v>1969.7</v>
      </c>
      <c r="D301" s="77">
        <v>1675.3</v>
      </c>
      <c r="E301" s="77">
        <v>2.37</v>
      </c>
      <c r="F301" s="77">
        <v>1.99</v>
      </c>
      <c r="G301" s="77">
        <v>2.35</v>
      </c>
      <c r="H301" s="77">
        <v>1.97</v>
      </c>
      <c r="I301" s="108" t="s">
        <v>335</v>
      </c>
    </row>
    <row r="302" spans="1:9" ht="12.75">
      <c r="A302" s="108" t="s">
        <v>789</v>
      </c>
      <c r="B302" s="108" t="s">
        <v>790</v>
      </c>
      <c r="C302" s="77">
        <v>2118.6</v>
      </c>
      <c r="D302" s="77">
        <v>2342</v>
      </c>
      <c r="E302" s="77">
        <v>0.58</v>
      </c>
      <c r="F302" s="77">
        <v>0.8</v>
      </c>
      <c r="G302" s="77">
        <v>0.58</v>
      </c>
      <c r="H302" s="77">
        <v>0.8</v>
      </c>
      <c r="I302" s="108" t="s">
        <v>330</v>
      </c>
    </row>
    <row r="303" spans="1:9" ht="12.75">
      <c r="A303" s="108" t="s">
        <v>366</v>
      </c>
      <c r="B303" s="108" t="s">
        <v>367</v>
      </c>
      <c r="C303" s="77">
        <v>4110.3</v>
      </c>
      <c r="D303" s="77">
        <v>3869.2</v>
      </c>
      <c r="E303" s="77">
        <v>0.2</v>
      </c>
      <c r="F303" s="77">
        <v>0.38</v>
      </c>
      <c r="G303" s="77">
        <v>0.19</v>
      </c>
      <c r="H303" s="77">
        <v>0.38</v>
      </c>
      <c r="I303" s="108" t="s">
        <v>330</v>
      </c>
    </row>
    <row r="304" spans="1:9" ht="12.75">
      <c r="A304" s="108" t="s">
        <v>791</v>
      </c>
      <c r="B304" s="108" t="s">
        <v>792</v>
      </c>
      <c r="C304" s="77">
        <v>530</v>
      </c>
      <c r="D304" s="77">
        <v>336.99</v>
      </c>
      <c r="E304" s="77">
        <v>-0.01</v>
      </c>
      <c r="F304" s="77">
        <v>-0.33</v>
      </c>
      <c r="G304" s="77">
        <v>-0.04</v>
      </c>
      <c r="H304" s="77">
        <v>-0.55</v>
      </c>
      <c r="I304" s="108" t="s">
        <v>330</v>
      </c>
    </row>
    <row r="305" spans="1:9" ht="12.75">
      <c r="A305" s="108" t="s">
        <v>1079</v>
      </c>
      <c r="B305" s="108" t="s">
        <v>1080</v>
      </c>
      <c r="C305" s="77">
        <v>0</v>
      </c>
      <c r="D305" s="77">
        <v>12188</v>
      </c>
      <c r="E305" s="77">
        <v>4.67</v>
      </c>
      <c r="F305" s="77">
        <v>1.67</v>
      </c>
      <c r="G305" s="77">
        <v>4.62</v>
      </c>
      <c r="H305" s="77">
        <v>1.65</v>
      </c>
      <c r="I305" s="108" t="s">
        <v>330</v>
      </c>
    </row>
    <row r="306" spans="1:9" ht="12.75">
      <c r="A306" s="108" t="s">
        <v>1081</v>
      </c>
      <c r="B306" s="108" t="s">
        <v>1082</v>
      </c>
      <c r="C306" s="77">
        <v>466.33</v>
      </c>
      <c r="D306" s="77">
        <v>447.48</v>
      </c>
      <c r="E306" s="77">
        <v>0.78</v>
      </c>
      <c r="F306" s="77">
        <v>0.79</v>
      </c>
      <c r="G306" s="77">
        <v>0.77</v>
      </c>
      <c r="H306" s="77">
        <v>0.77</v>
      </c>
      <c r="I306" s="108" t="s">
        <v>330</v>
      </c>
    </row>
    <row r="307" spans="1:9" ht="12.75">
      <c r="A307" s="108" t="s">
        <v>979</v>
      </c>
      <c r="B307" s="108" t="s">
        <v>980</v>
      </c>
      <c r="C307" s="77">
        <v>2098</v>
      </c>
      <c r="D307" s="77">
        <v>2469</v>
      </c>
      <c r="E307" s="77">
        <v>0.42</v>
      </c>
      <c r="F307" s="77">
        <v>0.63</v>
      </c>
      <c r="G307" s="77">
        <v>0.42</v>
      </c>
      <c r="H307" s="77">
        <v>0.63</v>
      </c>
      <c r="I307" s="108" t="s">
        <v>544</v>
      </c>
    </row>
    <row r="308" spans="1:9" ht="12.75">
      <c r="A308" s="108" t="s">
        <v>793</v>
      </c>
      <c r="B308" s="108" t="s">
        <v>794</v>
      </c>
      <c r="C308" s="77">
        <v>1069.4</v>
      </c>
      <c r="D308" s="77">
        <v>927.21</v>
      </c>
      <c r="E308" s="77">
        <v>0.12</v>
      </c>
      <c r="F308" s="77">
        <v>-0.12</v>
      </c>
      <c r="G308" s="77">
        <v>0.11</v>
      </c>
      <c r="H308" s="77">
        <v>-0.15</v>
      </c>
      <c r="I308" s="108" t="s">
        <v>272</v>
      </c>
    </row>
    <row r="309" spans="1:9" ht="12.75">
      <c r="A309" s="108" t="s">
        <v>981</v>
      </c>
      <c r="B309" s="108" t="s">
        <v>982</v>
      </c>
      <c r="C309" s="77">
        <v>499.3</v>
      </c>
      <c r="D309" s="77">
        <v>784.1</v>
      </c>
      <c r="E309" s="77">
        <v>0.01</v>
      </c>
      <c r="F309" s="77">
        <v>0.52</v>
      </c>
      <c r="G309" s="77">
        <v>0</v>
      </c>
      <c r="H309" s="77">
        <v>0.52</v>
      </c>
      <c r="I309" s="108" t="s">
        <v>414</v>
      </c>
    </row>
    <row r="310" spans="1:9" ht="12.75">
      <c r="A310" s="108" t="s">
        <v>491</v>
      </c>
      <c r="B310" s="108" t="s">
        <v>492</v>
      </c>
      <c r="C310" s="77">
        <v>4626</v>
      </c>
      <c r="D310" s="77">
        <v>3623</v>
      </c>
      <c r="E310" s="77">
        <v>0.71</v>
      </c>
      <c r="F310" s="77">
        <v>0.61</v>
      </c>
      <c r="G310" s="77">
        <v>0.69</v>
      </c>
      <c r="H310" s="77">
        <v>0.58</v>
      </c>
      <c r="I310" s="108" t="s">
        <v>309</v>
      </c>
    </row>
    <row r="311" spans="1:9" ht="12.75">
      <c r="A311" s="108" t="s">
        <v>1083</v>
      </c>
      <c r="B311" s="108" t="s">
        <v>1084</v>
      </c>
      <c r="C311" s="77">
        <v>1516.7</v>
      </c>
      <c r="D311" s="77">
        <v>1010.91</v>
      </c>
      <c r="E311" s="77">
        <v>0.31</v>
      </c>
      <c r="F311" s="77">
        <v>0.15</v>
      </c>
      <c r="G311" s="77">
        <v>0.31</v>
      </c>
      <c r="H311" s="77">
        <v>0.15</v>
      </c>
      <c r="I311" s="108" t="s">
        <v>335</v>
      </c>
    </row>
    <row r="312" spans="1:9" ht="12.75">
      <c r="A312" s="108" t="s">
        <v>493</v>
      </c>
      <c r="B312" s="108" t="s">
        <v>494</v>
      </c>
      <c r="C312" s="77">
        <v>1906.81</v>
      </c>
      <c r="D312" s="77">
        <v>1903.2</v>
      </c>
      <c r="E312" s="77">
        <v>1.18</v>
      </c>
      <c r="F312" s="77">
        <v>1.13</v>
      </c>
      <c r="G312" s="77">
        <v>1.11</v>
      </c>
      <c r="H312" s="77">
        <v>1.02</v>
      </c>
      <c r="I312" s="108" t="s">
        <v>274</v>
      </c>
    </row>
    <row r="313" spans="1:9" ht="12.75">
      <c r="A313" s="108" t="s">
        <v>795</v>
      </c>
      <c r="B313" s="108" t="s">
        <v>796</v>
      </c>
      <c r="C313" s="77">
        <v>446.92</v>
      </c>
      <c r="D313" s="77">
        <v>338.39</v>
      </c>
      <c r="E313" s="77">
        <v>0.34</v>
      </c>
      <c r="F313" s="77">
        <v>0.37</v>
      </c>
      <c r="G313" s="77">
        <v>0.34</v>
      </c>
      <c r="H313" s="77">
        <v>0.28</v>
      </c>
      <c r="I313" s="108" t="s">
        <v>414</v>
      </c>
    </row>
    <row r="314" spans="1:9" ht="12.75">
      <c r="A314" s="108" t="s">
        <v>797</v>
      </c>
      <c r="B314" s="108" t="s">
        <v>798</v>
      </c>
      <c r="C314" s="77">
        <v>5992</v>
      </c>
      <c r="D314" s="77">
        <v>6201</v>
      </c>
      <c r="E314" s="77">
        <v>1.42</v>
      </c>
      <c r="F314" s="77">
        <v>1.23</v>
      </c>
      <c r="G314" s="77">
        <v>1.41</v>
      </c>
      <c r="H314" s="77">
        <v>1.2</v>
      </c>
      <c r="I314" s="108" t="s">
        <v>335</v>
      </c>
    </row>
    <row r="315" spans="1:9" ht="12.75">
      <c r="A315" s="108" t="s">
        <v>355</v>
      </c>
      <c r="B315" s="108" t="s">
        <v>356</v>
      </c>
      <c r="C315" s="77">
        <v>314.73</v>
      </c>
      <c r="D315" s="77">
        <v>264.75</v>
      </c>
      <c r="E315" s="77">
        <v>0.2</v>
      </c>
      <c r="F315" s="77">
        <v>0.17</v>
      </c>
      <c r="G315" s="77">
        <v>0.19</v>
      </c>
      <c r="H315" s="77">
        <v>0.17</v>
      </c>
      <c r="I315" s="108" t="s">
        <v>309</v>
      </c>
    </row>
    <row r="316" spans="1:9" ht="12.75">
      <c r="A316" s="108" t="s">
        <v>799</v>
      </c>
      <c r="B316" s="108" t="s">
        <v>800</v>
      </c>
      <c r="C316" s="77">
        <v>1494</v>
      </c>
      <c r="D316" s="77">
        <v>1619</v>
      </c>
      <c r="E316" s="77">
        <v>0.19</v>
      </c>
      <c r="F316" s="77">
        <v>0.05</v>
      </c>
      <c r="G316" s="77">
        <v>0.2</v>
      </c>
      <c r="H316" s="77">
        <v>0.02</v>
      </c>
      <c r="I316" s="108" t="s">
        <v>330</v>
      </c>
    </row>
    <row r="317" spans="1:9" ht="12.75">
      <c r="A317" s="108" t="s">
        <v>801</v>
      </c>
      <c r="B317" s="108" t="s">
        <v>802</v>
      </c>
      <c r="C317" s="77">
        <v>2060.6</v>
      </c>
      <c r="D317" s="77">
        <v>2086.6</v>
      </c>
      <c r="E317" s="77">
        <v>0.59</v>
      </c>
      <c r="F317" s="77">
        <v>0.49</v>
      </c>
      <c r="G317" s="77">
        <v>0.4</v>
      </c>
      <c r="H317" s="77">
        <v>0.12</v>
      </c>
      <c r="I317" s="108" t="s">
        <v>335</v>
      </c>
    </row>
    <row r="318" spans="1:9" ht="12.75">
      <c r="A318" s="108" t="s">
        <v>803</v>
      </c>
      <c r="B318" s="108" t="s">
        <v>804</v>
      </c>
      <c r="C318" s="77">
        <v>2176</v>
      </c>
      <c r="D318" s="77">
        <v>2267</v>
      </c>
      <c r="E318" s="77">
        <v>0.78</v>
      </c>
      <c r="F318" s="77">
        <v>0.56</v>
      </c>
      <c r="G318" s="77">
        <v>0.78</v>
      </c>
      <c r="H318" s="77">
        <v>0.56</v>
      </c>
      <c r="I318" s="108" t="s">
        <v>273</v>
      </c>
    </row>
    <row r="319" spans="1:9" ht="12.75">
      <c r="A319" s="108" t="s">
        <v>805</v>
      </c>
      <c r="B319" s="108" t="s">
        <v>806</v>
      </c>
      <c r="C319" s="77">
        <v>1028.38</v>
      </c>
      <c r="D319" s="77">
        <v>937.97</v>
      </c>
      <c r="E319" s="77">
        <v>0.32</v>
      </c>
      <c r="F319" s="77">
        <v>0.25</v>
      </c>
      <c r="G319" s="77">
        <v>0.32</v>
      </c>
      <c r="H319" s="77">
        <v>0.25</v>
      </c>
      <c r="I319" s="108" t="s">
        <v>335</v>
      </c>
    </row>
    <row r="320" spans="1:9" ht="12.75">
      <c r="A320" s="108" t="s">
        <v>807</v>
      </c>
      <c r="B320" s="108" t="s">
        <v>808</v>
      </c>
      <c r="C320" s="77">
        <v>1560.4</v>
      </c>
      <c r="D320" s="77">
        <v>1516.2</v>
      </c>
      <c r="E320" s="77">
        <v>1.33</v>
      </c>
      <c r="F320" s="77">
        <v>1.24</v>
      </c>
      <c r="G320" s="77">
        <v>1.33</v>
      </c>
      <c r="H320" s="77">
        <v>1.22</v>
      </c>
      <c r="I320" s="108" t="s">
        <v>335</v>
      </c>
    </row>
    <row r="321" spans="1:9" ht="12.75">
      <c r="A321" s="108" t="s">
        <v>809</v>
      </c>
      <c r="B321" s="108" t="s">
        <v>810</v>
      </c>
      <c r="C321" s="77">
        <v>1207</v>
      </c>
      <c r="D321" s="77">
        <v>1190</v>
      </c>
      <c r="E321" s="77">
        <v>1.13</v>
      </c>
      <c r="F321" s="77">
        <v>1.02</v>
      </c>
      <c r="G321" s="77">
        <v>1.14</v>
      </c>
      <c r="H321" s="77">
        <v>1.01</v>
      </c>
      <c r="I321" s="108" t="s">
        <v>335</v>
      </c>
    </row>
    <row r="322" spans="1:9" ht="12.75">
      <c r="A322" s="108" t="s">
        <v>921</v>
      </c>
      <c r="B322" s="108" t="s">
        <v>922</v>
      </c>
      <c r="C322" s="77">
        <v>724.87</v>
      </c>
      <c r="D322" s="77">
        <v>699.87</v>
      </c>
      <c r="E322" s="77">
        <v>1.18</v>
      </c>
      <c r="F322" s="77">
        <v>1.07</v>
      </c>
      <c r="G322" s="77">
        <v>1.15</v>
      </c>
      <c r="H322" s="77">
        <v>1.08</v>
      </c>
      <c r="I322" s="108" t="s">
        <v>335</v>
      </c>
    </row>
    <row r="323" spans="1:9" ht="12.75">
      <c r="A323" s="108" t="s">
        <v>1085</v>
      </c>
      <c r="B323" s="108" t="s">
        <v>1086</v>
      </c>
      <c r="C323" s="77">
        <v>351</v>
      </c>
      <c r="D323" s="77">
        <v>223.5</v>
      </c>
      <c r="E323" s="77">
        <v>0.55</v>
      </c>
      <c r="F323" s="77">
        <v>0.38</v>
      </c>
      <c r="G323" s="77">
        <v>0.41</v>
      </c>
      <c r="H323" s="77">
        <v>0.35</v>
      </c>
      <c r="I323" s="108" t="s">
        <v>414</v>
      </c>
    </row>
    <row r="324" spans="1:9" ht="12.75">
      <c r="A324" s="108" t="s">
        <v>811</v>
      </c>
      <c r="B324" s="108" t="s">
        <v>812</v>
      </c>
      <c r="C324" s="77">
        <v>1563.86</v>
      </c>
      <c r="D324" s="77">
        <v>1513.34</v>
      </c>
      <c r="E324" s="77">
        <v>1.01</v>
      </c>
      <c r="F324" s="77">
        <v>0.93</v>
      </c>
      <c r="G324" s="77">
        <v>0.91</v>
      </c>
      <c r="H324" s="77">
        <v>0.79</v>
      </c>
      <c r="I324" s="108" t="s">
        <v>335</v>
      </c>
    </row>
    <row r="325" spans="1:9" ht="12.75">
      <c r="A325" s="108" t="s">
        <v>495</v>
      </c>
      <c r="B325" s="108" t="s">
        <v>496</v>
      </c>
      <c r="C325" s="77">
        <v>10386.9</v>
      </c>
      <c r="D325" s="77">
        <v>10196.4</v>
      </c>
      <c r="E325" s="77">
        <v>0.5</v>
      </c>
      <c r="F325" s="77">
        <v>0.48</v>
      </c>
      <c r="G325" s="77">
        <v>0.5</v>
      </c>
      <c r="H325" s="77">
        <v>0.41</v>
      </c>
      <c r="I325" s="108" t="s">
        <v>273</v>
      </c>
    </row>
    <row r="326" spans="1:9" ht="12.75">
      <c r="A326" s="108" t="s">
        <v>497</v>
      </c>
      <c r="B326" s="108" t="s">
        <v>498</v>
      </c>
      <c r="C326" s="77">
        <v>1032.26</v>
      </c>
      <c r="D326" s="77">
        <v>1374.99</v>
      </c>
      <c r="E326" s="77">
        <v>0.05</v>
      </c>
      <c r="F326" s="77">
        <v>1.04</v>
      </c>
      <c r="G326" s="77">
        <v>0.05</v>
      </c>
      <c r="H326" s="77">
        <v>1.02</v>
      </c>
      <c r="I326" s="108" t="s">
        <v>309</v>
      </c>
    </row>
    <row r="327" spans="1:9" ht="12.75">
      <c r="A327" s="108" t="s">
        <v>1087</v>
      </c>
      <c r="B327" s="108" t="s">
        <v>1088</v>
      </c>
      <c r="C327" s="77">
        <v>908</v>
      </c>
      <c r="D327" s="77">
        <v>1000</v>
      </c>
      <c r="E327" s="77">
        <v>0.55</v>
      </c>
      <c r="F327" s="77">
        <v>0.44</v>
      </c>
      <c r="G327" s="77">
        <v>0.54</v>
      </c>
      <c r="H327" s="77">
        <v>0.43</v>
      </c>
      <c r="I327" s="108" t="s">
        <v>544</v>
      </c>
    </row>
    <row r="328" spans="1:9" ht="12.75">
      <c r="A328" s="108" t="s">
        <v>553</v>
      </c>
      <c r="B328" s="108" t="s">
        <v>554</v>
      </c>
      <c r="C328" s="77">
        <v>10448</v>
      </c>
      <c r="D328" s="77">
        <v>8990</v>
      </c>
      <c r="E328" s="77">
        <v>1.05</v>
      </c>
      <c r="F328" s="77">
        <v>0.87</v>
      </c>
      <c r="G328" s="77">
        <v>1.03</v>
      </c>
      <c r="H328" s="77">
        <v>0.81</v>
      </c>
      <c r="I328" s="108" t="s">
        <v>414</v>
      </c>
    </row>
    <row r="329" spans="1:9" ht="12.75">
      <c r="A329" s="108" t="s">
        <v>499</v>
      </c>
      <c r="B329" s="108" t="s">
        <v>500</v>
      </c>
      <c r="C329" s="77">
        <v>1256</v>
      </c>
      <c r="D329" s="77">
        <v>1236</v>
      </c>
      <c r="E329" s="77">
        <v>0.17</v>
      </c>
      <c r="F329" s="77">
        <v>0.2</v>
      </c>
      <c r="G329" s="77">
        <v>0.2</v>
      </c>
      <c r="H329" s="77">
        <v>0.2</v>
      </c>
      <c r="I329" s="108" t="s">
        <v>330</v>
      </c>
    </row>
    <row r="330" spans="1:9" ht="12.75">
      <c r="A330" s="108" t="s">
        <v>1089</v>
      </c>
      <c r="B330" s="108" t="s">
        <v>1090</v>
      </c>
      <c r="C330" s="77">
        <v>600.99</v>
      </c>
      <c r="D330" s="77">
        <v>533.98</v>
      </c>
      <c r="E330" s="77">
        <v>0.94</v>
      </c>
      <c r="F330" s="77">
        <v>0.79</v>
      </c>
      <c r="G330" s="77">
        <v>0.93</v>
      </c>
      <c r="H330" s="77">
        <v>0.78</v>
      </c>
      <c r="I330" s="108" t="s">
        <v>272</v>
      </c>
    </row>
    <row r="331" spans="1:9" ht="12.75">
      <c r="A331" s="108" t="s">
        <v>1091</v>
      </c>
      <c r="B331" s="108" t="s">
        <v>1092</v>
      </c>
      <c r="C331" s="77">
        <v>2004.5</v>
      </c>
      <c r="D331" s="77">
        <v>1212.6</v>
      </c>
      <c r="E331" s="77">
        <v>0.22</v>
      </c>
      <c r="F331" s="77">
        <v>0.44</v>
      </c>
      <c r="G331" s="77">
        <v>-0.07</v>
      </c>
      <c r="H331" s="77">
        <v>0.37</v>
      </c>
      <c r="I331" s="108" t="s">
        <v>348</v>
      </c>
    </row>
    <row r="332" spans="1:9" ht="12.75">
      <c r="A332" s="108" t="s">
        <v>1093</v>
      </c>
      <c r="B332" s="108" t="s">
        <v>1094</v>
      </c>
      <c r="C332" s="77">
        <v>2089</v>
      </c>
      <c r="D332" s="77">
        <v>2422</v>
      </c>
      <c r="E332" s="77">
        <v>0.8</v>
      </c>
      <c r="F332" s="77">
        <v>0.98</v>
      </c>
      <c r="G332" s="77">
        <v>0.25</v>
      </c>
      <c r="H332" s="77">
        <v>2.12</v>
      </c>
      <c r="I332" s="108" t="s">
        <v>544</v>
      </c>
    </row>
    <row r="333" spans="1:9" ht="12.75">
      <c r="A333" s="108" t="s">
        <v>501</v>
      </c>
      <c r="B333" s="108" t="s">
        <v>502</v>
      </c>
      <c r="C333" s="77">
        <v>2573.02</v>
      </c>
      <c r="D333" s="77">
        <v>2354.75</v>
      </c>
      <c r="E333" s="77">
        <v>2.23</v>
      </c>
      <c r="F333" s="77">
        <v>1.69</v>
      </c>
      <c r="G333" s="77">
        <v>2.17</v>
      </c>
      <c r="H333" s="77">
        <v>1.66</v>
      </c>
      <c r="I333" s="108" t="s">
        <v>348</v>
      </c>
    </row>
    <row r="334" spans="1:9" ht="12.75">
      <c r="A334" s="108" t="s">
        <v>813</v>
      </c>
      <c r="B334" s="108" t="s">
        <v>814</v>
      </c>
      <c r="C334" s="77">
        <v>664</v>
      </c>
      <c r="D334" s="77">
        <v>637</v>
      </c>
      <c r="E334" s="77">
        <v>0.98</v>
      </c>
      <c r="F334" s="77">
        <v>0.94</v>
      </c>
      <c r="G334" s="77">
        <v>0.94</v>
      </c>
      <c r="H334" s="77">
        <v>0.91</v>
      </c>
      <c r="I334" s="108" t="s">
        <v>348</v>
      </c>
    </row>
    <row r="335" spans="1:9" ht="12.75">
      <c r="A335" s="108" t="s">
        <v>815</v>
      </c>
      <c r="B335" s="108" t="s">
        <v>816</v>
      </c>
      <c r="C335" s="77">
        <v>1217.2</v>
      </c>
      <c r="D335" s="77">
        <v>1054.68</v>
      </c>
      <c r="E335" s="77">
        <v>0.71</v>
      </c>
      <c r="F335" s="77">
        <v>0.7</v>
      </c>
      <c r="G335" s="77">
        <v>0.71</v>
      </c>
      <c r="H335" s="77">
        <v>0.7</v>
      </c>
      <c r="I335" s="108" t="s">
        <v>330</v>
      </c>
    </row>
    <row r="336" spans="1:9" ht="12.75">
      <c r="A336" s="108" t="s">
        <v>503</v>
      </c>
      <c r="B336" s="108" t="s">
        <v>504</v>
      </c>
      <c r="C336" s="77">
        <v>1578</v>
      </c>
      <c r="D336" s="77">
        <v>1641.24</v>
      </c>
      <c r="E336" s="77">
        <v>0.56</v>
      </c>
      <c r="F336" s="77">
        <v>-0.04</v>
      </c>
      <c r="G336" s="77">
        <v>0.59</v>
      </c>
      <c r="H336" s="77">
        <v>-0.04</v>
      </c>
      <c r="I336" s="108" t="s">
        <v>330</v>
      </c>
    </row>
    <row r="337" spans="1:9" ht="12.75">
      <c r="A337" s="108" t="s">
        <v>505</v>
      </c>
      <c r="B337" s="108" t="s">
        <v>506</v>
      </c>
      <c r="C337" s="77">
        <v>777.8</v>
      </c>
      <c r="D337" s="77">
        <v>757</v>
      </c>
      <c r="E337" s="77">
        <v>1.43</v>
      </c>
      <c r="F337" s="77">
        <v>1.17</v>
      </c>
      <c r="G337" s="77">
        <v>1.3</v>
      </c>
      <c r="H337" s="77">
        <v>1.33</v>
      </c>
      <c r="I337" s="108" t="s">
        <v>335</v>
      </c>
    </row>
    <row r="338" spans="1:9" ht="12.75">
      <c r="A338" s="108" t="s">
        <v>817</v>
      </c>
      <c r="B338" s="108" t="s">
        <v>818</v>
      </c>
      <c r="C338" s="77">
        <v>4181</v>
      </c>
      <c r="D338" s="77">
        <v>4521</v>
      </c>
      <c r="E338" s="77">
        <v>0.69</v>
      </c>
      <c r="F338" s="77">
        <v>0.71</v>
      </c>
      <c r="G338" s="77">
        <v>0.71</v>
      </c>
      <c r="H338" s="77">
        <v>0.7</v>
      </c>
      <c r="I338" s="108" t="s">
        <v>544</v>
      </c>
    </row>
    <row r="339" spans="1:9" ht="12.75">
      <c r="A339" s="108" t="s">
        <v>507</v>
      </c>
      <c r="B339" s="108" t="s">
        <v>508</v>
      </c>
      <c r="C339" s="77">
        <v>4615</v>
      </c>
      <c r="D339" s="77">
        <v>4135</v>
      </c>
      <c r="E339" s="77">
        <v>0.31</v>
      </c>
      <c r="F339" s="77">
        <v>0.25</v>
      </c>
      <c r="G339" s="77">
        <v>0.3</v>
      </c>
      <c r="H339" s="77">
        <v>0.21</v>
      </c>
      <c r="I339" s="108" t="s">
        <v>335</v>
      </c>
    </row>
    <row r="340" spans="1:9" ht="12.75">
      <c r="A340" s="108" t="s">
        <v>1095</v>
      </c>
      <c r="B340" s="108" t="s">
        <v>1096</v>
      </c>
      <c r="C340" s="77">
        <v>599.73</v>
      </c>
      <c r="D340" s="77">
        <v>765.17</v>
      </c>
      <c r="E340" s="77">
        <v>0.26</v>
      </c>
      <c r="F340" s="77">
        <v>0.48</v>
      </c>
      <c r="G340" s="77">
        <v>-1.4</v>
      </c>
      <c r="H340" s="77">
        <v>0.48</v>
      </c>
      <c r="I340" s="108" t="s">
        <v>414</v>
      </c>
    </row>
    <row r="341" spans="1:9" ht="12.75">
      <c r="A341" s="108" t="s">
        <v>1097</v>
      </c>
      <c r="B341" s="108" t="s">
        <v>1098</v>
      </c>
      <c r="C341" s="77">
        <v>1112</v>
      </c>
      <c r="D341" s="77">
        <v>1188</v>
      </c>
      <c r="E341" s="77">
        <v>0.33</v>
      </c>
      <c r="F341" s="77">
        <v>0.42</v>
      </c>
      <c r="G341" s="77">
        <v>0.33</v>
      </c>
      <c r="H341" s="77">
        <v>0.42</v>
      </c>
      <c r="I341" s="108" t="s">
        <v>414</v>
      </c>
    </row>
    <row r="342" spans="1:9" ht="12.75">
      <c r="A342" s="108" t="s">
        <v>819</v>
      </c>
      <c r="B342" s="108" t="s">
        <v>820</v>
      </c>
      <c r="C342" s="77">
        <v>8843</v>
      </c>
      <c r="D342" s="77">
        <v>8311</v>
      </c>
      <c r="E342" s="77">
        <v>-0.06</v>
      </c>
      <c r="F342" s="77">
        <v>-0.17</v>
      </c>
      <c r="G342" s="77">
        <v>-0.46</v>
      </c>
      <c r="H342" s="77">
        <v>-0.28</v>
      </c>
      <c r="I342" s="108" t="s">
        <v>529</v>
      </c>
    </row>
    <row r="343" spans="1:9" ht="12.75">
      <c r="A343" s="108" t="s">
        <v>509</v>
      </c>
      <c r="B343" s="108" t="s">
        <v>510</v>
      </c>
      <c r="C343" s="77">
        <v>1410</v>
      </c>
      <c r="D343" s="77">
        <v>1446.75</v>
      </c>
      <c r="E343" s="77">
        <v>0.86</v>
      </c>
      <c r="F343" s="77">
        <v>0.85</v>
      </c>
      <c r="G343" s="77">
        <v>0.78</v>
      </c>
      <c r="H343" s="77">
        <v>0.72</v>
      </c>
      <c r="I343" s="108" t="s">
        <v>274</v>
      </c>
    </row>
    <row r="344" spans="1:9" ht="12.75">
      <c r="A344" s="108" t="s">
        <v>511</v>
      </c>
      <c r="B344" s="108" t="s">
        <v>512</v>
      </c>
      <c r="C344" s="77">
        <v>2814.2</v>
      </c>
      <c r="D344" s="77">
        <v>2623.2</v>
      </c>
      <c r="E344" s="77">
        <v>1.35</v>
      </c>
      <c r="F344" s="77">
        <v>1.21</v>
      </c>
      <c r="G344" s="77">
        <v>0.92</v>
      </c>
      <c r="H344" s="77">
        <v>1.14</v>
      </c>
      <c r="I344" s="108" t="s">
        <v>335</v>
      </c>
    </row>
    <row r="345" spans="1:9" ht="12.75">
      <c r="A345" s="108" t="s">
        <v>821</v>
      </c>
      <c r="B345" s="108" t="s">
        <v>822</v>
      </c>
      <c r="C345" s="77">
        <v>3303.6</v>
      </c>
      <c r="D345" s="77">
        <v>2932.2</v>
      </c>
      <c r="E345" s="77">
        <v>0.43</v>
      </c>
      <c r="F345" s="77">
        <v>0.37</v>
      </c>
      <c r="G345" s="77">
        <v>0.43</v>
      </c>
      <c r="H345" s="77">
        <v>0.36</v>
      </c>
      <c r="I345" s="108" t="s">
        <v>272</v>
      </c>
    </row>
    <row r="346" spans="1:9" ht="12.75">
      <c r="A346" s="108" t="s">
        <v>823</v>
      </c>
      <c r="B346" s="108" t="s">
        <v>824</v>
      </c>
      <c r="C346" s="77">
        <v>1618</v>
      </c>
      <c r="D346" s="77">
        <v>1426</v>
      </c>
      <c r="E346" s="77">
        <v>0.71</v>
      </c>
      <c r="F346" s="77">
        <v>0.79</v>
      </c>
      <c r="G346" s="77">
        <v>0.66</v>
      </c>
      <c r="H346" s="77">
        <v>0.77</v>
      </c>
      <c r="I346" s="108" t="s">
        <v>272</v>
      </c>
    </row>
    <row r="347" spans="1:9" ht="12.75">
      <c r="A347" s="108" t="s">
        <v>513</v>
      </c>
      <c r="B347" s="108" t="s">
        <v>514</v>
      </c>
      <c r="C347" s="77">
        <v>2537</v>
      </c>
      <c r="D347" s="77">
        <v>2638</v>
      </c>
      <c r="E347" s="77">
        <v>1.06</v>
      </c>
      <c r="F347" s="77">
        <v>1.03</v>
      </c>
      <c r="G347" s="77">
        <v>0.98</v>
      </c>
      <c r="H347" s="77">
        <v>1</v>
      </c>
      <c r="I347" s="108" t="s">
        <v>330</v>
      </c>
    </row>
    <row r="348" spans="1:9" ht="12.75">
      <c r="A348" s="108" t="s">
        <v>825</v>
      </c>
      <c r="B348" s="108" t="s">
        <v>826</v>
      </c>
      <c r="C348" s="77">
        <v>468.95</v>
      </c>
      <c r="D348" s="77">
        <v>410.44</v>
      </c>
      <c r="E348" s="77">
        <v>0.81</v>
      </c>
      <c r="F348" s="77">
        <v>0.72</v>
      </c>
      <c r="G348" s="77">
        <v>0.78</v>
      </c>
      <c r="H348" s="77">
        <v>0.63</v>
      </c>
      <c r="I348" s="108" t="s">
        <v>335</v>
      </c>
    </row>
    <row r="349" spans="1:9" ht="12.75">
      <c r="A349" s="108" t="s">
        <v>515</v>
      </c>
      <c r="B349" s="108" t="s">
        <v>516</v>
      </c>
      <c r="C349" s="77">
        <v>2106</v>
      </c>
      <c r="D349" s="77">
        <v>2045.5</v>
      </c>
      <c r="E349" s="77">
        <v>0.98</v>
      </c>
      <c r="F349" s="77">
        <v>0.87</v>
      </c>
      <c r="G349" s="77">
        <v>0.85</v>
      </c>
      <c r="H349" s="77">
        <v>0.79</v>
      </c>
      <c r="I349" s="108" t="s">
        <v>274</v>
      </c>
    </row>
    <row r="350" spans="1:9" ht="12.75">
      <c r="A350" s="108" t="s">
        <v>1099</v>
      </c>
      <c r="B350" s="108" t="s">
        <v>1100</v>
      </c>
      <c r="C350" s="77">
        <v>11602</v>
      </c>
      <c r="D350" s="77">
        <v>11447</v>
      </c>
      <c r="E350" s="77">
        <v>2.38</v>
      </c>
      <c r="F350" s="77">
        <v>0.32</v>
      </c>
      <c r="G350" s="77">
        <v>2.31</v>
      </c>
      <c r="H350" s="77">
        <v>0.39</v>
      </c>
      <c r="I350" s="108" t="s">
        <v>414</v>
      </c>
    </row>
    <row r="351" spans="1:9" ht="12.75">
      <c r="A351" s="108" t="s">
        <v>555</v>
      </c>
      <c r="B351" s="108" t="s">
        <v>556</v>
      </c>
      <c r="C351" s="77">
        <v>2432</v>
      </c>
      <c r="D351" s="77">
        <v>2458</v>
      </c>
      <c r="E351" s="77">
        <v>0.52</v>
      </c>
      <c r="F351" s="77">
        <v>0.33</v>
      </c>
      <c r="G351" s="77">
        <v>0.5</v>
      </c>
      <c r="H351" s="77">
        <v>0.33</v>
      </c>
      <c r="I351" s="108" t="s">
        <v>330</v>
      </c>
    </row>
    <row r="352" spans="1:9" ht="12.75">
      <c r="A352" s="108" t="s">
        <v>827</v>
      </c>
      <c r="B352" s="108" t="s">
        <v>828</v>
      </c>
      <c r="C352" s="77">
        <v>1668</v>
      </c>
      <c r="D352" s="77">
        <v>1653</v>
      </c>
      <c r="E352" s="77">
        <v>0.27</v>
      </c>
      <c r="F352" s="77">
        <v>0.26</v>
      </c>
      <c r="G352" s="77">
        <v>0.24</v>
      </c>
      <c r="H352" s="77">
        <v>0.25</v>
      </c>
      <c r="I352" s="108" t="s">
        <v>309</v>
      </c>
    </row>
    <row r="353" spans="1:9" ht="12.75">
      <c r="A353" s="108" t="s">
        <v>829</v>
      </c>
      <c r="B353" s="108" t="s">
        <v>830</v>
      </c>
      <c r="C353" s="77">
        <v>736.8</v>
      </c>
      <c r="D353" s="77">
        <v>714.5</v>
      </c>
      <c r="E353" s="77">
        <v>0.81</v>
      </c>
      <c r="F353" s="77">
        <v>0.79</v>
      </c>
      <c r="G353" s="77">
        <v>0.79</v>
      </c>
      <c r="H353" s="77">
        <v>0.76</v>
      </c>
      <c r="I353" s="108" t="s">
        <v>330</v>
      </c>
    </row>
    <row r="354" spans="1:9" ht="12.75">
      <c r="A354" s="108" t="s">
        <v>831</v>
      </c>
      <c r="B354" s="108" t="s">
        <v>832</v>
      </c>
      <c r="C354" s="77">
        <v>3499</v>
      </c>
      <c r="D354" s="77">
        <v>3579</v>
      </c>
      <c r="E354" s="77">
        <v>0.79</v>
      </c>
      <c r="F354" s="77">
        <v>0.77</v>
      </c>
      <c r="G354" s="77">
        <v>0.6</v>
      </c>
      <c r="H354" s="77">
        <v>0.79</v>
      </c>
      <c r="I354" s="108" t="s">
        <v>309</v>
      </c>
    </row>
    <row r="355" spans="1:9" ht="12.75">
      <c r="A355" s="108" t="s">
        <v>1101</v>
      </c>
      <c r="B355" s="108" t="s">
        <v>1102</v>
      </c>
      <c r="C355" s="77">
        <v>788.4</v>
      </c>
      <c r="D355" s="77">
        <v>885.7</v>
      </c>
      <c r="E355" s="77">
        <v>0.34</v>
      </c>
      <c r="F355" s="77">
        <v>0.36</v>
      </c>
      <c r="G355" s="77">
        <v>0.34</v>
      </c>
      <c r="H355" s="77">
        <v>0.36</v>
      </c>
      <c r="I355" s="108" t="s">
        <v>544</v>
      </c>
    </row>
    <row r="356" spans="1:9" ht="12.75">
      <c r="A356" s="108" t="s">
        <v>1103</v>
      </c>
      <c r="B356" s="108" t="s">
        <v>1104</v>
      </c>
      <c r="C356" s="77">
        <v>665</v>
      </c>
      <c r="D356" s="77">
        <v>587</v>
      </c>
      <c r="E356" s="77">
        <v>0.71</v>
      </c>
      <c r="F356" s="77">
        <v>0.56</v>
      </c>
      <c r="G356" s="77">
        <v>0.65</v>
      </c>
      <c r="H356" s="77">
        <v>0.6</v>
      </c>
      <c r="I356" s="108" t="s">
        <v>309</v>
      </c>
    </row>
    <row r="357" spans="1:9" ht="12.75">
      <c r="A357" s="108" t="s">
        <v>833</v>
      </c>
      <c r="B357" s="108" t="s">
        <v>834</v>
      </c>
      <c r="C357" s="77">
        <v>548.28</v>
      </c>
      <c r="D357" s="77">
        <v>410.52</v>
      </c>
      <c r="E357" s="77">
        <v>0.58</v>
      </c>
      <c r="F357" s="77">
        <v>0.49</v>
      </c>
      <c r="G357" s="77">
        <v>0.49</v>
      </c>
      <c r="H357" s="77">
        <v>0.38</v>
      </c>
      <c r="I357" s="108" t="s">
        <v>309</v>
      </c>
    </row>
    <row r="358" spans="1:9" ht="12.75">
      <c r="A358" s="108" t="s">
        <v>1105</v>
      </c>
      <c r="B358" s="108" t="s">
        <v>1106</v>
      </c>
      <c r="C358" s="77">
        <v>8105</v>
      </c>
      <c r="D358" s="77">
        <v>7871</v>
      </c>
      <c r="E358" s="77">
        <v>2.89</v>
      </c>
      <c r="F358" s="77">
        <v>1.66</v>
      </c>
      <c r="G358" s="77">
        <v>2.75</v>
      </c>
      <c r="H358" s="77">
        <v>1.52</v>
      </c>
      <c r="I358" s="108" t="s">
        <v>414</v>
      </c>
    </row>
    <row r="359" spans="1:9" ht="12.75">
      <c r="A359" s="108" t="s">
        <v>835</v>
      </c>
      <c r="B359" s="108" t="s">
        <v>836</v>
      </c>
      <c r="C359" s="77">
        <v>3335</v>
      </c>
      <c r="D359" s="77">
        <v>3457</v>
      </c>
      <c r="E359" s="77">
        <v>0.44</v>
      </c>
      <c r="F359" s="77">
        <v>0.61</v>
      </c>
      <c r="G359" s="77">
        <v>0.38</v>
      </c>
      <c r="H359" s="77">
        <v>0.56</v>
      </c>
      <c r="I359" s="108" t="s">
        <v>309</v>
      </c>
    </row>
    <row r="360" spans="1:9" ht="12.75">
      <c r="A360" s="108" t="s">
        <v>517</v>
      </c>
      <c r="B360" s="108" t="s">
        <v>518</v>
      </c>
      <c r="C360" s="77">
        <v>3019</v>
      </c>
      <c r="D360" s="77">
        <v>2728</v>
      </c>
      <c r="E360" s="77">
        <v>0.61</v>
      </c>
      <c r="F360" s="77">
        <v>0.33</v>
      </c>
      <c r="G360" s="77">
        <v>0.58</v>
      </c>
      <c r="H360" s="77">
        <v>0.29</v>
      </c>
      <c r="I360" s="108" t="s">
        <v>335</v>
      </c>
    </row>
    <row r="361" spans="1:9" ht="12.75">
      <c r="A361" s="108" t="s">
        <v>837</v>
      </c>
      <c r="B361" s="108" t="s">
        <v>838</v>
      </c>
      <c r="C361" s="77">
        <v>3108.1</v>
      </c>
      <c r="D361" s="77">
        <v>2854</v>
      </c>
      <c r="E361" s="77">
        <v>0.89</v>
      </c>
      <c r="F361" s="77">
        <v>0.72</v>
      </c>
      <c r="G361" s="77">
        <v>0.79</v>
      </c>
      <c r="H361" s="77">
        <v>0.56</v>
      </c>
      <c r="I361" s="108" t="s">
        <v>274</v>
      </c>
    </row>
    <row r="362" spans="1:9" ht="12.75">
      <c r="A362" s="108" t="s">
        <v>1107</v>
      </c>
      <c r="B362" s="108" t="s">
        <v>1108</v>
      </c>
      <c r="C362" s="77">
        <v>6744</v>
      </c>
      <c r="D362" s="77">
        <v>7030</v>
      </c>
      <c r="E362" s="77">
        <v>0.48</v>
      </c>
      <c r="F362" s="77">
        <v>0.61</v>
      </c>
      <c r="G362" s="77">
        <v>0.44</v>
      </c>
      <c r="H362" s="77">
        <v>0.59</v>
      </c>
      <c r="I362" s="108" t="s">
        <v>272</v>
      </c>
    </row>
    <row r="363" spans="1:9" ht="12.75">
      <c r="A363" s="108" t="s">
        <v>1109</v>
      </c>
      <c r="B363" s="108" t="s">
        <v>1110</v>
      </c>
      <c r="C363" s="77">
        <v>5404</v>
      </c>
      <c r="D363" s="77">
        <v>4944</v>
      </c>
      <c r="E363" s="77">
        <v>1.49</v>
      </c>
      <c r="F363" s="77">
        <v>1.27</v>
      </c>
      <c r="G363" s="77">
        <v>1.43</v>
      </c>
      <c r="H363" s="77">
        <v>1.24</v>
      </c>
      <c r="I363" s="108" t="s">
        <v>272</v>
      </c>
    </row>
    <row r="364" spans="1:9" ht="12.75">
      <c r="A364" s="108" t="s">
        <v>839</v>
      </c>
      <c r="B364" s="108" t="s">
        <v>840</v>
      </c>
      <c r="C364" s="77">
        <v>885.79</v>
      </c>
      <c r="D364" s="77">
        <v>877.33</v>
      </c>
      <c r="E364" s="77">
        <v>1.33</v>
      </c>
      <c r="F364" s="77">
        <v>1.29</v>
      </c>
      <c r="G364" s="77">
        <v>1.32</v>
      </c>
      <c r="H364" s="77">
        <v>1.27</v>
      </c>
      <c r="I364" s="108" t="s">
        <v>330</v>
      </c>
    </row>
    <row r="365" spans="1:9" ht="12.75">
      <c r="A365" s="108" t="s">
        <v>841</v>
      </c>
      <c r="B365" s="108" t="s">
        <v>842</v>
      </c>
      <c r="C365" s="77">
        <v>462.65</v>
      </c>
      <c r="D365" s="77">
        <v>447.56</v>
      </c>
      <c r="E365" s="77">
        <v>0.35</v>
      </c>
      <c r="F365" s="77">
        <v>0.28</v>
      </c>
      <c r="G365" s="77">
        <v>0.35</v>
      </c>
      <c r="H365" s="77">
        <v>0.28</v>
      </c>
      <c r="I365" s="108" t="s">
        <v>309</v>
      </c>
    </row>
    <row r="366" spans="1:9" ht="12.75">
      <c r="A366" s="108" t="s">
        <v>519</v>
      </c>
      <c r="B366" s="108" t="s">
        <v>520</v>
      </c>
      <c r="C366" s="77">
        <v>6359</v>
      </c>
      <c r="D366" s="77">
        <v>6388</v>
      </c>
      <c r="E366" s="77">
        <v>1.27</v>
      </c>
      <c r="F366" s="77">
        <v>-0.88</v>
      </c>
      <c r="G366" s="77">
        <v>1.26</v>
      </c>
      <c r="H366" s="77">
        <v>-0.88</v>
      </c>
      <c r="I366" s="108" t="s">
        <v>330</v>
      </c>
    </row>
    <row r="367" spans="1:9" ht="12.75">
      <c r="A367" s="108" t="s">
        <v>843</v>
      </c>
      <c r="B367" s="108" t="s">
        <v>844</v>
      </c>
      <c r="C367" s="77">
        <v>197.15</v>
      </c>
      <c r="D367" s="77">
        <v>169.24</v>
      </c>
      <c r="E367" s="77">
        <v>0.38</v>
      </c>
      <c r="F367" s="77">
        <v>0.41</v>
      </c>
      <c r="G367" s="77">
        <v>0.37</v>
      </c>
      <c r="H367" s="77">
        <v>0.41</v>
      </c>
      <c r="I367" s="108" t="s">
        <v>272</v>
      </c>
    </row>
    <row r="368" spans="1:9" ht="12.75">
      <c r="A368" s="108" t="s">
        <v>983</v>
      </c>
      <c r="B368" s="108" t="s">
        <v>984</v>
      </c>
      <c r="C368" s="77">
        <v>4460</v>
      </c>
      <c r="D368" s="77">
        <v>4293</v>
      </c>
      <c r="E368" s="77">
        <v>0.87</v>
      </c>
      <c r="F368" s="77">
        <v>0.86</v>
      </c>
      <c r="G368" s="77">
        <v>0.54</v>
      </c>
      <c r="H368" s="77">
        <v>0.76</v>
      </c>
      <c r="I368" s="108" t="s">
        <v>335</v>
      </c>
    </row>
    <row r="369" spans="1:9" ht="12.75">
      <c r="A369" s="108" t="s">
        <v>521</v>
      </c>
      <c r="B369" s="108" t="s">
        <v>522</v>
      </c>
      <c r="C369" s="77">
        <v>5583</v>
      </c>
      <c r="D369" s="77">
        <v>5265</v>
      </c>
      <c r="E369" s="77">
        <v>0.71</v>
      </c>
      <c r="F369" s="77">
        <v>0.61</v>
      </c>
      <c r="G369" s="77">
        <v>0.71</v>
      </c>
      <c r="H369" s="77">
        <v>0.6</v>
      </c>
      <c r="I369" s="108" t="s">
        <v>330</v>
      </c>
    </row>
    <row r="370" spans="1:9" ht="12.75">
      <c r="A370" s="108" t="s">
        <v>985</v>
      </c>
      <c r="B370" s="108" t="s">
        <v>986</v>
      </c>
      <c r="C370" s="77">
        <v>5017</v>
      </c>
      <c r="D370" s="77">
        <v>5120</v>
      </c>
      <c r="E370" s="77">
        <v>0.78</v>
      </c>
      <c r="F370" s="77">
        <v>1.54</v>
      </c>
      <c r="G370" s="77">
        <v>0.62</v>
      </c>
      <c r="H370" s="77">
        <v>1.33</v>
      </c>
      <c r="I370" s="108" t="s">
        <v>348</v>
      </c>
    </row>
    <row r="371" spans="1:9" ht="12.75">
      <c r="A371" s="108" t="s">
        <v>523</v>
      </c>
      <c r="B371" s="108" t="s">
        <v>524</v>
      </c>
      <c r="C371" s="77">
        <v>5221</v>
      </c>
      <c r="D371" s="77">
        <v>4858</v>
      </c>
      <c r="E371" s="77">
        <v>2.12</v>
      </c>
      <c r="F371" s="77">
        <v>1.61</v>
      </c>
      <c r="G371" s="77">
        <v>2.1</v>
      </c>
      <c r="H371" s="77">
        <v>1.59</v>
      </c>
      <c r="I371" s="108" t="s">
        <v>335</v>
      </c>
    </row>
    <row r="372" spans="1:9" ht="12.75">
      <c r="A372" s="108" t="s">
        <v>845</v>
      </c>
      <c r="B372" s="108" t="s">
        <v>846</v>
      </c>
      <c r="C372" s="77">
        <v>13349</v>
      </c>
      <c r="D372" s="77">
        <v>13191</v>
      </c>
      <c r="E372" s="77">
        <v>1.16</v>
      </c>
      <c r="F372" s="77">
        <v>1.06</v>
      </c>
      <c r="G372" s="77">
        <v>1.15</v>
      </c>
      <c r="H372" s="77">
        <v>1.07</v>
      </c>
      <c r="I372" s="108" t="s">
        <v>335</v>
      </c>
    </row>
    <row r="373" spans="1:9" ht="12.75">
      <c r="A373" s="108" t="s">
        <v>847</v>
      </c>
      <c r="B373" s="108" t="s">
        <v>848</v>
      </c>
      <c r="C373" s="77">
        <v>13807</v>
      </c>
      <c r="D373" s="77">
        <v>15076</v>
      </c>
      <c r="E373" s="77">
        <v>1.6</v>
      </c>
      <c r="F373" s="77">
        <v>1.48</v>
      </c>
      <c r="G373" s="77">
        <v>1.62</v>
      </c>
      <c r="H373" s="77">
        <v>1.45</v>
      </c>
      <c r="I373" s="108" t="s">
        <v>335</v>
      </c>
    </row>
    <row r="374" spans="1:9" ht="12.75">
      <c r="A374" s="108" t="s">
        <v>525</v>
      </c>
      <c r="B374" s="108" t="s">
        <v>526</v>
      </c>
      <c r="C374" s="77">
        <v>27265</v>
      </c>
      <c r="D374" s="77">
        <v>25234</v>
      </c>
      <c r="E374" s="77">
        <v>1.27</v>
      </c>
      <c r="F374" s="77">
        <v>1.18</v>
      </c>
      <c r="G374" s="77">
        <v>1.27</v>
      </c>
      <c r="H374" s="77">
        <v>1.16</v>
      </c>
      <c r="I374" s="108" t="s">
        <v>274</v>
      </c>
    </row>
    <row r="375" spans="1:9" ht="12.75">
      <c r="A375" s="108" t="s">
        <v>1111</v>
      </c>
      <c r="B375" s="108" t="s">
        <v>1112</v>
      </c>
      <c r="C375" s="77">
        <v>2617.9</v>
      </c>
      <c r="D375" s="77">
        <v>2564.5</v>
      </c>
      <c r="E375" s="77">
        <v>0.76</v>
      </c>
      <c r="F375" s="77">
        <v>0.75</v>
      </c>
      <c r="G375" s="77">
        <v>0.76</v>
      </c>
      <c r="H375" s="77">
        <v>0.75</v>
      </c>
      <c r="I375" s="108" t="s">
        <v>330</v>
      </c>
    </row>
    <row r="376" spans="1:9" ht="12.75">
      <c r="A376" s="108" t="s">
        <v>987</v>
      </c>
      <c r="B376" s="108" t="s">
        <v>988</v>
      </c>
      <c r="C376" s="77">
        <v>34421</v>
      </c>
      <c r="D376" s="77">
        <v>31066</v>
      </c>
      <c r="E376" s="77">
        <v>1.5</v>
      </c>
      <c r="F376" s="77">
        <v>1.31</v>
      </c>
      <c r="G376" s="77">
        <v>1.5</v>
      </c>
      <c r="H376" s="77">
        <v>1.3</v>
      </c>
      <c r="I376" s="108" t="s">
        <v>414</v>
      </c>
    </row>
    <row r="377" spans="1:9" ht="12.75">
      <c r="A377" s="108" t="s">
        <v>849</v>
      </c>
      <c r="B377" s="108" t="s">
        <v>850</v>
      </c>
      <c r="C377" s="77">
        <v>705.3</v>
      </c>
      <c r="D377" s="77">
        <v>649.44</v>
      </c>
      <c r="E377" s="77">
        <v>0.98</v>
      </c>
      <c r="F377" s="77">
        <v>0.84</v>
      </c>
      <c r="G377" s="77">
        <v>0.96</v>
      </c>
      <c r="H377" s="77">
        <v>0.83</v>
      </c>
      <c r="I377" s="108" t="s">
        <v>274</v>
      </c>
    </row>
    <row r="378" spans="1:9" ht="12.75">
      <c r="A378" s="108" t="s">
        <v>851</v>
      </c>
      <c r="B378" s="108" t="s">
        <v>852</v>
      </c>
      <c r="C378" s="77">
        <v>616.96</v>
      </c>
      <c r="D378" s="77">
        <v>359.42</v>
      </c>
      <c r="E378" s="77">
        <v>0.25</v>
      </c>
      <c r="F378" s="77">
        <v>0.31</v>
      </c>
      <c r="G378" s="77">
        <v>0.14</v>
      </c>
      <c r="H378" s="77">
        <v>0.1</v>
      </c>
      <c r="I378" s="108" t="s">
        <v>330</v>
      </c>
    </row>
    <row r="379" spans="1:9" ht="12.75">
      <c r="A379" s="108" t="s">
        <v>853</v>
      </c>
      <c r="B379" s="108" t="s">
        <v>854</v>
      </c>
      <c r="C379" s="77">
        <v>214.14</v>
      </c>
      <c r="D379" s="77">
        <v>189.84</v>
      </c>
      <c r="E379" s="77">
        <v>0.43</v>
      </c>
      <c r="F379" s="77">
        <v>-0.27</v>
      </c>
      <c r="G379" s="77">
        <v>0.42</v>
      </c>
      <c r="H379" s="77">
        <v>-0.05</v>
      </c>
      <c r="I379" s="108" t="s">
        <v>309</v>
      </c>
    </row>
    <row r="380" spans="1:9" ht="12.75">
      <c r="A380" s="108" t="s">
        <v>527</v>
      </c>
      <c r="B380" s="108" t="s">
        <v>528</v>
      </c>
      <c r="C380" s="77">
        <v>28552</v>
      </c>
      <c r="D380" s="77">
        <v>27536</v>
      </c>
      <c r="E380" s="77">
        <v>0.64</v>
      </c>
      <c r="F380" s="77">
        <v>0.57</v>
      </c>
      <c r="G380" s="77">
        <v>0.64</v>
      </c>
      <c r="H380" s="77">
        <v>0.57</v>
      </c>
      <c r="I380" s="108" t="s">
        <v>529</v>
      </c>
    </row>
    <row r="381" spans="1:9" ht="12.75">
      <c r="A381" s="108" t="s">
        <v>530</v>
      </c>
      <c r="B381" s="108" t="s">
        <v>531</v>
      </c>
      <c r="C381" s="77">
        <v>2141.79</v>
      </c>
      <c r="D381" s="77">
        <v>1840.12</v>
      </c>
      <c r="E381" s="77">
        <v>1.13</v>
      </c>
      <c r="F381" s="77">
        <v>1.12</v>
      </c>
      <c r="G381" s="77">
        <v>1.4</v>
      </c>
      <c r="H381" s="77">
        <v>1.17</v>
      </c>
      <c r="I381" s="108" t="s">
        <v>272</v>
      </c>
    </row>
    <row r="382" spans="1:9" ht="12.75">
      <c r="A382" s="108" t="s">
        <v>855</v>
      </c>
      <c r="B382" s="108" t="s">
        <v>856</v>
      </c>
      <c r="C382" s="77">
        <v>2565</v>
      </c>
      <c r="D382" s="77">
        <v>2322</v>
      </c>
      <c r="E382" s="77">
        <v>1.59</v>
      </c>
      <c r="F382" s="77">
        <v>1.37</v>
      </c>
      <c r="G382" s="77">
        <v>-2.74</v>
      </c>
      <c r="H382" s="77">
        <v>1.42</v>
      </c>
      <c r="I382" s="108" t="s">
        <v>309</v>
      </c>
    </row>
    <row r="383" spans="1:9" ht="12.75">
      <c r="A383" s="108" t="s">
        <v>857</v>
      </c>
      <c r="B383" s="108" t="s">
        <v>858</v>
      </c>
      <c r="C383" s="77">
        <v>694.14</v>
      </c>
      <c r="D383" s="77">
        <v>701.97</v>
      </c>
      <c r="E383" s="77">
        <v>0.04</v>
      </c>
      <c r="F383" s="77">
        <v>0.08</v>
      </c>
      <c r="G383" s="77">
        <v>-0.13</v>
      </c>
      <c r="H383" s="77">
        <v>-0.05</v>
      </c>
      <c r="I383" s="108" t="s">
        <v>348</v>
      </c>
    </row>
    <row r="384" spans="1:9" ht="12.75">
      <c r="A384" s="108" t="s">
        <v>357</v>
      </c>
      <c r="B384" s="108" t="s">
        <v>358</v>
      </c>
      <c r="C384" s="77">
        <v>17752</v>
      </c>
      <c r="D384" s="77">
        <v>18371</v>
      </c>
      <c r="E384" s="77">
        <v>0.63</v>
      </c>
      <c r="F384" s="77">
        <v>0.67</v>
      </c>
      <c r="G384" s="77">
        <v>0.62</v>
      </c>
      <c r="H384" s="77">
        <v>0.65</v>
      </c>
      <c r="I384" s="108" t="s">
        <v>273</v>
      </c>
    </row>
    <row r="385" spans="1:9" ht="12.75">
      <c r="A385" s="108" t="s">
        <v>859</v>
      </c>
      <c r="B385" s="108" t="s">
        <v>860</v>
      </c>
      <c r="C385" s="77">
        <v>3459</v>
      </c>
      <c r="D385" s="77">
        <v>3347</v>
      </c>
      <c r="E385" s="77">
        <v>0.52</v>
      </c>
      <c r="F385" s="77">
        <v>0.5</v>
      </c>
      <c r="G385" s="77">
        <v>0.45</v>
      </c>
      <c r="H385" s="77">
        <v>0.5</v>
      </c>
      <c r="I385" s="108" t="s">
        <v>335</v>
      </c>
    </row>
    <row r="386" spans="1:9" ht="12.75">
      <c r="A386" s="108" t="s">
        <v>861</v>
      </c>
      <c r="B386" s="108" t="s">
        <v>862</v>
      </c>
      <c r="C386" s="77">
        <v>451.46</v>
      </c>
      <c r="D386" s="77">
        <v>447.63</v>
      </c>
      <c r="E386" s="77">
        <v>1.16</v>
      </c>
      <c r="F386" s="77">
        <v>1.08</v>
      </c>
      <c r="G386" s="77">
        <v>1.09</v>
      </c>
      <c r="H386" s="77">
        <v>1.07</v>
      </c>
      <c r="I386" s="108" t="s">
        <v>274</v>
      </c>
    </row>
    <row r="387" spans="1:9" ht="12.75">
      <c r="A387" s="108" t="s">
        <v>863</v>
      </c>
      <c r="B387" s="108" t="s">
        <v>864</v>
      </c>
      <c r="C387" s="77">
        <v>1355.2</v>
      </c>
      <c r="D387" s="77">
        <v>1081.7</v>
      </c>
      <c r="E387" s="77">
        <v>0.07</v>
      </c>
      <c r="F387" s="77">
        <v>0.56</v>
      </c>
      <c r="G387" s="77">
        <v>-0.49</v>
      </c>
      <c r="H387" s="77">
        <v>0.42</v>
      </c>
      <c r="I387" s="108" t="s">
        <v>274</v>
      </c>
    </row>
    <row r="388" spans="1:9" ht="12.75">
      <c r="A388" s="108" t="s">
        <v>865</v>
      </c>
      <c r="B388" s="108" t="s">
        <v>866</v>
      </c>
      <c r="C388" s="77">
        <v>15407.3</v>
      </c>
      <c r="D388" s="77">
        <v>15100.7</v>
      </c>
      <c r="E388" s="77">
        <v>2.05</v>
      </c>
      <c r="F388" s="77">
        <v>1.92</v>
      </c>
      <c r="G388" s="77">
        <v>1.94</v>
      </c>
      <c r="H388" s="77">
        <v>1.89</v>
      </c>
      <c r="I388" s="108" t="s">
        <v>274</v>
      </c>
    </row>
    <row r="389" spans="1:9" ht="12.75">
      <c r="A389" s="108" t="s">
        <v>532</v>
      </c>
      <c r="B389" s="108" t="s">
        <v>533</v>
      </c>
      <c r="C389" s="77">
        <v>22606</v>
      </c>
      <c r="D389" s="77">
        <v>22092</v>
      </c>
      <c r="E389" s="77">
        <v>0.83</v>
      </c>
      <c r="F389" s="77">
        <v>0.76</v>
      </c>
      <c r="G389" s="77">
        <v>0.82</v>
      </c>
      <c r="H389" s="77">
        <v>0.7</v>
      </c>
      <c r="I389" s="108" t="s">
        <v>330</v>
      </c>
    </row>
    <row r="390" spans="1:9" ht="12.75">
      <c r="A390" s="108" t="s">
        <v>867</v>
      </c>
      <c r="B390" s="108" t="s">
        <v>868</v>
      </c>
      <c r="C390" s="77">
        <v>4754</v>
      </c>
      <c r="D390" s="77">
        <v>2403</v>
      </c>
      <c r="E390" s="77">
        <v>3.14</v>
      </c>
      <c r="F390" s="77">
        <v>0.82</v>
      </c>
      <c r="G390" s="77">
        <v>2.87</v>
      </c>
      <c r="H390" s="77">
        <v>0.67</v>
      </c>
      <c r="I390" s="108" t="s">
        <v>309</v>
      </c>
    </row>
    <row r="391" spans="1:9" ht="12.75">
      <c r="A391" s="108" t="s">
        <v>869</v>
      </c>
      <c r="B391" s="108" t="s">
        <v>870</v>
      </c>
      <c r="C391" s="77">
        <v>1425.1</v>
      </c>
      <c r="D391" s="77">
        <v>1366.3</v>
      </c>
      <c r="E391" s="77">
        <v>0.46</v>
      </c>
      <c r="F391" s="77">
        <v>0.4</v>
      </c>
      <c r="G391" s="77">
        <v>0.44</v>
      </c>
      <c r="H391" s="77">
        <v>0.41</v>
      </c>
      <c r="I391" s="108" t="s">
        <v>309</v>
      </c>
    </row>
    <row r="392" spans="1:9" ht="12.75">
      <c r="A392" s="108" t="s">
        <v>923</v>
      </c>
      <c r="B392" s="108" t="s">
        <v>924</v>
      </c>
      <c r="C392" s="77">
        <v>1793</v>
      </c>
      <c r="D392" s="77">
        <v>1610</v>
      </c>
      <c r="E392" s="77">
        <v>0.09</v>
      </c>
      <c r="F392" s="77">
        <v>0.08</v>
      </c>
      <c r="G392" s="77">
        <v>0.16</v>
      </c>
      <c r="H392" s="77">
        <v>0.04</v>
      </c>
      <c r="I392" s="108" t="s">
        <v>330</v>
      </c>
    </row>
    <row r="393" spans="1:9" ht="12.75">
      <c r="A393" s="108" t="s">
        <v>871</v>
      </c>
      <c r="B393" s="108" t="s">
        <v>872</v>
      </c>
      <c r="C393" s="77">
        <v>4511</v>
      </c>
      <c r="D393" s="77">
        <v>4729</v>
      </c>
      <c r="E393" s="77">
        <v>1.19</v>
      </c>
      <c r="F393" s="77">
        <v>2.88</v>
      </c>
      <c r="G393" s="77">
        <v>1.43</v>
      </c>
      <c r="H393" s="77">
        <v>-2.1</v>
      </c>
      <c r="I393" s="108" t="s">
        <v>272</v>
      </c>
    </row>
    <row r="394" spans="1:9" ht="12.75">
      <c r="A394" s="108" t="s">
        <v>873</v>
      </c>
      <c r="B394" s="108" t="s">
        <v>874</v>
      </c>
      <c r="C394" s="77">
        <v>2727.28</v>
      </c>
      <c r="D394" s="77">
        <v>2399.78</v>
      </c>
      <c r="E394" s="77">
        <v>0.64</v>
      </c>
      <c r="F394" s="77">
        <v>0.5</v>
      </c>
      <c r="G394" s="77">
        <v>0.63</v>
      </c>
      <c r="H394" s="77">
        <v>0.5</v>
      </c>
      <c r="I394" s="108" t="s">
        <v>273</v>
      </c>
    </row>
    <row r="395" spans="1:9" ht="12.75">
      <c r="A395" s="108" t="s">
        <v>1113</v>
      </c>
      <c r="B395" s="108" t="s">
        <v>1114</v>
      </c>
      <c r="C395" s="77">
        <v>1846</v>
      </c>
      <c r="D395" s="77">
        <v>2669</v>
      </c>
      <c r="E395" s="77">
        <v>0.24</v>
      </c>
      <c r="F395" s="77">
        <v>0.39</v>
      </c>
      <c r="G395" s="77">
        <v>0.21</v>
      </c>
      <c r="H395" s="77">
        <v>0.38</v>
      </c>
      <c r="I395" s="108" t="s">
        <v>414</v>
      </c>
    </row>
    <row r="396" spans="1:9" ht="12.75">
      <c r="A396" s="108" t="s">
        <v>1115</v>
      </c>
      <c r="B396" s="108" t="s">
        <v>1116</v>
      </c>
      <c r="C396" s="77">
        <v>944.7</v>
      </c>
      <c r="D396" s="77">
        <v>991.7</v>
      </c>
      <c r="E396" s="77">
        <v>0.52</v>
      </c>
      <c r="F396" s="77">
        <v>0.42</v>
      </c>
      <c r="G396" s="77">
        <v>0.51</v>
      </c>
      <c r="H396" s="77">
        <v>0.41</v>
      </c>
      <c r="I396" s="108" t="s">
        <v>544</v>
      </c>
    </row>
    <row r="397" spans="1:9" ht="12.75">
      <c r="A397" s="108" t="s">
        <v>1117</v>
      </c>
      <c r="B397" s="108" t="s">
        <v>1118</v>
      </c>
      <c r="C397" s="77">
        <v>775</v>
      </c>
      <c r="D397" s="77">
        <v>990</v>
      </c>
      <c r="E397" s="77">
        <v>-0.17</v>
      </c>
      <c r="F397" s="77">
        <v>0.13</v>
      </c>
      <c r="G397" s="77">
        <v>-0.17</v>
      </c>
      <c r="H397" s="77">
        <v>0.13</v>
      </c>
      <c r="I397" s="108" t="s">
        <v>414</v>
      </c>
    </row>
    <row r="398" spans="1:9" ht="12.75">
      <c r="A398" s="108" t="s">
        <v>875</v>
      </c>
      <c r="B398" s="108" t="s">
        <v>876</v>
      </c>
      <c r="C398" s="77">
        <v>1139</v>
      </c>
      <c r="D398" s="77">
        <v>1089</v>
      </c>
      <c r="E398" s="77">
        <v>0.89</v>
      </c>
      <c r="F398" s="77">
        <v>0.72</v>
      </c>
      <c r="G398" s="77">
        <v>0.88</v>
      </c>
      <c r="H398" s="77">
        <v>0.67</v>
      </c>
      <c r="I398" s="108" t="s">
        <v>272</v>
      </c>
    </row>
    <row r="399" spans="1:9" ht="12.75">
      <c r="A399" s="108" t="s">
        <v>534</v>
      </c>
      <c r="B399" s="108" t="s">
        <v>535</v>
      </c>
      <c r="C399" s="77">
        <v>1253.21</v>
      </c>
      <c r="D399" s="77">
        <v>1367.35</v>
      </c>
      <c r="E399" s="77">
        <v>1.38</v>
      </c>
      <c r="F399" s="77">
        <v>0.98</v>
      </c>
      <c r="G399" s="77">
        <v>1.37</v>
      </c>
      <c r="H399" s="77">
        <v>0.97</v>
      </c>
      <c r="I399" s="108" t="s">
        <v>272</v>
      </c>
    </row>
    <row r="400" spans="1:9" ht="12.75">
      <c r="A400" s="108" t="s">
        <v>1119</v>
      </c>
      <c r="B400" s="108" t="s">
        <v>1120</v>
      </c>
      <c r="C400" s="77">
        <v>2274.67</v>
      </c>
      <c r="D400" s="77">
        <v>2438.22</v>
      </c>
      <c r="E400" s="77">
        <v>0.38</v>
      </c>
      <c r="F400" s="77">
        <v>0.33</v>
      </c>
      <c r="G400" s="77">
        <v>0.38</v>
      </c>
      <c r="H400" s="77">
        <v>0.33</v>
      </c>
      <c r="I400" s="108" t="s">
        <v>544</v>
      </c>
    </row>
    <row r="401" spans="1:9" ht="12.75">
      <c r="A401" s="108" t="s">
        <v>557</v>
      </c>
      <c r="B401" s="108" t="s">
        <v>558</v>
      </c>
      <c r="C401" s="77">
        <v>5541</v>
      </c>
      <c r="D401" s="77">
        <v>5614</v>
      </c>
      <c r="E401" s="77">
        <v>0.24</v>
      </c>
      <c r="F401" s="77">
        <v>0.24</v>
      </c>
      <c r="G401" s="77">
        <v>0.22</v>
      </c>
      <c r="H401" s="77">
        <v>0.22</v>
      </c>
      <c r="I401" s="108" t="s">
        <v>309</v>
      </c>
    </row>
    <row r="402" spans="1:9" ht="12.75">
      <c r="A402" s="108" t="s">
        <v>536</v>
      </c>
      <c r="B402" s="108" t="s">
        <v>537</v>
      </c>
      <c r="C402" s="77">
        <v>582.78</v>
      </c>
      <c r="D402" s="77">
        <v>615.46</v>
      </c>
      <c r="E402" s="77">
        <v>0.49</v>
      </c>
      <c r="F402" s="77">
        <v>0.58</v>
      </c>
      <c r="G402" s="77">
        <v>0.47</v>
      </c>
      <c r="H402" s="77">
        <v>0.56</v>
      </c>
      <c r="I402" s="108" t="s">
        <v>309</v>
      </c>
    </row>
    <row r="403" spans="1:9" ht="12.75">
      <c r="A403" s="108" t="s">
        <v>1121</v>
      </c>
      <c r="B403" s="108" t="s">
        <v>1122</v>
      </c>
      <c r="C403" s="77">
        <v>966</v>
      </c>
      <c r="D403" s="77">
        <v>971</v>
      </c>
      <c r="E403" s="77">
        <v>0.5</v>
      </c>
      <c r="F403" s="77">
        <v>0.54</v>
      </c>
      <c r="G403" s="77">
        <v>0.48</v>
      </c>
      <c r="H403" s="77">
        <v>0.39</v>
      </c>
      <c r="I403" s="108" t="s">
        <v>335</v>
      </c>
    </row>
    <row r="404" spans="1:9" ht="12.75">
      <c r="A404" s="108" t="s">
        <v>538</v>
      </c>
      <c r="B404" s="108" t="s">
        <v>539</v>
      </c>
      <c r="C404" s="77">
        <v>1217.79</v>
      </c>
      <c r="D404" s="77">
        <v>1229.02</v>
      </c>
      <c r="E404" s="77">
        <v>0.27</v>
      </c>
      <c r="F404" s="77">
        <v>0.18</v>
      </c>
      <c r="G404" s="77">
        <v>0.18</v>
      </c>
      <c r="H404" s="77">
        <v>0.18</v>
      </c>
      <c r="I404" s="108" t="s">
        <v>309</v>
      </c>
    </row>
    <row r="405" spans="1:9" ht="12.75">
      <c r="A405" s="108" t="s">
        <v>540</v>
      </c>
      <c r="B405" s="108" t="s">
        <v>541</v>
      </c>
      <c r="C405" s="77">
        <v>3168</v>
      </c>
      <c r="D405" s="77">
        <v>2816</v>
      </c>
      <c r="E405" s="77">
        <v>0.69</v>
      </c>
      <c r="F405" s="77">
        <v>0.68</v>
      </c>
      <c r="G405" s="77">
        <v>0.69</v>
      </c>
      <c r="H405" s="77">
        <v>0.65</v>
      </c>
      <c r="I405" s="108" t="s">
        <v>272</v>
      </c>
    </row>
    <row r="406" spans="1:9" ht="12.75">
      <c r="A406" s="108" t="s">
        <v>877</v>
      </c>
      <c r="B406" s="108" t="s">
        <v>878</v>
      </c>
      <c r="C406" s="77">
        <v>1125</v>
      </c>
      <c r="D406" s="77">
        <v>1137.4</v>
      </c>
      <c r="E406" s="77">
        <v>1.34</v>
      </c>
      <c r="F406" s="77">
        <v>1.21</v>
      </c>
      <c r="G406" s="77">
        <v>1.22</v>
      </c>
      <c r="H406" s="77">
        <v>1.06</v>
      </c>
      <c r="I406" s="108" t="s">
        <v>274</v>
      </c>
    </row>
    <row r="407" spans="1:9" ht="12.75">
      <c r="A407" s="108" t="s">
        <v>879</v>
      </c>
      <c r="B407" s="108" t="s">
        <v>880</v>
      </c>
      <c r="C407" s="77">
        <v>641.25</v>
      </c>
      <c r="D407" s="77">
        <v>687.01</v>
      </c>
      <c r="E407" s="77">
        <v>0.3</v>
      </c>
      <c r="F407" s="77">
        <v>0.16</v>
      </c>
      <c r="G407" s="77">
        <v>0.3</v>
      </c>
      <c r="H407" s="77">
        <v>0.16</v>
      </c>
      <c r="I407" s="108" t="s">
        <v>330</v>
      </c>
    </row>
    <row r="408" spans="1:9" ht="12.75">
      <c r="A408" s="108"/>
      <c r="B408" s="108"/>
      <c r="C408" s="77"/>
      <c r="D408" s="77"/>
      <c r="E408" s="77"/>
      <c r="F408" s="77"/>
      <c r="G408" s="77"/>
      <c r="H408" s="77"/>
      <c r="I408" s="108"/>
    </row>
    <row r="409" spans="1:9" ht="12.75">
      <c r="A409" s="108"/>
      <c r="B409" s="108"/>
      <c r="C409" s="77"/>
      <c r="D409" s="77"/>
      <c r="E409" s="77"/>
      <c r="F409" s="77"/>
      <c r="G409" s="77"/>
      <c r="H409" s="77"/>
      <c r="I409" s="108"/>
    </row>
    <row r="410" spans="1:9" ht="12.75">
      <c r="A410" s="108"/>
      <c r="B410" s="108"/>
      <c r="C410" s="77"/>
      <c r="D410" s="77"/>
      <c r="E410" s="77"/>
      <c r="F410" s="77"/>
      <c r="G410" s="77"/>
      <c r="H410" s="77"/>
      <c r="I410" s="108"/>
    </row>
    <row r="411" spans="1:9" ht="12.75">
      <c r="A411" s="108"/>
      <c r="B411" s="108"/>
      <c r="C411" s="77"/>
      <c r="D411" s="77"/>
      <c r="E411" s="77"/>
      <c r="F411" s="77"/>
      <c r="G411" s="77"/>
      <c r="H411" s="77"/>
      <c r="I411" s="108"/>
    </row>
    <row r="412" spans="1:9" ht="12.75">
      <c r="A412" s="108"/>
      <c r="B412" s="108"/>
      <c r="C412" s="77"/>
      <c r="D412" s="77"/>
      <c r="E412" s="77"/>
      <c r="F412" s="77"/>
      <c r="G412" s="77"/>
      <c r="H412" s="77"/>
      <c r="I412" s="108"/>
    </row>
    <row r="413" spans="1:9" ht="12.75">
      <c r="A413" s="108"/>
      <c r="B413" s="108"/>
      <c r="C413" s="77"/>
      <c r="D413" s="77"/>
      <c r="E413" s="77"/>
      <c r="F413" s="77"/>
      <c r="G413" s="77"/>
      <c r="H413" s="77"/>
      <c r="I413" s="108"/>
    </row>
    <row r="414" spans="1:9" ht="12.75">
      <c r="A414" s="108"/>
      <c r="B414" s="108"/>
      <c r="C414" s="77"/>
      <c r="D414" s="77"/>
      <c r="E414" s="77"/>
      <c r="F414" s="77"/>
      <c r="G414" s="77"/>
      <c r="H414" s="77"/>
      <c r="I414" s="108"/>
    </row>
    <row r="415" spans="1:9" ht="12.75">
      <c r="A415" s="108"/>
      <c r="B415" s="108"/>
      <c r="C415" s="77"/>
      <c r="D415" s="77"/>
      <c r="E415" s="77"/>
      <c r="F415" s="77"/>
      <c r="G415" s="77"/>
      <c r="H415" s="77"/>
      <c r="I415" s="108"/>
    </row>
    <row r="416" spans="1:9" ht="12.75">
      <c r="A416" s="108"/>
      <c r="B416" s="108"/>
      <c r="C416" s="77"/>
      <c r="D416" s="77"/>
      <c r="E416" s="77"/>
      <c r="F416" s="77"/>
      <c r="G416" s="77"/>
      <c r="H416" s="77"/>
      <c r="I416" s="108"/>
    </row>
    <row r="417" spans="1:9" ht="12.75">
      <c r="A417" s="108"/>
      <c r="B417" s="108"/>
      <c r="C417" s="77"/>
      <c r="D417" s="77"/>
      <c r="E417" s="77"/>
      <c r="F417" s="77"/>
      <c r="G417" s="77"/>
      <c r="H417" s="77"/>
      <c r="I417" s="108"/>
    </row>
    <row r="418" spans="1:9" ht="12.75">
      <c r="A418" s="108"/>
      <c r="B418" s="108"/>
      <c r="C418" s="77"/>
      <c r="D418" s="77"/>
      <c r="E418" s="77"/>
      <c r="F418" s="77"/>
      <c r="G418" s="77"/>
      <c r="H418" s="77"/>
      <c r="I418" s="108"/>
    </row>
    <row r="419" spans="1:9" ht="12.75">
      <c r="A419" s="108"/>
      <c r="B419" s="108"/>
      <c r="C419" s="77"/>
      <c r="D419" s="77"/>
      <c r="E419" s="77"/>
      <c r="F419" s="77"/>
      <c r="G419" s="77"/>
      <c r="H419" s="77"/>
      <c r="I419" s="108"/>
    </row>
    <row r="420" spans="1:9" ht="12.75">
      <c r="A420" s="108"/>
      <c r="B420" s="108"/>
      <c r="C420" s="77"/>
      <c r="D420" s="77"/>
      <c r="E420" s="77"/>
      <c r="F420" s="77"/>
      <c r="G420" s="77"/>
      <c r="H420" s="77"/>
      <c r="I420" s="108"/>
    </row>
    <row r="421" spans="1:9" ht="12.75">
      <c r="A421" s="108"/>
      <c r="B421" s="108"/>
      <c r="C421" s="77"/>
      <c r="D421" s="77"/>
      <c r="E421" s="77"/>
      <c r="F421" s="77"/>
      <c r="G421" s="77"/>
      <c r="H421" s="77"/>
      <c r="I421" s="108"/>
    </row>
    <row r="422" spans="1:9" ht="12.75">
      <c r="A422" s="108"/>
      <c r="B422" s="108"/>
      <c r="C422" s="77"/>
      <c r="D422" s="77"/>
      <c r="E422" s="77"/>
      <c r="F422" s="77"/>
      <c r="G422" s="77"/>
      <c r="H422" s="77"/>
      <c r="I422" s="108"/>
    </row>
    <row r="423" spans="1:9" ht="12.75">
      <c r="A423" s="108"/>
      <c r="B423" s="108"/>
      <c r="C423" s="77"/>
      <c r="D423" s="77"/>
      <c r="E423" s="77"/>
      <c r="F423" s="77"/>
      <c r="G423" s="77"/>
      <c r="H423" s="77"/>
      <c r="I423" s="108"/>
    </row>
    <row r="424" spans="1:9" ht="12.75">
      <c r="A424" s="108"/>
      <c r="B424" s="108"/>
      <c r="C424" s="77"/>
      <c r="D424" s="77"/>
      <c r="E424" s="77"/>
      <c r="F424" s="77"/>
      <c r="G424" s="77"/>
      <c r="H424" s="77"/>
      <c r="I424" s="108"/>
    </row>
    <row r="425" spans="1:9" ht="12.75">
      <c r="A425" s="108"/>
      <c r="B425" s="108"/>
      <c r="C425" s="77"/>
      <c r="D425" s="77"/>
      <c r="E425" s="77"/>
      <c r="F425" s="77"/>
      <c r="G425" s="77"/>
      <c r="H425" s="77"/>
      <c r="I425" s="108"/>
    </row>
    <row r="426" spans="1:9" ht="12.75">
      <c r="A426" s="108"/>
      <c r="B426" s="108"/>
      <c r="C426" s="77"/>
      <c r="D426" s="77"/>
      <c r="E426" s="77"/>
      <c r="F426" s="77"/>
      <c r="G426" s="77"/>
      <c r="H426" s="77"/>
      <c r="I426" s="108"/>
    </row>
    <row r="427" spans="1:9" ht="12.75">
      <c r="A427" s="108"/>
      <c r="B427" s="108"/>
      <c r="C427" s="77"/>
      <c r="D427" s="77"/>
      <c r="E427" s="77"/>
      <c r="F427" s="77"/>
      <c r="G427" s="77"/>
      <c r="H427" s="77"/>
      <c r="I427" s="108"/>
    </row>
    <row r="428" spans="1:9" ht="12.75">
      <c r="A428" s="108"/>
      <c r="B428" s="108"/>
      <c r="C428" s="77"/>
      <c r="D428" s="77"/>
      <c r="E428" s="77"/>
      <c r="F428" s="77"/>
      <c r="G428" s="77"/>
      <c r="H428" s="77"/>
      <c r="I428" s="108"/>
    </row>
    <row r="429" spans="1:9" ht="12.75">
      <c r="A429" s="108"/>
      <c r="B429" s="108"/>
      <c r="C429" s="77"/>
      <c r="D429" s="77"/>
      <c r="E429" s="77"/>
      <c r="F429" s="77"/>
      <c r="G429" s="77"/>
      <c r="H429" s="77"/>
      <c r="I429" s="108"/>
    </row>
    <row r="430" spans="1:9" ht="12.75">
      <c r="A430" s="108"/>
      <c r="B430" s="108"/>
      <c r="C430" s="77"/>
      <c r="D430" s="77"/>
      <c r="E430" s="77"/>
      <c r="F430" s="77"/>
      <c r="G430" s="77"/>
      <c r="H430" s="77"/>
      <c r="I430" s="108"/>
    </row>
    <row r="431" spans="1:9" ht="12.75">
      <c r="A431" s="108"/>
      <c r="B431" s="108"/>
      <c r="C431" s="77"/>
      <c r="D431" s="77"/>
      <c r="E431" s="77"/>
      <c r="F431" s="77"/>
      <c r="G431" s="77"/>
      <c r="H431" s="77"/>
      <c r="I431" s="108"/>
    </row>
    <row r="432" spans="1:9" ht="12.75">
      <c r="A432" s="108"/>
      <c r="B432" s="108"/>
      <c r="C432" s="77"/>
      <c r="D432" s="77"/>
      <c r="E432" s="77"/>
      <c r="F432" s="77"/>
      <c r="G432" s="77"/>
      <c r="H432" s="77"/>
      <c r="I432" s="108"/>
    </row>
    <row r="433" spans="1:9" ht="12.75">
      <c r="A433" s="108"/>
      <c r="B433" s="108"/>
      <c r="C433" s="77"/>
      <c r="D433" s="77"/>
      <c r="E433" s="77"/>
      <c r="F433" s="77"/>
      <c r="G433" s="77"/>
      <c r="H433" s="77"/>
      <c r="I433" s="108"/>
    </row>
    <row r="434" spans="1:9" ht="12.75">
      <c r="A434" s="108"/>
      <c r="B434" s="108"/>
      <c r="C434" s="77"/>
      <c r="D434" s="77"/>
      <c r="E434" s="77"/>
      <c r="F434" s="77"/>
      <c r="G434" s="77"/>
      <c r="H434" s="77"/>
      <c r="I434" s="108"/>
    </row>
    <row r="435" spans="1:9" ht="12.75">
      <c r="A435" s="108"/>
      <c r="B435" s="108"/>
      <c r="C435" s="77"/>
      <c r="D435" s="77"/>
      <c r="E435" s="77"/>
      <c r="F435" s="77"/>
      <c r="G435" s="77"/>
      <c r="H435" s="77"/>
      <c r="I435" s="108"/>
    </row>
    <row r="436" spans="1:9" ht="12.75">
      <c r="A436" s="108"/>
      <c r="B436" s="108"/>
      <c r="C436" s="77"/>
      <c r="D436" s="77"/>
      <c r="E436" s="77"/>
      <c r="F436" s="77"/>
      <c r="G436" s="77"/>
      <c r="H436" s="77"/>
      <c r="I436" s="108"/>
    </row>
    <row r="437" spans="1:9" ht="12.75">
      <c r="A437" s="108"/>
      <c r="B437" s="108"/>
      <c r="C437" s="77"/>
      <c r="D437" s="77"/>
      <c r="E437" s="77"/>
      <c r="F437" s="77"/>
      <c r="G437" s="77"/>
      <c r="H437" s="77"/>
      <c r="I437" s="108"/>
    </row>
    <row r="438" spans="1:9" ht="12.75">
      <c r="A438" s="108"/>
      <c r="B438" s="108"/>
      <c r="C438" s="77"/>
      <c r="D438" s="77"/>
      <c r="E438" s="77"/>
      <c r="F438" s="77"/>
      <c r="G438" s="77"/>
      <c r="H438" s="77"/>
      <c r="I438" s="108"/>
    </row>
    <row r="439" spans="1:9" ht="12.75">
      <c r="A439" s="108"/>
      <c r="B439" s="108"/>
      <c r="C439" s="77"/>
      <c r="D439" s="77"/>
      <c r="E439" s="77"/>
      <c r="F439" s="77"/>
      <c r="G439" s="77"/>
      <c r="H439" s="77"/>
      <c r="I439" s="108"/>
    </row>
    <row r="440" spans="1:9" ht="12.75">
      <c r="A440" s="108"/>
      <c r="B440" s="108"/>
      <c r="C440" s="77"/>
      <c r="D440" s="77"/>
      <c r="E440" s="77"/>
      <c r="F440" s="77"/>
      <c r="G440" s="77"/>
      <c r="H440" s="77"/>
      <c r="I440" s="108"/>
    </row>
    <row r="441" spans="1:9" ht="12.75">
      <c r="A441" s="108"/>
      <c r="B441" s="108"/>
      <c r="C441" s="77"/>
      <c r="D441" s="77"/>
      <c r="E441" s="77"/>
      <c r="F441" s="77"/>
      <c r="G441" s="77"/>
      <c r="H441" s="77"/>
      <c r="I441" s="108"/>
    </row>
    <row r="442" spans="1:9" ht="12.75">
      <c r="A442" s="108"/>
      <c r="B442" s="108"/>
      <c r="C442" s="77"/>
      <c r="D442" s="77"/>
      <c r="E442" s="77"/>
      <c r="F442" s="77"/>
      <c r="G442" s="77"/>
      <c r="H442" s="77"/>
      <c r="I442" s="108"/>
    </row>
    <row r="443" spans="1:9" ht="12.75">
      <c r="A443" s="108"/>
      <c r="B443" s="108"/>
      <c r="C443" s="77"/>
      <c r="D443" s="77"/>
      <c r="E443" s="77"/>
      <c r="F443" s="77"/>
      <c r="G443" s="77"/>
      <c r="H443" s="77"/>
      <c r="I443" s="108"/>
    </row>
    <row r="444" spans="1:9" ht="12.75">
      <c r="A444" s="108"/>
      <c r="B444" s="108"/>
      <c r="C444" s="77"/>
      <c r="D444" s="77"/>
      <c r="E444" s="77"/>
      <c r="F444" s="77"/>
      <c r="G444" s="77"/>
      <c r="H444" s="77"/>
      <c r="I444" s="108"/>
    </row>
    <row r="445" spans="1:9" ht="12.75">
      <c r="A445" s="108"/>
      <c r="B445" s="108"/>
      <c r="C445" s="77"/>
      <c r="D445" s="77"/>
      <c r="E445" s="77"/>
      <c r="F445" s="77"/>
      <c r="G445" s="77"/>
      <c r="H445" s="77"/>
      <c r="I445" s="108"/>
    </row>
    <row r="446" spans="1:9" ht="12.75">
      <c r="A446" s="108"/>
      <c r="B446" s="108"/>
      <c r="C446" s="77"/>
      <c r="D446" s="77"/>
      <c r="E446" s="77"/>
      <c r="F446" s="77"/>
      <c r="G446" s="77"/>
      <c r="H446" s="77"/>
      <c r="I446" s="108"/>
    </row>
    <row r="447" spans="1:9" ht="12.75">
      <c r="A447" s="108"/>
      <c r="B447" s="108"/>
      <c r="C447" s="77"/>
      <c r="D447" s="77"/>
      <c r="E447" s="77"/>
      <c r="F447" s="77"/>
      <c r="G447" s="77"/>
      <c r="H447" s="77"/>
      <c r="I447" s="108"/>
    </row>
    <row r="448" spans="1:9" ht="12.75">
      <c r="A448" s="108"/>
      <c r="B448" s="108"/>
      <c r="C448" s="77"/>
      <c r="D448" s="77"/>
      <c r="E448" s="77"/>
      <c r="F448" s="77"/>
      <c r="G448" s="77"/>
      <c r="H448" s="77"/>
      <c r="I448" s="108"/>
    </row>
    <row r="449" spans="1:9" ht="12.75">
      <c r="A449" s="108"/>
      <c r="B449" s="108"/>
      <c r="C449" s="77"/>
      <c r="D449" s="77"/>
      <c r="E449" s="77"/>
      <c r="F449" s="77"/>
      <c r="G449" s="77"/>
      <c r="H449" s="77"/>
      <c r="I449" s="108"/>
    </row>
    <row r="450" spans="1:9" ht="12.75">
      <c r="A450" s="108"/>
      <c r="B450" s="108"/>
      <c r="C450" s="77"/>
      <c r="D450" s="77"/>
      <c r="E450" s="77"/>
      <c r="F450" s="77"/>
      <c r="G450" s="77"/>
      <c r="H450" s="77"/>
      <c r="I450" s="108"/>
    </row>
    <row r="451" spans="1:9" ht="12.75">
      <c r="A451" s="108"/>
      <c r="B451" s="108"/>
      <c r="C451" s="77"/>
      <c r="D451" s="77"/>
      <c r="E451" s="77"/>
      <c r="F451" s="77"/>
      <c r="G451" s="77"/>
      <c r="H451" s="77"/>
      <c r="I451" s="108"/>
    </row>
    <row r="452" spans="1:9" ht="12.75">
      <c r="A452" s="108"/>
      <c r="B452" s="108"/>
      <c r="C452" s="77"/>
      <c r="D452" s="77"/>
      <c r="E452" s="77"/>
      <c r="F452" s="77"/>
      <c r="G452" s="77"/>
      <c r="H452" s="77"/>
      <c r="I452" s="108"/>
    </row>
    <row r="453" spans="1:9" ht="12.75">
      <c r="A453" s="108"/>
      <c r="B453" s="108"/>
      <c r="C453" s="77"/>
      <c r="D453" s="77"/>
      <c r="E453" s="77"/>
      <c r="F453" s="77"/>
      <c r="G453" s="77"/>
      <c r="H453" s="77"/>
      <c r="I453" s="108"/>
    </row>
    <row r="454" spans="1:9" ht="12.75">
      <c r="A454" s="108"/>
      <c r="B454" s="108"/>
      <c r="C454" s="77"/>
      <c r="D454" s="77"/>
      <c r="E454" s="77"/>
      <c r="F454" s="77"/>
      <c r="G454" s="77"/>
      <c r="H454" s="77"/>
      <c r="I454" s="108"/>
    </row>
    <row r="455" spans="1:9" ht="12.75">
      <c r="A455" s="108"/>
      <c r="B455" s="108"/>
      <c r="C455" s="77"/>
      <c r="D455" s="77"/>
      <c r="E455" s="77"/>
      <c r="F455" s="77"/>
      <c r="G455" s="77"/>
      <c r="H455" s="77"/>
      <c r="I455" s="108"/>
    </row>
    <row r="456" spans="1:9" ht="12.75">
      <c r="A456" s="108"/>
      <c r="B456" s="108"/>
      <c r="C456" s="77"/>
      <c r="D456" s="77"/>
      <c r="E456" s="77"/>
      <c r="F456" s="77"/>
      <c r="G456" s="77"/>
      <c r="H456" s="77"/>
      <c r="I456" s="108"/>
    </row>
    <row r="457" spans="1:9" ht="12.75">
      <c r="A457" s="108"/>
      <c r="B457" s="108"/>
      <c r="C457" s="77"/>
      <c r="D457" s="77"/>
      <c r="E457" s="77"/>
      <c r="F457" s="77"/>
      <c r="G457" s="77"/>
      <c r="H457" s="77"/>
      <c r="I457" s="108"/>
    </row>
    <row r="458" spans="1:9" ht="12.75">
      <c r="A458" s="108"/>
      <c r="B458" s="108"/>
      <c r="C458" s="77"/>
      <c r="D458" s="77"/>
      <c r="E458" s="77"/>
      <c r="F458" s="77"/>
      <c r="G458" s="77"/>
      <c r="H458" s="77"/>
      <c r="I458" s="108"/>
    </row>
    <row r="459" spans="1:9" ht="12.75">
      <c r="A459" s="108"/>
      <c r="B459" s="108"/>
      <c r="C459" s="77"/>
      <c r="D459" s="77"/>
      <c r="E459" s="77"/>
      <c r="F459" s="77"/>
      <c r="G459" s="77"/>
      <c r="H459" s="77"/>
      <c r="I459" s="108"/>
    </row>
    <row r="460" spans="1:9" ht="12.75">
      <c r="A460" s="108"/>
      <c r="B460" s="108"/>
      <c r="C460" s="77"/>
      <c r="D460" s="77"/>
      <c r="E460" s="77"/>
      <c r="F460" s="77"/>
      <c r="G460" s="77"/>
      <c r="H460" s="77"/>
      <c r="I460" s="108"/>
    </row>
    <row r="461" spans="1:9" ht="12.75">
      <c r="A461" s="108"/>
      <c r="B461" s="108"/>
      <c r="C461" s="77"/>
      <c r="D461" s="77"/>
      <c r="E461" s="77"/>
      <c r="F461" s="77"/>
      <c r="G461" s="77"/>
      <c r="H461" s="77"/>
      <c r="I461" s="108"/>
    </row>
    <row r="462" spans="1:9" ht="12.75">
      <c r="A462" s="108"/>
      <c r="B462" s="108"/>
      <c r="C462" s="77"/>
      <c r="D462" s="77"/>
      <c r="E462" s="77"/>
      <c r="F462" s="77"/>
      <c r="G462" s="77"/>
      <c r="H462" s="77"/>
      <c r="I462" s="108"/>
    </row>
    <row r="463" spans="1:9" ht="12.75">
      <c r="A463" s="108"/>
      <c r="B463" s="108"/>
      <c r="C463" s="77"/>
      <c r="D463" s="77"/>
      <c r="E463" s="77"/>
      <c r="F463" s="77"/>
      <c r="G463" s="77"/>
      <c r="H463" s="77"/>
      <c r="I463" s="108"/>
    </row>
    <row r="464" spans="1:9" ht="12.75">
      <c r="A464" s="108"/>
      <c r="B464" s="108"/>
      <c r="C464" s="77"/>
      <c r="D464" s="77"/>
      <c r="E464" s="77"/>
      <c r="F464" s="77"/>
      <c r="G464" s="77"/>
      <c r="H464" s="77"/>
      <c r="I464" s="108"/>
    </row>
    <row r="465" spans="1:9" ht="12.75">
      <c r="A465" s="108"/>
      <c r="B465" s="108"/>
      <c r="C465" s="77"/>
      <c r="D465" s="77"/>
      <c r="E465" s="77"/>
      <c r="F465" s="77"/>
      <c r="G465" s="77"/>
      <c r="H465" s="77"/>
      <c r="I465" s="108"/>
    </row>
    <row r="466" spans="1:9" ht="12.75">
      <c r="A466" s="108"/>
      <c r="B466" s="108"/>
      <c r="C466" s="77"/>
      <c r="D466" s="77"/>
      <c r="E466" s="77"/>
      <c r="F466" s="77"/>
      <c r="G466" s="77"/>
      <c r="H466" s="77"/>
      <c r="I466" s="108"/>
    </row>
    <row r="467" spans="1:9" ht="12.75">
      <c r="A467" s="108"/>
      <c r="B467" s="108"/>
      <c r="C467" s="77"/>
      <c r="D467" s="77"/>
      <c r="E467" s="77"/>
      <c r="F467" s="77"/>
      <c r="G467" s="77"/>
      <c r="H467" s="77"/>
      <c r="I467" s="108"/>
    </row>
    <row r="468" spans="1:9" ht="12.75">
      <c r="A468" s="108"/>
      <c r="B468" s="108"/>
      <c r="C468" s="77"/>
      <c r="D468" s="77"/>
      <c r="E468" s="77"/>
      <c r="F468" s="77"/>
      <c r="G468" s="77"/>
      <c r="H468" s="77"/>
      <c r="I468" s="108"/>
    </row>
    <row r="469" spans="1:9" ht="12.75">
      <c r="A469" s="108"/>
      <c r="B469" s="108"/>
      <c r="C469" s="77"/>
      <c r="D469" s="77"/>
      <c r="E469" s="77"/>
      <c r="F469" s="77"/>
      <c r="G469" s="77"/>
      <c r="H469" s="77"/>
      <c r="I469" s="108"/>
    </row>
    <row r="470" spans="1:9" ht="12.75">
      <c r="A470" s="108"/>
      <c r="B470" s="108"/>
      <c r="C470" s="77"/>
      <c r="D470" s="77"/>
      <c r="E470" s="77"/>
      <c r="F470" s="77"/>
      <c r="G470" s="77"/>
      <c r="H470" s="77"/>
      <c r="I470" s="108"/>
    </row>
    <row r="471" spans="1:9" ht="12.75">
      <c r="A471" s="108"/>
      <c r="B471" s="108"/>
      <c r="C471" s="77"/>
      <c r="D471" s="77"/>
      <c r="E471" s="77"/>
      <c r="F471" s="77"/>
      <c r="G471" s="77"/>
      <c r="H471" s="77"/>
      <c r="I471" s="108"/>
    </row>
    <row r="472" spans="1:9" ht="12.75">
      <c r="A472" s="108"/>
      <c r="B472" s="108"/>
      <c r="C472" s="77"/>
      <c r="D472" s="77"/>
      <c r="E472" s="77"/>
      <c r="F472" s="77"/>
      <c r="G472" s="77"/>
      <c r="H472" s="77"/>
      <c r="I472" s="108"/>
    </row>
    <row r="473" spans="1:9" ht="12.75">
      <c r="A473" s="108"/>
      <c r="B473" s="108"/>
      <c r="C473" s="77"/>
      <c r="D473" s="77"/>
      <c r="E473" s="77"/>
      <c r="F473" s="77"/>
      <c r="G473" s="77"/>
      <c r="H473" s="77"/>
      <c r="I473" s="108"/>
    </row>
    <row r="474" spans="1:9" ht="12.75">
      <c r="A474" s="108"/>
      <c r="B474" s="108"/>
      <c r="C474" s="77"/>
      <c r="D474" s="77"/>
      <c r="E474" s="77"/>
      <c r="F474" s="77"/>
      <c r="G474" s="77"/>
      <c r="H474" s="77"/>
      <c r="I474" s="108"/>
    </row>
    <row r="475" spans="1:9" ht="12.75">
      <c r="A475" s="108"/>
      <c r="B475" s="108"/>
      <c r="C475" s="77"/>
      <c r="D475" s="77"/>
      <c r="E475" s="77"/>
      <c r="F475" s="77"/>
      <c r="G475" s="77"/>
      <c r="H475" s="77"/>
      <c r="I475" s="108"/>
    </row>
    <row r="476" spans="1:9" ht="12.75">
      <c r="A476" s="108"/>
      <c r="B476" s="108"/>
      <c r="C476" s="77"/>
      <c r="D476" s="77"/>
      <c r="E476" s="77"/>
      <c r="F476" s="77"/>
      <c r="G476" s="77"/>
      <c r="H476" s="77"/>
      <c r="I476" s="108"/>
    </row>
    <row r="477" spans="1:9" ht="12.75">
      <c r="A477" s="108"/>
      <c r="B477" s="108"/>
      <c r="C477" s="77"/>
      <c r="D477" s="77"/>
      <c r="E477" s="77"/>
      <c r="F477" s="77"/>
      <c r="G477" s="77"/>
      <c r="H477" s="77"/>
      <c r="I477" s="108"/>
    </row>
    <row r="478" spans="1:9" ht="12.75">
      <c r="A478" s="108"/>
      <c r="B478" s="108"/>
      <c r="C478" s="77"/>
      <c r="D478" s="77"/>
      <c r="E478" s="77"/>
      <c r="F478" s="77"/>
      <c r="G478" s="77"/>
      <c r="H478" s="77"/>
      <c r="I478" s="108"/>
    </row>
    <row r="479" spans="1:9" ht="12.75">
      <c r="A479" s="108"/>
      <c r="B479" s="108"/>
      <c r="C479" s="77"/>
      <c r="D479" s="77"/>
      <c r="E479" s="77"/>
      <c r="F479" s="77"/>
      <c r="G479" s="77"/>
      <c r="H479" s="77"/>
      <c r="I479" s="108"/>
    </row>
    <row r="480" spans="1:9" ht="12.75">
      <c r="A480" s="108"/>
      <c r="B480" s="108"/>
      <c r="C480" s="77"/>
      <c r="D480" s="77"/>
      <c r="E480" s="77"/>
      <c r="F480" s="77"/>
      <c r="G480" s="77"/>
      <c r="H480" s="77"/>
      <c r="I480" s="108"/>
    </row>
    <row r="481" spans="1:9" ht="12.75">
      <c r="A481" s="108"/>
      <c r="B481" s="108"/>
      <c r="C481" s="77"/>
      <c r="D481" s="77"/>
      <c r="E481" s="77"/>
      <c r="F481" s="77"/>
      <c r="G481" s="77"/>
      <c r="H481" s="77"/>
      <c r="I481" s="108"/>
    </row>
    <row r="482" spans="1:9" ht="12.75">
      <c r="A482" s="108"/>
      <c r="B482" s="108"/>
      <c r="C482" s="77"/>
      <c r="D482" s="77"/>
      <c r="E482" s="77"/>
      <c r="F482" s="77"/>
      <c r="G482" s="77"/>
      <c r="H482" s="77"/>
      <c r="I482" s="108"/>
    </row>
    <row r="483" spans="1:9" ht="12.75">
      <c r="A483" s="108"/>
      <c r="B483" s="108"/>
      <c r="C483" s="77"/>
      <c r="D483" s="77"/>
      <c r="E483" s="77"/>
      <c r="F483" s="77"/>
      <c r="G483" s="77"/>
      <c r="H483" s="77"/>
      <c r="I483" s="108"/>
    </row>
    <row r="484" spans="1:9" ht="12.75">
      <c r="A484" s="108"/>
      <c r="B484" s="108"/>
      <c r="C484" s="77"/>
      <c r="D484" s="77"/>
      <c r="E484" s="77"/>
      <c r="F484" s="77"/>
      <c r="G484" s="77"/>
      <c r="H484" s="77"/>
      <c r="I484" s="108"/>
    </row>
    <row r="485" spans="1:9" ht="12.75">
      <c r="A485" s="108"/>
      <c r="B485" s="108"/>
      <c r="C485" s="77"/>
      <c r="D485" s="77"/>
      <c r="E485" s="77"/>
      <c r="F485" s="77"/>
      <c r="G485" s="77"/>
      <c r="H485" s="77"/>
      <c r="I485" s="108"/>
    </row>
    <row r="486" spans="1:9" ht="12.75">
      <c r="A486" s="108"/>
      <c r="B486" s="108"/>
      <c r="C486" s="77"/>
      <c r="D486" s="77"/>
      <c r="E486" s="77"/>
      <c r="F486" s="77"/>
      <c r="G486" s="77"/>
      <c r="H486" s="77"/>
      <c r="I486" s="108"/>
    </row>
    <row r="487" spans="1:9" ht="12.75">
      <c r="A487" s="108"/>
      <c r="B487" s="108"/>
      <c r="C487" s="77"/>
      <c r="D487" s="77"/>
      <c r="E487" s="77"/>
      <c r="F487" s="77"/>
      <c r="G487" s="77"/>
      <c r="H487" s="77"/>
      <c r="I487" s="108"/>
    </row>
    <row r="488" spans="1:9" ht="12.75">
      <c r="A488" s="108"/>
      <c r="B488" s="108"/>
      <c r="C488" s="77"/>
      <c r="D488" s="77"/>
      <c r="E488" s="77"/>
      <c r="F488" s="77"/>
      <c r="G488" s="77"/>
      <c r="H488" s="77"/>
      <c r="I488" s="108"/>
    </row>
    <row r="489" spans="1:9" ht="12.75">
      <c r="A489" s="108"/>
      <c r="B489" s="108"/>
      <c r="C489" s="77"/>
      <c r="D489" s="77"/>
      <c r="E489" s="77"/>
      <c r="F489" s="77"/>
      <c r="G489" s="77"/>
      <c r="H489" s="77"/>
      <c r="I489" s="108"/>
    </row>
    <row r="490" spans="1:9" ht="12.75">
      <c r="A490" s="108"/>
      <c r="B490" s="108"/>
      <c r="C490" s="77"/>
      <c r="D490" s="77"/>
      <c r="E490" s="77"/>
      <c r="F490" s="77"/>
      <c r="G490" s="77"/>
      <c r="H490" s="77"/>
      <c r="I490" s="108"/>
    </row>
    <row r="491" spans="1:9" ht="12.75">
      <c r="A491" s="108"/>
      <c r="B491" s="108"/>
      <c r="C491" s="77"/>
      <c r="D491" s="77"/>
      <c r="E491" s="77"/>
      <c r="F491" s="77"/>
      <c r="G491" s="77"/>
      <c r="H491" s="77"/>
      <c r="I491" s="108"/>
    </row>
    <row r="492" spans="1:9" ht="12.75">
      <c r="A492" s="108"/>
      <c r="B492" s="108"/>
      <c r="C492" s="77"/>
      <c r="D492" s="77"/>
      <c r="E492" s="77"/>
      <c r="F492" s="77"/>
      <c r="G492" s="77"/>
      <c r="H492" s="77"/>
      <c r="I492" s="108"/>
    </row>
    <row r="493" spans="1:9" ht="12.75">
      <c r="A493" s="108"/>
      <c r="B493" s="108"/>
      <c r="C493" s="77"/>
      <c r="D493" s="77"/>
      <c r="E493" s="77"/>
      <c r="F493" s="77"/>
      <c r="G493" s="77"/>
      <c r="H493" s="77"/>
      <c r="I493" s="108"/>
    </row>
    <row r="494" spans="1:9" ht="12.75">
      <c r="A494" s="108"/>
      <c r="B494" s="108"/>
      <c r="C494" s="77"/>
      <c r="D494" s="77"/>
      <c r="E494" s="77"/>
      <c r="F494" s="77"/>
      <c r="G494" s="77"/>
      <c r="H494" s="77"/>
      <c r="I494" s="108"/>
    </row>
    <row r="495" spans="1:9" ht="12.75">
      <c r="A495" s="108"/>
      <c r="B495" s="108"/>
      <c r="C495" s="77"/>
      <c r="D495" s="77"/>
      <c r="E495" s="77"/>
      <c r="F495" s="77"/>
      <c r="G495" s="77"/>
      <c r="H495" s="77"/>
      <c r="I495" s="108"/>
    </row>
    <row r="496" spans="1:9" ht="12.75">
      <c r="A496" s="108"/>
      <c r="B496" s="108"/>
      <c r="C496" s="77"/>
      <c r="D496" s="77"/>
      <c r="E496" s="77"/>
      <c r="F496" s="77"/>
      <c r="G496" s="77"/>
      <c r="H496" s="77"/>
      <c r="I496" s="108"/>
    </row>
    <row r="497" spans="1:9" ht="12.75">
      <c r="A497" s="108"/>
      <c r="B497" s="108"/>
      <c r="C497" s="77"/>
      <c r="D497" s="77"/>
      <c r="E497" s="77"/>
      <c r="F497" s="77"/>
      <c r="G497" s="77"/>
      <c r="H497" s="77"/>
      <c r="I497" s="108"/>
    </row>
    <row r="498" spans="1:9" ht="12.75">
      <c r="A498" s="108"/>
      <c r="B498" s="108"/>
      <c r="C498" s="77"/>
      <c r="D498" s="77"/>
      <c r="E498" s="77"/>
      <c r="F498" s="77"/>
      <c r="G498" s="77"/>
      <c r="H498" s="77"/>
      <c r="I498" s="108"/>
    </row>
    <row r="499" spans="1:9" ht="12.75">
      <c r="A499" s="108"/>
      <c r="B499" s="108"/>
      <c r="C499" s="77"/>
      <c r="D499" s="77"/>
      <c r="E499" s="77"/>
      <c r="F499" s="77"/>
      <c r="G499" s="77"/>
      <c r="H499" s="77"/>
      <c r="I499" s="108"/>
    </row>
    <row r="500" spans="1:9" ht="12.75">
      <c r="A500" s="108"/>
      <c r="B500" s="108"/>
      <c r="C500" s="77"/>
      <c r="D500" s="77"/>
      <c r="E500" s="77"/>
      <c r="F500" s="77"/>
      <c r="G500" s="77"/>
      <c r="H500" s="77"/>
      <c r="I500" s="108"/>
    </row>
    <row r="501" spans="1:9" ht="12.75">
      <c r="A501" s="108"/>
      <c r="B501" s="108"/>
      <c r="C501" s="77"/>
      <c r="D501" s="77"/>
      <c r="E501" s="77"/>
      <c r="F501" s="77"/>
      <c r="G501" s="77"/>
      <c r="H501" s="77"/>
      <c r="I501" s="108"/>
    </row>
    <row r="502" spans="1:9" ht="12.75">
      <c r="A502" s="108"/>
      <c r="B502" s="108"/>
      <c r="C502" s="77"/>
      <c r="D502" s="77"/>
      <c r="E502" s="77"/>
      <c r="F502" s="77"/>
      <c r="G502" s="77"/>
      <c r="H502" s="77"/>
      <c r="I502" s="108"/>
    </row>
    <row r="503" spans="1:9" ht="12.75">
      <c r="A503" s="108"/>
      <c r="B503" s="108"/>
      <c r="C503" s="77"/>
      <c r="D503" s="77"/>
      <c r="E503" s="77"/>
      <c r="F503" s="77"/>
      <c r="G503" s="77"/>
      <c r="H503" s="77"/>
      <c r="I503" s="108"/>
    </row>
    <row r="504" spans="1:9" ht="12.75">
      <c r="A504" s="108"/>
      <c r="B504" s="108"/>
      <c r="C504" s="77"/>
      <c r="D504" s="77"/>
      <c r="E504" s="77"/>
      <c r="F504" s="77"/>
      <c r="G504" s="77"/>
      <c r="H504" s="77"/>
      <c r="I504" s="108"/>
    </row>
    <row r="505" spans="1:9" ht="12.75">
      <c r="A505" s="108"/>
      <c r="B505" s="108"/>
      <c r="C505" s="77"/>
      <c r="D505" s="77"/>
      <c r="E505" s="77"/>
      <c r="F505" s="77"/>
      <c r="G505" s="77"/>
      <c r="H505" s="77"/>
      <c r="I505" s="108"/>
    </row>
    <row r="506" spans="1:9" ht="12.75">
      <c r="A506" s="108"/>
      <c r="B506" s="108"/>
      <c r="C506" s="77"/>
      <c r="D506" s="77"/>
      <c r="E506" s="77"/>
      <c r="F506" s="77"/>
      <c r="G506" s="77"/>
      <c r="H506" s="77"/>
      <c r="I506" s="108"/>
    </row>
    <row r="507" spans="1:9" ht="12.75">
      <c r="A507" s="108"/>
      <c r="B507" s="108"/>
      <c r="C507" s="77"/>
      <c r="D507" s="77"/>
      <c r="E507" s="77"/>
      <c r="F507" s="77"/>
      <c r="G507" s="77"/>
      <c r="H507" s="77"/>
      <c r="I507" s="108"/>
    </row>
    <row r="508" spans="1:9" ht="12.75">
      <c r="A508" s="108"/>
      <c r="B508" s="108"/>
      <c r="C508" s="77"/>
      <c r="D508" s="77"/>
      <c r="E508" s="77"/>
      <c r="F508" s="77"/>
      <c r="G508" s="77"/>
      <c r="H508" s="77"/>
      <c r="I508" s="108"/>
    </row>
    <row r="509" spans="1:9" ht="12.75">
      <c r="A509" s="108"/>
      <c r="B509" s="108"/>
      <c r="C509" s="77"/>
      <c r="D509" s="77"/>
      <c r="E509" s="77"/>
      <c r="F509" s="77"/>
      <c r="G509" s="77"/>
      <c r="H509" s="77"/>
      <c r="I509" s="108"/>
    </row>
    <row r="510" spans="1:9" ht="12.75">
      <c r="A510" s="108"/>
      <c r="B510" s="108"/>
      <c r="C510" s="77"/>
      <c r="D510" s="77"/>
      <c r="E510" s="77"/>
      <c r="F510" s="77"/>
      <c r="G510" s="77"/>
      <c r="H510" s="77"/>
      <c r="I510" s="108"/>
    </row>
    <row r="511" spans="1:9" ht="12.75">
      <c r="A511" s="108"/>
      <c r="B511" s="108"/>
      <c r="C511" s="77"/>
      <c r="D511" s="77"/>
      <c r="E511" s="77"/>
      <c r="F511" s="77"/>
      <c r="G511" s="77"/>
      <c r="H511" s="77"/>
      <c r="I511" s="108"/>
    </row>
    <row r="512" spans="1:9" ht="12.75">
      <c r="A512" s="108"/>
      <c r="B512" s="108"/>
      <c r="C512" s="77"/>
      <c r="D512" s="77"/>
      <c r="E512" s="77"/>
      <c r="F512" s="77"/>
      <c r="G512" s="77"/>
      <c r="H512" s="77"/>
      <c r="I512" s="108"/>
    </row>
    <row r="513" spans="1:9" ht="12.75">
      <c r="A513" s="108"/>
      <c r="B513" s="108"/>
      <c r="C513" s="77"/>
      <c r="D513" s="77"/>
      <c r="E513" s="77"/>
      <c r="F513" s="77"/>
      <c r="G513" s="77"/>
      <c r="H513" s="77"/>
      <c r="I513" s="108"/>
    </row>
    <row r="514" spans="1:9" ht="12.75">
      <c r="A514" s="108"/>
      <c r="B514" s="108"/>
      <c r="C514" s="77"/>
      <c r="D514" s="77"/>
      <c r="E514" s="77"/>
      <c r="F514" s="77"/>
      <c r="G514" s="77"/>
      <c r="H514" s="77"/>
      <c r="I514" s="108"/>
    </row>
    <row r="515" spans="1:9" ht="12.75">
      <c r="A515" s="108"/>
      <c r="B515" s="108"/>
      <c r="C515" s="77"/>
      <c r="D515" s="77"/>
      <c r="E515" s="77"/>
      <c r="F515" s="77"/>
      <c r="G515" s="77"/>
      <c r="H515" s="77"/>
      <c r="I515" s="108"/>
    </row>
    <row r="516" spans="1:9" ht="12.75">
      <c r="A516" s="108"/>
      <c r="B516" s="108"/>
      <c r="C516" s="77"/>
      <c r="D516" s="77"/>
      <c r="E516" s="77"/>
      <c r="F516" s="77"/>
      <c r="G516" s="77"/>
      <c r="H516" s="77"/>
      <c r="I516" s="108"/>
    </row>
    <row r="517" spans="1:9" ht="12.75">
      <c r="A517" s="108"/>
      <c r="B517" s="108"/>
      <c r="C517" s="77"/>
      <c r="D517" s="77"/>
      <c r="E517" s="77"/>
      <c r="F517" s="77"/>
      <c r="G517" s="77"/>
      <c r="H517" s="77"/>
      <c r="I517" s="108"/>
    </row>
    <row r="518" spans="1:9" ht="12.75">
      <c r="A518" s="108"/>
      <c r="B518" s="108"/>
      <c r="C518" s="77"/>
      <c r="D518" s="77"/>
      <c r="E518" s="77"/>
      <c r="F518" s="77"/>
      <c r="G518" s="77"/>
      <c r="H518" s="77"/>
      <c r="I518" s="108"/>
    </row>
    <row r="519" spans="1:9" ht="12.75">
      <c r="A519" s="108"/>
      <c r="B519" s="108"/>
      <c r="C519" s="77"/>
      <c r="D519" s="77"/>
      <c r="E519" s="77"/>
      <c r="F519" s="77"/>
      <c r="G519" s="77"/>
      <c r="H519" s="77"/>
      <c r="I519" s="108"/>
    </row>
    <row r="520" spans="1:9" ht="12.75">
      <c r="A520" s="108"/>
      <c r="B520" s="108"/>
      <c r="C520" s="77"/>
      <c r="D520" s="77"/>
      <c r="E520" s="77"/>
      <c r="F520" s="77"/>
      <c r="G520" s="77"/>
      <c r="H520" s="77"/>
      <c r="I520" s="108"/>
    </row>
    <row r="521" spans="1:9" ht="12.75">
      <c r="A521" s="108"/>
      <c r="B521" s="108"/>
      <c r="C521" s="77"/>
      <c r="D521" s="77"/>
      <c r="E521" s="77"/>
      <c r="F521" s="77"/>
      <c r="G521" s="77"/>
      <c r="H521" s="77"/>
      <c r="I521" s="108"/>
    </row>
    <row r="522" spans="1:9" ht="12.75">
      <c r="A522" s="108"/>
      <c r="B522" s="108"/>
      <c r="C522" s="77"/>
      <c r="D522" s="77"/>
      <c r="E522" s="77"/>
      <c r="F522" s="77"/>
      <c r="G522" s="77"/>
      <c r="H522" s="77"/>
      <c r="I522" s="108"/>
    </row>
    <row r="523" spans="1:9" ht="12.75">
      <c r="A523" s="108"/>
      <c r="B523" s="108"/>
      <c r="C523" s="77"/>
      <c r="D523" s="77"/>
      <c r="E523" s="77"/>
      <c r="F523" s="77"/>
      <c r="G523" s="77"/>
      <c r="H523" s="77"/>
      <c r="I523" s="108"/>
    </row>
    <row r="524" spans="1:9" ht="12.75">
      <c r="A524" s="108"/>
      <c r="B524" s="108"/>
      <c r="C524" s="77"/>
      <c r="D524" s="77"/>
      <c r="E524" s="77"/>
      <c r="F524" s="77"/>
      <c r="G524" s="77"/>
      <c r="H524" s="77"/>
      <c r="I524" s="108"/>
    </row>
    <row r="525" spans="1:9" ht="12.75">
      <c r="A525" s="108"/>
      <c r="B525" s="108"/>
      <c r="C525" s="77"/>
      <c r="D525" s="77"/>
      <c r="E525" s="77"/>
      <c r="F525" s="77"/>
      <c r="G525" s="77"/>
      <c r="H525" s="77"/>
      <c r="I525" s="108"/>
    </row>
    <row r="526" spans="1:9" ht="12.75">
      <c r="A526" s="108"/>
      <c r="B526" s="108"/>
      <c r="C526" s="77"/>
      <c r="D526" s="77"/>
      <c r="E526" s="77"/>
      <c r="F526" s="77"/>
      <c r="G526" s="77"/>
      <c r="H526" s="77"/>
      <c r="I526" s="108"/>
    </row>
    <row r="527" spans="1:9" ht="12.75">
      <c r="A527" s="108"/>
      <c r="B527" s="108"/>
      <c r="C527" s="77"/>
      <c r="D527" s="77"/>
      <c r="E527" s="77"/>
      <c r="F527" s="77"/>
      <c r="G527" s="77"/>
      <c r="H527" s="77"/>
      <c r="I527" s="108"/>
    </row>
    <row r="528" spans="1:9" ht="12.75">
      <c r="A528" s="108"/>
      <c r="B528" s="108"/>
      <c r="C528" s="77"/>
      <c r="D528" s="77"/>
      <c r="E528" s="77"/>
      <c r="F528" s="77"/>
      <c r="G528" s="77"/>
      <c r="H528" s="77"/>
      <c r="I528" s="108"/>
    </row>
    <row r="529" spans="1:9" ht="12.75">
      <c r="A529" s="108"/>
      <c r="B529" s="108"/>
      <c r="C529" s="77"/>
      <c r="D529" s="77"/>
      <c r="E529" s="77"/>
      <c r="F529" s="77"/>
      <c r="G529" s="77"/>
      <c r="H529" s="77"/>
      <c r="I529" s="108"/>
    </row>
    <row r="530" spans="1:9" ht="12.75">
      <c r="A530" s="108"/>
      <c r="B530" s="108"/>
      <c r="C530" s="77"/>
      <c r="D530" s="77"/>
      <c r="E530" s="77"/>
      <c r="F530" s="77"/>
      <c r="G530" s="77"/>
      <c r="H530" s="77"/>
      <c r="I530" s="108"/>
    </row>
    <row r="531" spans="1:9" ht="12.75">
      <c r="A531" s="108"/>
      <c r="B531" s="108"/>
      <c r="C531" s="77"/>
      <c r="D531" s="77"/>
      <c r="E531" s="77"/>
      <c r="F531" s="77"/>
      <c r="G531" s="77"/>
      <c r="H531" s="77"/>
      <c r="I531" s="108"/>
    </row>
    <row r="532" spans="1:9" ht="12.75">
      <c r="A532" s="108"/>
      <c r="B532" s="108"/>
      <c r="C532" s="77"/>
      <c r="D532" s="77"/>
      <c r="E532" s="77"/>
      <c r="F532" s="77"/>
      <c r="G532" s="77"/>
      <c r="H532" s="77"/>
      <c r="I532" s="108"/>
    </row>
    <row r="533" spans="1:9" ht="12.75">
      <c r="A533" s="108"/>
      <c r="B533" s="108"/>
      <c r="C533" s="77"/>
      <c r="D533" s="77"/>
      <c r="E533" s="77"/>
      <c r="F533" s="77"/>
      <c r="G533" s="77"/>
      <c r="H533" s="77"/>
      <c r="I533" s="108"/>
    </row>
    <row r="534" spans="1:9" ht="12.75">
      <c r="A534" s="108"/>
      <c r="B534" s="108"/>
      <c r="C534" s="77"/>
      <c r="D534" s="77"/>
      <c r="E534" s="77"/>
      <c r="F534" s="77"/>
      <c r="G534" s="77"/>
      <c r="H534" s="77"/>
      <c r="I534" s="108"/>
    </row>
    <row r="535" spans="1:9" ht="12.75">
      <c r="A535" s="108"/>
      <c r="B535" s="108"/>
      <c r="C535" s="77"/>
      <c r="D535" s="77"/>
      <c r="E535" s="77"/>
      <c r="F535" s="77"/>
      <c r="G535" s="77"/>
      <c r="H535" s="77"/>
      <c r="I535" s="108"/>
    </row>
    <row r="536" spans="1:9" ht="12.75">
      <c r="A536" s="108"/>
      <c r="B536" s="108"/>
      <c r="C536" s="77"/>
      <c r="D536" s="77"/>
      <c r="E536" s="77"/>
      <c r="F536" s="77"/>
      <c r="G536" s="77"/>
      <c r="H536" s="77"/>
      <c r="I536" s="108"/>
    </row>
    <row r="537" spans="1:9" ht="12.75">
      <c r="A537" s="108"/>
      <c r="B537" s="108"/>
      <c r="C537" s="77"/>
      <c r="D537" s="77"/>
      <c r="E537" s="77"/>
      <c r="F537" s="77"/>
      <c r="G537" s="77"/>
      <c r="H537" s="77"/>
      <c r="I537" s="108"/>
    </row>
    <row r="538" spans="1:9" ht="12.75">
      <c r="A538" s="108"/>
      <c r="B538" s="108"/>
      <c r="C538" s="77"/>
      <c r="D538" s="77"/>
      <c r="E538" s="77"/>
      <c r="F538" s="77"/>
      <c r="G538" s="77"/>
      <c r="H538" s="77"/>
      <c r="I538" s="108"/>
    </row>
    <row r="539" spans="1:9" ht="12.75">
      <c r="A539" s="108"/>
      <c r="B539" s="108"/>
      <c r="C539" s="77"/>
      <c r="D539" s="77"/>
      <c r="E539" s="77"/>
      <c r="F539" s="77"/>
      <c r="G539" s="77"/>
      <c r="H539" s="77"/>
      <c r="I539" s="108"/>
    </row>
    <row r="540" spans="1:9" ht="12.75">
      <c r="A540" s="108"/>
      <c r="B540" s="108"/>
      <c r="C540" s="77"/>
      <c r="D540" s="77"/>
      <c r="E540" s="77"/>
      <c r="F540" s="77"/>
      <c r="G540" s="77"/>
      <c r="H540" s="77"/>
      <c r="I540" s="108"/>
    </row>
    <row r="541" spans="1:9" ht="12.75">
      <c r="A541" s="108"/>
      <c r="B541" s="108"/>
      <c r="C541" s="77"/>
      <c r="D541" s="77"/>
      <c r="E541" s="77"/>
      <c r="F541" s="77"/>
      <c r="G541" s="77"/>
      <c r="H541" s="77"/>
      <c r="I541" s="108"/>
    </row>
    <row r="542" spans="1:9" ht="12.75">
      <c r="A542" s="108"/>
      <c r="B542" s="108"/>
      <c r="C542" s="77"/>
      <c r="D542" s="77"/>
      <c r="E542" s="77"/>
      <c r="F542" s="77"/>
      <c r="G542" s="77"/>
      <c r="H542" s="77"/>
      <c r="I542" s="108"/>
    </row>
    <row r="543" spans="1:9" ht="12.75">
      <c r="A543" s="108"/>
      <c r="B543" s="108"/>
      <c r="C543" s="77"/>
      <c r="D543" s="77"/>
      <c r="E543" s="77"/>
      <c r="F543" s="77"/>
      <c r="G543" s="77"/>
      <c r="H543" s="77"/>
      <c r="I543" s="108"/>
    </row>
    <row r="544" spans="1:9" ht="12.75">
      <c r="A544" s="108"/>
      <c r="B544" s="108"/>
      <c r="C544" s="77"/>
      <c r="D544" s="77"/>
      <c r="E544" s="77"/>
      <c r="F544" s="77"/>
      <c r="G544" s="77"/>
      <c r="H544" s="77"/>
      <c r="I544" s="108"/>
    </row>
    <row r="545" spans="1:9" ht="12.75">
      <c r="A545" s="108"/>
      <c r="B545" s="108"/>
      <c r="C545" s="77"/>
      <c r="D545" s="77"/>
      <c r="E545" s="77"/>
      <c r="F545" s="77"/>
      <c r="G545" s="77"/>
      <c r="H545" s="77"/>
      <c r="I545" s="108"/>
    </row>
    <row r="546" spans="1:9" ht="12.75">
      <c r="A546" s="108"/>
      <c r="B546" s="108"/>
      <c r="C546" s="77"/>
      <c r="D546" s="77"/>
      <c r="E546" s="77"/>
      <c r="F546" s="77"/>
      <c r="G546" s="77"/>
      <c r="H546" s="77"/>
      <c r="I546" s="108"/>
    </row>
    <row r="547" spans="1:9" ht="12.75">
      <c r="A547" s="108"/>
      <c r="B547" s="108"/>
      <c r="C547" s="77"/>
      <c r="D547" s="77"/>
      <c r="E547" s="77"/>
      <c r="F547" s="77"/>
      <c r="G547" s="77"/>
      <c r="H547" s="77"/>
      <c r="I547" s="108"/>
    </row>
    <row r="548" spans="1:9" ht="12.75">
      <c r="A548" s="108"/>
      <c r="B548" s="108"/>
      <c r="C548" s="77"/>
      <c r="D548" s="77"/>
      <c r="E548" s="77"/>
      <c r="F548" s="77"/>
      <c r="G548" s="77"/>
      <c r="H548" s="77"/>
      <c r="I548" s="108"/>
    </row>
    <row r="549" spans="1:9" ht="12.75">
      <c r="A549" s="108"/>
      <c r="B549" s="108"/>
      <c r="C549" s="77"/>
      <c r="D549" s="77"/>
      <c r="E549" s="77"/>
      <c r="F549" s="77"/>
      <c r="G549" s="77"/>
      <c r="H549" s="77"/>
      <c r="I549" s="108"/>
    </row>
    <row r="550" spans="1:9" ht="12.75">
      <c r="A550" s="108"/>
      <c r="B550" s="108"/>
      <c r="C550" s="77"/>
      <c r="D550" s="77"/>
      <c r="E550" s="77"/>
      <c r="F550" s="77"/>
      <c r="G550" s="77"/>
      <c r="H550" s="77"/>
      <c r="I550" s="108"/>
    </row>
    <row r="551" spans="1:9" ht="12.75">
      <c r="A551" s="108"/>
      <c r="B551" s="108"/>
      <c r="C551" s="77"/>
      <c r="D551" s="77"/>
      <c r="E551" s="77"/>
      <c r="F551" s="77"/>
      <c r="G551" s="77"/>
      <c r="H551" s="77"/>
      <c r="I551" s="108"/>
    </row>
    <row r="552" spans="1:9" ht="12.75">
      <c r="A552" s="108"/>
      <c r="B552" s="108"/>
      <c r="C552" s="77"/>
      <c r="D552" s="77"/>
      <c r="E552" s="77"/>
      <c r="F552" s="77"/>
      <c r="G552" s="77"/>
      <c r="H552" s="77"/>
      <c r="I552" s="108"/>
    </row>
    <row r="553" spans="1:9" ht="12.75">
      <c r="A553" s="108"/>
      <c r="B553" s="108"/>
      <c r="C553" s="77"/>
      <c r="D553" s="77"/>
      <c r="E553" s="77"/>
      <c r="F553" s="77"/>
      <c r="G553" s="77"/>
      <c r="H553" s="77"/>
      <c r="I553" s="108"/>
    </row>
    <row r="554" spans="1:9" ht="12.75">
      <c r="A554" s="108"/>
      <c r="B554" s="108"/>
      <c r="C554" s="77"/>
      <c r="D554" s="77"/>
      <c r="E554" s="77"/>
      <c r="F554" s="77"/>
      <c r="G554" s="77"/>
      <c r="H554" s="77"/>
      <c r="I554" s="108"/>
    </row>
    <row r="555" spans="1:9" ht="12.75">
      <c r="A555" s="108"/>
      <c r="B555" s="108"/>
      <c r="C555" s="77"/>
      <c r="D555" s="77"/>
      <c r="E555" s="77"/>
      <c r="F555" s="77"/>
      <c r="G555" s="77"/>
      <c r="H555" s="77"/>
      <c r="I555" s="108"/>
    </row>
    <row r="556" spans="1:9" ht="12.75">
      <c r="A556" s="108"/>
      <c r="B556" s="108"/>
      <c r="C556" s="77"/>
      <c r="D556" s="77"/>
      <c r="E556" s="77"/>
      <c r="F556" s="77"/>
      <c r="G556" s="77"/>
      <c r="H556" s="77"/>
      <c r="I556" s="108"/>
    </row>
    <row r="557" spans="1:9" ht="12.75">
      <c r="A557" s="108"/>
      <c r="B557" s="108"/>
      <c r="C557" s="77"/>
      <c r="D557" s="77"/>
      <c r="E557" s="77"/>
      <c r="F557" s="77"/>
      <c r="G557" s="77"/>
      <c r="H557" s="77"/>
      <c r="I557" s="108"/>
    </row>
    <row r="558" spans="1:9" ht="12.75">
      <c r="A558" s="108"/>
      <c r="B558" s="108"/>
      <c r="C558" s="77"/>
      <c r="D558" s="77"/>
      <c r="E558" s="77"/>
      <c r="F558" s="77"/>
      <c r="G558" s="77"/>
      <c r="H558" s="77"/>
      <c r="I558" s="108"/>
    </row>
    <row r="559" spans="1:9" ht="12.75">
      <c r="A559" s="108"/>
      <c r="B559" s="108"/>
      <c r="C559" s="77"/>
      <c r="D559" s="77"/>
      <c r="E559" s="77"/>
      <c r="F559" s="77"/>
      <c r="G559" s="77"/>
      <c r="H559" s="77"/>
      <c r="I559" s="108"/>
    </row>
    <row r="560" spans="1:9" ht="12.75">
      <c r="A560" s="108"/>
      <c r="B560" s="108"/>
      <c r="C560" s="77"/>
      <c r="D560" s="77"/>
      <c r="E560" s="77"/>
      <c r="F560" s="77"/>
      <c r="G560" s="77"/>
      <c r="H560" s="77"/>
      <c r="I560" s="108"/>
    </row>
    <row r="561" spans="1:9" ht="12.75">
      <c r="A561" s="108"/>
      <c r="B561" s="108"/>
      <c r="C561" s="77"/>
      <c r="D561" s="77"/>
      <c r="E561" s="77"/>
      <c r="F561" s="77"/>
      <c r="G561" s="77"/>
      <c r="H561" s="77"/>
      <c r="I561" s="108"/>
    </row>
    <row r="562" spans="1:9" ht="12.75">
      <c r="A562" s="108"/>
      <c r="B562" s="108"/>
      <c r="C562" s="77"/>
      <c r="D562" s="77"/>
      <c r="E562" s="77"/>
      <c r="F562" s="77"/>
      <c r="G562" s="77"/>
      <c r="H562" s="77"/>
      <c r="I562" s="108"/>
    </row>
    <row r="563" spans="1:9" ht="12.75">
      <c r="A563" s="108"/>
      <c r="B563" s="108"/>
      <c r="C563" s="77"/>
      <c r="D563" s="77"/>
      <c r="E563" s="77"/>
      <c r="F563" s="77"/>
      <c r="G563" s="77"/>
      <c r="H563" s="77"/>
      <c r="I563" s="108"/>
    </row>
    <row r="564" spans="1:9" ht="12.75">
      <c r="A564" s="108"/>
      <c r="B564" s="108"/>
      <c r="C564" s="77"/>
      <c r="D564" s="77"/>
      <c r="E564" s="77"/>
      <c r="F564" s="77"/>
      <c r="G564" s="77"/>
      <c r="H564" s="77"/>
      <c r="I564" s="108"/>
    </row>
    <row r="565" spans="1:9" ht="12.75">
      <c r="A565" s="108"/>
      <c r="B565" s="108"/>
      <c r="C565" s="77"/>
      <c r="D565" s="77"/>
      <c r="E565" s="77"/>
      <c r="F565" s="77"/>
      <c r="G565" s="77"/>
      <c r="H565" s="77"/>
      <c r="I565" s="108"/>
    </row>
    <row r="566" spans="1:9" ht="12.75">
      <c r="A566" s="108"/>
      <c r="B566" s="108"/>
      <c r="C566" s="77"/>
      <c r="D566" s="77"/>
      <c r="E566" s="77"/>
      <c r="F566" s="77"/>
      <c r="G566" s="77"/>
      <c r="H566" s="77"/>
      <c r="I566" s="108"/>
    </row>
    <row r="567" spans="1:9" ht="12.75">
      <c r="A567" s="108"/>
      <c r="B567" s="108"/>
      <c r="C567" s="77"/>
      <c r="D567" s="77"/>
      <c r="E567" s="77"/>
      <c r="F567" s="77"/>
      <c r="G567" s="77"/>
      <c r="H567" s="77"/>
      <c r="I567" s="108"/>
    </row>
    <row r="568" spans="1:9" ht="12.75">
      <c r="A568" s="108"/>
      <c r="B568" s="108"/>
      <c r="C568" s="77"/>
      <c r="D568" s="77"/>
      <c r="E568" s="77"/>
      <c r="F568" s="77"/>
      <c r="G568" s="77"/>
      <c r="H568" s="77"/>
      <c r="I568" s="108"/>
    </row>
    <row r="569" spans="1:9" ht="12.75">
      <c r="A569" s="108"/>
      <c r="B569" s="108"/>
      <c r="C569" s="77"/>
      <c r="D569" s="77"/>
      <c r="E569" s="77"/>
      <c r="F569" s="77"/>
      <c r="G569" s="77"/>
      <c r="H569" s="77"/>
      <c r="I569" s="108"/>
    </row>
    <row r="570" spans="1:9" ht="12.75">
      <c r="A570" s="108"/>
      <c r="B570" s="108"/>
      <c r="C570" s="77"/>
      <c r="D570" s="77"/>
      <c r="E570" s="77"/>
      <c r="F570" s="77"/>
      <c r="G570" s="77"/>
      <c r="H570" s="77"/>
      <c r="I570" s="108"/>
    </row>
    <row r="571" spans="1:9" ht="12.75">
      <c r="A571" s="108"/>
      <c r="B571" s="108"/>
      <c r="C571" s="77"/>
      <c r="D571" s="77"/>
      <c r="E571" s="77"/>
      <c r="F571" s="77"/>
      <c r="G571" s="77"/>
      <c r="H571" s="77"/>
      <c r="I571" s="108"/>
    </row>
    <row r="572" spans="1:9" ht="12.75">
      <c r="A572" s="108"/>
      <c r="B572" s="108"/>
      <c r="C572" s="77"/>
      <c r="D572" s="77"/>
      <c r="E572" s="77"/>
      <c r="F572" s="77"/>
      <c r="G572" s="77"/>
      <c r="H572" s="77"/>
      <c r="I572" s="108"/>
    </row>
    <row r="573" spans="1:9" ht="12.75">
      <c r="A573" s="108"/>
      <c r="B573" s="108"/>
      <c r="C573" s="77"/>
      <c r="D573" s="77"/>
      <c r="E573" s="77"/>
      <c r="F573" s="77"/>
      <c r="G573" s="77"/>
      <c r="H573" s="77"/>
      <c r="I573" s="108"/>
    </row>
    <row r="574" spans="1:9" ht="12.75">
      <c r="A574" s="108"/>
      <c r="B574" s="108"/>
      <c r="C574" s="77"/>
      <c r="D574" s="77"/>
      <c r="E574" s="77"/>
      <c r="F574" s="77"/>
      <c r="G574" s="77"/>
      <c r="H574" s="77"/>
      <c r="I574" s="108"/>
    </row>
    <row r="575" spans="1:9" ht="12.75">
      <c r="A575" s="108"/>
      <c r="B575" s="108"/>
      <c r="C575" s="77"/>
      <c r="D575" s="77"/>
      <c r="E575" s="77"/>
      <c r="F575" s="77"/>
      <c r="G575" s="77"/>
      <c r="H575" s="77"/>
      <c r="I575" s="108"/>
    </row>
    <row r="576" spans="1:9" ht="12.75">
      <c r="A576" s="108"/>
      <c r="B576" s="108"/>
      <c r="C576" s="77"/>
      <c r="D576" s="77"/>
      <c r="E576" s="77"/>
      <c r="F576" s="77"/>
      <c r="G576" s="77"/>
      <c r="H576" s="77"/>
      <c r="I576" s="108"/>
    </row>
    <row r="577" spans="1:9" ht="12.75">
      <c r="A577" s="108"/>
      <c r="B577" s="108"/>
      <c r="C577" s="77"/>
      <c r="D577" s="77"/>
      <c r="E577" s="77"/>
      <c r="F577" s="77"/>
      <c r="G577" s="77"/>
      <c r="H577" s="77"/>
      <c r="I577" s="108"/>
    </row>
    <row r="578" spans="1:9" ht="12.75">
      <c r="A578" s="108"/>
      <c r="B578" s="108"/>
      <c r="C578" s="77"/>
      <c r="D578" s="77"/>
      <c r="E578" s="77"/>
      <c r="F578" s="77"/>
      <c r="G578" s="77"/>
      <c r="H578" s="77"/>
      <c r="I578" s="108"/>
    </row>
    <row r="579" spans="1:9" ht="12.75">
      <c r="A579" s="108"/>
      <c r="B579" s="108"/>
      <c r="C579" s="77"/>
      <c r="D579" s="77"/>
      <c r="E579" s="77"/>
      <c r="F579" s="77"/>
      <c r="G579" s="77"/>
      <c r="H579" s="77"/>
      <c r="I579" s="108"/>
    </row>
    <row r="580" spans="1:9" ht="12.75">
      <c r="A580" s="108"/>
      <c r="B580" s="108"/>
      <c r="C580" s="77"/>
      <c r="D580" s="77"/>
      <c r="E580" s="77"/>
      <c r="F580" s="77"/>
      <c r="G580" s="77"/>
      <c r="H580" s="77"/>
      <c r="I580" s="108"/>
    </row>
    <row r="581" spans="1:9" ht="12.75">
      <c r="A581" s="108"/>
      <c r="B581" s="108"/>
      <c r="C581" s="77"/>
      <c r="D581" s="77"/>
      <c r="E581" s="77"/>
      <c r="F581" s="77"/>
      <c r="G581" s="77"/>
      <c r="H581" s="77"/>
      <c r="I581" s="108"/>
    </row>
    <row r="582" spans="1:9" ht="12.75">
      <c r="A582" s="108"/>
      <c r="B582" s="108"/>
      <c r="C582" s="77"/>
      <c r="D582" s="77"/>
      <c r="E582" s="77"/>
      <c r="F582" s="77"/>
      <c r="G582" s="77"/>
      <c r="H582" s="77"/>
      <c r="I582" s="108"/>
    </row>
    <row r="583" spans="1:9" ht="12.75">
      <c r="A583" s="108"/>
      <c r="B583" s="108"/>
      <c r="C583" s="77"/>
      <c r="D583" s="77"/>
      <c r="E583" s="77"/>
      <c r="F583" s="77"/>
      <c r="G583" s="77"/>
      <c r="H583" s="77"/>
      <c r="I583" s="108"/>
    </row>
    <row r="584" spans="1:9" ht="12.75">
      <c r="A584" s="108"/>
      <c r="B584" s="108"/>
      <c r="C584" s="77"/>
      <c r="D584" s="77"/>
      <c r="E584" s="77"/>
      <c r="F584" s="77"/>
      <c r="G584" s="77"/>
      <c r="H584" s="77"/>
      <c r="I584" s="108"/>
    </row>
    <row r="585" spans="1:9" ht="12.75">
      <c r="A585" s="108"/>
      <c r="B585" s="108"/>
      <c r="C585" s="77"/>
      <c r="D585" s="77"/>
      <c r="E585" s="77"/>
      <c r="F585" s="77"/>
      <c r="G585" s="77"/>
      <c r="H585" s="77"/>
      <c r="I585" s="108"/>
    </row>
    <row r="586" spans="1:9" ht="12.75">
      <c r="A586" s="108"/>
      <c r="B586" s="108"/>
      <c r="C586" s="77"/>
      <c r="D586" s="77"/>
      <c r="E586" s="77"/>
      <c r="F586" s="77"/>
      <c r="G586" s="77"/>
      <c r="H586" s="77"/>
      <c r="I586" s="108"/>
    </row>
    <row r="587" spans="1:9" ht="12.75">
      <c r="A587" s="108"/>
      <c r="B587" s="108"/>
      <c r="C587" s="77"/>
      <c r="D587" s="77"/>
      <c r="E587" s="77"/>
      <c r="F587" s="77"/>
      <c r="G587" s="77"/>
      <c r="H587" s="77"/>
      <c r="I587" s="108"/>
    </row>
    <row r="588" spans="1:9" ht="12.75">
      <c r="A588" s="108"/>
      <c r="B588" s="108"/>
      <c r="C588" s="77"/>
      <c r="D588" s="77"/>
      <c r="E588" s="77"/>
      <c r="F588" s="77"/>
      <c r="G588" s="77"/>
      <c r="H588" s="77"/>
      <c r="I588" s="108"/>
    </row>
    <row r="589" spans="1:9" ht="12.75">
      <c r="A589" s="108"/>
      <c r="B589" s="108"/>
      <c r="C589" s="77"/>
      <c r="D589" s="77"/>
      <c r="E589" s="77"/>
      <c r="F589" s="77"/>
      <c r="G589" s="77"/>
      <c r="H589" s="77"/>
      <c r="I589" s="108"/>
    </row>
    <row r="590" spans="1:9" ht="12.75">
      <c r="A590" s="108"/>
      <c r="B590" s="108"/>
      <c r="C590" s="77"/>
      <c r="D590" s="77"/>
      <c r="E590" s="77"/>
      <c r="F590" s="77"/>
      <c r="G590" s="77"/>
      <c r="H590" s="77"/>
      <c r="I590" s="108"/>
    </row>
    <row r="591" spans="1:9" ht="12.75">
      <c r="A591" s="108"/>
      <c r="B591" s="108"/>
      <c r="C591" s="77"/>
      <c r="D591" s="77"/>
      <c r="E591" s="77"/>
      <c r="F591" s="77"/>
      <c r="G591" s="77"/>
      <c r="H591" s="77"/>
      <c r="I591" s="108"/>
    </row>
    <row r="592" spans="1:9" ht="12.75">
      <c r="A592" s="108"/>
      <c r="B592" s="108"/>
      <c r="C592" s="77"/>
      <c r="D592" s="77"/>
      <c r="E592" s="77"/>
      <c r="F592" s="77"/>
      <c r="G592" s="77"/>
      <c r="H592" s="77"/>
      <c r="I592" s="108"/>
    </row>
    <row r="593" spans="1:9" ht="12.75">
      <c r="A593" s="108"/>
      <c r="B593" s="108"/>
      <c r="C593" s="77"/>
      <c r="D593" s="77"/>
      <c r="E593" s="77"/>
      <c r="F593" s="77"/>
      <c r="G593" s="77"/>
      <c r="H593" s="77"/>
      <c r="I593" s="108"/>
    </row>
    <row r="594" spans="1:9" ht="12.75">
      <c r="A594" s="108"/>
      <c r="B594" s="108"/>
      <c r="C594" s="77"/>
      <c r="D594" s="77"/>
      <c r="E594" s="77"/>
      <c r="F594" s="77"/>
      <c r="G594" s="77"/>
      <c r="H594" s="77"/>
      <c r="I594" s="108"/>
    </row>
    <row r="595" spans="1:9" ht="12.75">
      <c r="A595" s="108"/>
      <c r="B595" s="108"/>
      <c r="C595" s="77"/>
      <c r="D595" s="77"/>
      <c r="E595" s="77"/>
      <c r="F595" s="77"/>
      <c r="G595" s="77"/>
      <c r="H595" s="77"/>
      <c r="I595" s="108"/>
    </row>
    <row r="596" spans="1:9" ht="12.75">
      <c r="A596" s="108"/>
      <c r="B596" s="108"/>
      <c r="C596" s="77"/>
      <c r="D596" s="77"/>
      <c r="E596" s="77"/>
      <c r="F596" s="77"/>
      <c r="G596" s="77"/>
      <c r="H596" s="77"/>
      <c r="I596" s="108"/>
    </row>
    <row r="597" spans="1:9" ht="12.75">
      <c r="A597" s="108"/>
      <c r="B597" s="108"/>
      <c r="C597" s="77"/>
      <c r="D597" s="77"/>
      <c r="E597" s="77"/>
      <c r="F597" s="77"/>
      <c r="G597" s="77"/>
      <c r="H597" s="77"/>
      <c r="I597" s="108"/>
    </row>
    <row r="598" spans="1:9" ht="12.75">
      <c r="A598" s="108"/>
      <c r="B598" s="108"/>
      <c r="C598" s="77"/>
      <c r="D598" s="77"/>
      <c r="E598" s="77"/>
      <c r="F598" s="77"/>
      <c r="G598" s="77"/>
      <c r="H598" s="77"/>
      <c r="I598" s="108"/>
    </row>
    <row r="599" spans="1:9" ht="12.75">
      <c r="A599" s="108"/>
      <c r="B599" s="108"/>
      <c r="C599" s="77"/>
      <c r="D599" s="77"/>
      <c r="E599" s="77"/>
      <c r="F599" s="77"/>
      <c r="G599" s="77"/>
      <c r="H599" s="77"/>
      <c r="I599" s="108"/>
    </row>
    <row r="600" spans="1:9" ht="12.75">
      <c r="A600" s="108"/>
      <c r="B600" s="108"/>
      <c r="C600" s="77"/>
      <c r="D600" s="77"/>
      <c r="E600" s="77"/>
      <c r="F600" s="77"/>
      <c r="G600" s="77"/>
      <c r="H600" s="77"/>
      <c r="I600" s="108"/>
    </row>
    <row r="601" spans="1:9" ht="12.75">
      <c r="A601" s="108"/>
      <c r="B601" s="108"/>
      <c r="C601" s="77"/>
      <c r="D601" s="77"/>
      <c r="E601" s="77"/>
      <c r="F601" s="77"/>
      <c r="G601" s="77"/>
      <c r="H601" s="77"/>
      <c r="I601" s="108"/>
    </row>
    <row r="602" spans="1:9" ht="12.75">
      <c r="A602" s="108"/>
      <c r="B602" s="108"/>
      <c r="C602" s="77"/>
      <c r="D602" s="77"/>
      <c r="E602" s="77"/>
      <c r="F602" s="77"/>
      <c r="G602" s="77"/>
      <c r="H602" s="77"/>
      <c r="I602" s="108"/>
    </row>
    <row r="603" spans="1:9" ht="12.75">
      <c r="A603" s="108"/>
      <c r="B603" s="108"/>
      <c r="C603" s="77"/>
      <c r="D603" s="77"/>
      <c r="E603" s="77"/>
      <c r="F603" s="77"/>
      <c r="G603" s="77"/>
      <c r="H603" s="77"/>
      <c r="I603" s="108"/>
    </row>
    <row r="604" spans="1:9" ht="12.75">
      <c r="A604" s="108"/>
      <c r="B604" s="108"/>
      <c r="C604" s="77"/>
      <c r="D604" s="77"/>
      <c r="E604" s="77"/>
      <c r="F604" s="77"/>
      <c r="G604" s="77"/>
      <c r="H604" s="77"/>
      <c r="I604" s="108"/>
    </row>
    <row r="605" spans="1:9" ht="12.75">
      <c r="A605" s="108"/>
      <c r="B605" s="108"/>
      <c r="C605" s="77"/>
      <c r="D605" s="77"/>
      <c r="E605" s="77"/>
      <c r="F605" s="77"/>
      <c r="G605" s="77"/>
      <c r="H605" s="77"/>
      <c r="I605" s="108"/>
    </row>
    <row r="606" spans="1:9" ht="12.75">
      <c r="A606" s="108"/>
      <c r="B606" s="108"/>
      <c r="C606" s="77"/>
      <c r="D606" s="77"/>
      <c r="E606" s="77"/>
      <c r="F606" s="77"/>
      <c r="G606" s="77"/>
      <c r="H606" s="77"/>
      <c r="I606" s="108"/>
    </row>
    <row r="607" spans="1:9" ht="12.75">
      <c r="A607" s="108"/>
      <c r="B607" s="108"/>
      <c r="C607" s="77"/>
      <c r="D607" s="77"/>
      <c r="E607" s="77"/>
      <c r="F607" s="77"/>
      <c r="G607" s="77"/>
      <c r="H607" s="77"/>
      <c r="I607" s="108"/>
    </row>
    <row r="608" spans="1:9" ht="12.75">
      <c r="A608" s="108"/>
      <c r="B608" s="108"/>
      <c r="C608" s="77"/>
      <c r="D608" s="77"/>
      <c r="E608" s="77"/>
      <c r="F608" s="77"/>
      <c r="G608" s="77"/>
      <c r="H608" s="77"/>
      <c r="I608" s="108"/>
    </row>
    <row r="609" spans="1:9" ht="12.75">
      <c r="A609" s="108"/>
      <c r="B609" s="108"/>
      <c r="C609" s="77"/>
      <c r="D609" s="77"/>
      <c r="E609" s="77"/>
      <c r="F609" s="77"/>
      <c r="G609" s="77"/>
      <c r="H609" s="77"/>
      <c r="I609" s="108"/>
    </row>
    <row r="610" spans="1:9" ht="12.75">
      <c r="A610" s="108"/>
      <c r="B610" s="108"/>
      <c r="C610" s="77"/>
      <c r="D610" s="77"/>
      <c r="E610" s="77"/>
      <c r="F610" s="77"/>
      <c r="G610" s="77"/>
      <c r="H610" s="77"/>
      <c r="I610" s="108"/>
    </row>
    <row r="611" spans="1:9" ht="12.75">
      <c r="A611" s="108"/>
      <c r="B611" s="108"/>
      <c r="C611" s="77"/>
      <c r="D611" s="77"/>
      <c r="E611" s="77"/>
      <c r="F611" s="77"/>
      <c r="G611" s="77"/>
      <c r="H611" s="77"/>
      <c r="I611" s="108"/>
    </row>
    <row r="612" spans="1:9" ht="12.75">
      <c r="A612" s="108"/>
      <c r="B612" s="108"/>
      <c r="C612" s="77"/>
      <c r="D612" s="77"/>
      <c r="E612" s="77"/>
      <c r="F612" s="77"/>
      <c r="G612" s="77"/>
      <c r="H612" s="77"/>
      <c r="I612" s="108"/>
    </row>
    <row r="613" spans="1:9" ht="12.75">
      <c r="A613" s="108"/>
      <c r="B613" s="108"/>
      <c r="C613" s="77"/>
      <c r="D613" s="77"/>
      <c r="E613" s="77"/>
      <c r="F613" s="77"/>
      <c r="G613" s="77"/>
      <c r="H613" s="77"/>
      <c r="I613" s="108"/>
    </row>
    <row r="614" spans="1:9" ht="12.75">
      <c r="A614" s="108"/>
      <c r="B614" s="108"/>
      <c r="C614" s="77"/>
      <c r="D614" s="77"/>
      <c r="E614" s="77"/>
      <c r="F614" s="77"/>
      <c r="G614" s="77"/>
      <c r="H614" s="77"/>
      <c r="I614" s="108"/>
    </row>
    <row r="615" spans="1:9" ht="12.75">
      <c r="A615" s="108"/>
      <c r="B615" s="108"/>
      <c r="C615" s="77"/>
      <c r="D615" s="77"/>
      <c r="E615" s="77"/>
      <c r="F615" s="77"/>
      <c r="G615" s="77"/>
      <c r="H615" s="77"/>
      <c r="I615" s="108"/>
    </row>
    <row r="616" spans="1:9" ht="12.75">
      <c r="A616" s="108"/>
      <c r="B616" s="108"/>
      <c r="C616" s="77"/>
      <c r="D616" s="77"/>
      <c r="E616" s="77"/>
      <c r="F616" s="77"/>
      <c r="G616" s="77"/>
      <c r="H616" s="77"/>
      <c r="I616" s="108"/>
    </row>
    <row r="617" spans="1:9" ht="12.75">
      <c r="A617" s="108"/>
      <c r="B617" s="108"/>
      <c r="C617" s="77"/>
      <c r="D617" s="77"/>
      <c r="E617" s="77"/>
      <c r="F617" s="77"/>
      <c r="G617" s="77"/>
      <c r="H617" s="77"/>
      <c r="I617" s="108"/>
    </row>
    <row r="618" spans="1:2" ht="12.75">
      <c r="A618" s="108"/>
      <c r="B618" s="108"/>
    </row>
    <row r="619" spans="1:2" ht="12.75">
      <c r="A619" s="108"/>
      <c r="B619" s="108"/>
    </row>
    <row r="620" spans="1:2" ht="12.75">
      <c r="A620" s="108"/>
      <c r="B620" s="108"/>
    </row>
    <row r="621" spans="1:2" ht="12.75">
      <c r="A621" s="108"/>
      <c r="B621" s="108"/>
    </row>
    <row r="622" spans="1:2" ht="12.75">
      <c r="A622" s="108"/>
      <c r="B622" s="108"/>
    </row>
    <row r="623" spans="1:2" ht="12.75">
      <c r="A623" s="108"/>
      <c r="B623" s="108"/>
    </row>
    <row r="624" spans="1:2" ht="12.75">
      <c r="A624" s="108"/>
      <c r="B624" s="108"/>
    </row>
    <row r="625" spans="1:2" ht="12.75">
      <c r="A625" s="108"/>
      <c r="B625" s="108"/>
    </row>
    <row r="626" spans="1:2" ht="12.75">
      <c r="A626" s="108"/>
      <c r="B626" s="108"/>
    </row>
    <row r="627" spans="1:2" ht="12.75">
      <c r="A627" s="108"/>
      <c r="B627" s="108"/>
    </row>
    <row r="628" spans="1:2" ht="12.75">
      <c r="A628" s="108"/>
      <c r="B628" s="108"/>
    </row>
    <row r="629" spans="1:2" ht="12.75">
      <c r="A629" s="108"/>
      <c r="B629" s="108"/>
    </row>
    <row r="630" spans="1:2" ht="12.75">
      <c r="A630" s="108"/>
      <c r="B630" s="108"/>
    </row>
    <row r="631" spans="1:2" ht="12.75">
      <c r="A631" s="108"/>
      <c r="B631" s="108"/>
    </row>
    <row r="632" spans="1:2" ht="12.75">
      <c r="A632" s="108"/>
      <c r="B632" s="108"/>
    </row>
    <row r="633" spans="1:2" ht="12.75">
      <c r="A633" s="108"/>
      <c r="B633" s="108"/>
    </row>
    <row r="634" spans="1:2" ht="12.75">
      <c r="A634" s="108"/>
      <c r="B634" s="108"/>
    </row>
    <row r="635" spans="1:2" ht="12.75">
      <c r="A635" s="108"/>
      <c r="B635" s="108"/>
    </row>
    <row r="636" spans="1:2" ht="12.75">
      <c r="A636" s="108"/>
      <c r="B636" s="108"/>
    </row>
    <row r="637" spans="1:2" ht="12.75">
      <c r="A637" s="108"/>
      <c r="B637" s="108"/>
    </row>
    <row r="638" spans="1:2" ht="12.75">
      <c r="A638" s="108"/>
      <c r="B638" s="108"/>
    </row>
    <row r="639" spans="1:2" ht="12.75">
      <c r="A639" s="108"/>
      <c r="B639" s="108"/>
    </row>
    <row r="640" spans="1:2" ht="12.75">
      <c r="A640" s="108"/>
      <c r="B640" s="108"/>
    </row>
    <row r="641" spans="1:2" ht="12.75">
      <c r="A641" s="108"/>
      <c r="B641" s="108"/>
    </row>
    <row r="642" spans="1:2" ht="12.75">
      <c r="A642" s="108"/>
      <c r="B642" s="108"/>
    </row>
    <row r="643" spans="1:2" ht="12.75">
      <c r="A643" s="108"/>
      <c r="B643" s="108"/>
    </row>
    <row r="644" spans="1:2" ht="12.75">
      <c r="A644" s="108"/>
      <c r="B644" s="108"/>
    </row>
    <row r="645" spans="1:2" ht="12.75">
      <c r="A645" s="108"/>
      <c r="B645" s="108"/>
    </row>
    <row r="646" spans="1:2" ht="12.75">
      <c r="A646" s="108"/>
      <c r="B646" s="108"/>
    </row>
    <row r="647" spans="1:2" ht="12.75">
      <c r="A647" s="108"/>
      <c r="B647" s="108"/>
    </row>
    <row r="648" spans="1:2" ht="12.75">
      <c r="A648" s="108"/>
      <c r="B648" s="108"/>
    </row>
    <row r="649" spans="1:2" ht="12.75">
      <c r="A649" s="108"/>
      <c r="B649" s="108"/>
    </row>
    <row r="650" spans="1:2" ht="12.75">
      <c r="A650" s="108"/>
      <c r="B650" s="108"/>
    </row>
    <row r="651" spans="1:2" ht="12.75">
      <c r="A651" s="108"/>
      <c r="B651" s="108"/>
    </row>
    <row r="652" spans="1:2" ht="12.75">
      <c r="A652" s="108"/>
      <c r="B652" s="108"/>
    </row>
    <row r="653" spans="1:2" ht="12.75">
      <c r="A653" s="108"/>
      <c r="B653" s="108"/>
    </row>
    <row r="654" spans="1:2" ht="12.75">
      <c r="A654" s="108"/>
      <c r="B654" s="108"/>
    </row>
    <row r="655" spans="1:2" ht="12.75">
      <c r="A655" s="108"/>
      <c r="B655" s="108"/>
    </row>
    <row r="656" spans="1:2" ht="12.75">
      <c r="A656" s="108"/>
      <c r="B656" s="108"/>
    </row>
    <row r="657" spans="1:2" ht="12.75">
      <c r="A657" s="108"/>
      <c r="B657" s="108"/>
    </row>
    <row r="658" spans="1:2" ht="12.75">
      <c r="A658" s="108"/>
      <c r="B658" s="108"/>
    </row>
    <row r="659" spans="1:2" ht="12.75">
      <c r="A659" s="108"/>
      <c r="B659" s="108"/>
    </row>
    <row r="660" spans="1:2" ht="12.75">
      <c r="A660" s="108"/>
      <c r="B660" s="108"/>
    </row>
    <row r="661" spans="1:2" ht="12.75">
      <c r="A661" s="108"/>
      <c r="B661" s="108"/>
    </row>
    <row r="662" spans="1:2" ht="12.75">
      <c r="A662" s="108"/>
      <c r="B662" s="108"/>
    </row>
    <row r="663" spans="1:2" ht="12.75">
      <c r="A663" s="108"/>
      <c r="B663" s="108"/>
    </row>
    <row r="664" spans="1:2" ht="12.75">
      <c r="A664" s="108"/>
      <c r="B664" s="108"/>
    </row>
    <row r="665" spans="1:2" ht="12.75">
      <c r="A665" s="108"/>
      <c r="B665" s="108"/>
    </row>
    <row r="666" spans="1:2" ht="12.75">
      <c r="A666" s="108"/>
      <c r="B666" s="108"/>
    </row>
    <row r="667" spans="1:2" ht="12.75">
      <c r="A667" s="108"/>
      <c r="B667" s="108"/>
    </row>
    <row r="668" spans="1:2" ht="12.75">
      <c r="A668" s="108"/>
      <c r="B668" s="108"/>
    </row>
    <row r="669" spans="1:2" ht="12.75">
      <c r="A669" s="108"/>
      <c r="B669" s="108"/>
    </row>
    <row r="670" spans="1:2" ht="12.75">
      <c r="A670" s="108"/>
      <c r="B670" s="108"/>
    </row>
    <row r="671" spans="1:2" ht="12.75">
      <c r="A671" s="108"/>
      <c r="B671" s="108"/>
    </row>
    <row r="672" spans="1:2" ht="12.75">
      <c r="A672" s="108"/>
      <c r="B672" s="108"/>
    </row>
    <row r="673" spans="1:2" ht="12.75">
      <c r="A673" s="108"/>
      <c r="B673" s="108"/>
    </row>
    <row r="674" spans="1:2" ht="12.75">
      <c r="A674" s="108"/>
      <c r="B674" s="108"/>
    </row>
    <row r="675" spans="1:2" ht="12.75">
      <c r="A675" s="108"/>
      <c r="B675" s="108"/>
    </row>
    <row r="676" spans="1:2" ht="12.75">
      <c r="A676" s="108"/>
      <c r="B676" s="108"/>
    </row>
    <row r="677" spans="1:2" ht="12.75">
      <c r="A677" s="108"/>
      <c r="B677" s="108"/>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Q77"/>
  <sheetViews>
    <sheetView zoomScalePageLayoutView="0" workbookViewId="0" topLeftCell="A1">
      <selection activeCell="A1" sqref="A1"/>
    </sheetView>
  </sheetViews>
  <sheetFormatPr defaultColWidth="9.140625" defaultRowHeight="12.75"/>
  <cols>
    <col min="1" max="1" width="37.421875" style="114" bestFit="1" customWidth="1"/>
    <col min="2" max="3" width="9.8515625" style="114" customWidth="1"/>
    <col min="4" max="10" width="8.28125" style="114" bestFit="1" customWidth="1"/>
    <col min="12" max="12" width="36.00390625" style="0" bestFit="1" customWidth="1"/>
  </cols>
  <sheetData>
    <row r="1" spans="1:11" s="101" customFormat="1" ht="12.75">
      <c r="A1" s="6" t="s">
        <v>304</v>
      </c>
      <c r="F1" s="114"/>
      <c r="G1" s="114"/>
      <c r="H1" s="114"/>
      <c r="I1" s="114"/>
      <c r="J1" s="114"/>
      <c r="K1"/>
    </row>
    <row r="2" spans="1:11" s="101" customFormat="1" ht="12.75">
      <c r="A2" s="6" t="s">
        <v>305</v>
      </c>
      <c r="F2" s="114"/>
      <c r="G2" s="114"/>
      <c r="H2" s="114"/>
      <c r="I2" s="114"/>
      <c r="J2" s="114"/>
      <c r="K2"/>
    </row>
    <row r="3" spans="1:11" s="101" customFormat="1" ht="12.75">
      <c r="A3" s="101" t="s">
        <v>302</v>
      </c>
      <c r="F3" s="114"/>
      <c r="G3" s="114"/>
      <c r="H3" s="114"/>
      <c r="I3" s="114"/>
      <c r="J3" s="114"/>
      <c r="K3"/>
    </row>
    <row r="4" spans="1:11" s="101" customFormat="1" ht="12.75">
      <c r="A4" s="114"/>
      <c r="B4" s="114"/>
      <c r="C4" s="114"/>
      <c r="D4" s="130"/>
      <c r="E4" s="114"/>
      <c r="F4" s="114"/>
      <c r="G4" s="114"/>
      <c r="H4" s="114"/>
      <c r="I4" s="114"/>
      <c r="J4" s="114"/>
      <c r="K4"/>
    </row>
    <row r="5" spans="1:11" ht="12.75">
      <c r="A5" s="109" t="s">
        <v>268</v>
      </c>
      <c r="B5" s="110">
        <v>41090</v>
      </c>
      <c r="C5" s="110">
        <v>40989</v>
      </c>
      <c r="D5" s="110">
        <v>40888</v>
      </c>
      <c r="E5" s="110">
        <v>40787</v>
      </c>
      <c r="F5" s="110">
        <v>40695</v>
      </c>
      <c r="G5" s="110">
        <v>40603</v>
      </c>
      <c r="H5" s="110">
        <v>40513</v>
      </c>
      <c r="I5" s="110">
        <v>40422</v>
      </c>
      <c r="J5" s="110"/>
      <c r="K5" s="94"/>
    </row>
    <row r="6" spans="1:11" ht="12.75">
      <c r="A6" s="111" t="s">
        <v>257</v>
      </c>
      <c r="B6" s="136">
        <v>150.57940021892</v>
      </c>
      <c r="C6" s="136">
        <v>145.197288936415</v>
      </c>
      <c r="D6" s="112">
        <v>143.470805707459</v>
      </c>
      <c r="E6" s="112">
        <v>145.577531385129</v>
      </c>
      <c r="F6" s="112">
        <v>139.329237690575</v>
      </c>
      <c r="G6" s="42">
        <v>128.523320336946</v>
      </c>
      <c r="H6" s="113">
        <v>117.58509680908894</v>
      </c>
      <c r="I6" s="113">
        <v>110.1435538944512</v>
      </c>
      <c r="J6" s="113"/>
      <c r="K6" s="94"/>
    </row>
    <row r="7" spans="1:11" ht="12.75">
      <c r="A7" s="111" t="s">
        <v>258</v>
      </c>
      <c r="B7" s="136">
        <v>50.8385334269091</v>
      </c>
      <c r="C7" s="136">
        <v>50.2553092610204</v>
      </c>
      <c r="D7" s="112">
        <v>46.4758645142644</v>
      </c>
      <c r="E7" s="112">
        <v>50.0901982348939</v>
      </c>
      <c r="F7" s="112">
        <v>53.5032420603047</v>
      </c>
      <c r="G7" s="42">
        <v>49.8750234516085</v>
      </c>
      <c r="H7" s="113">
        <v>45.417926797732484</v>
      </c>
      <c r="I7" s="113">
        <v>44.609238604249015</v>
      </c>
      <c r="J7" s="113"/>
      <c r="K7" s="94"/>
    </row>
    <row r="8" spans="1:11" ht="12.75">
      <c r="A8" s="111" t="s">
        <v>259</v>
      </c>
      <c r="B8" s="136">
        <v>68.9378271255662</v>
      </c>
      <c r="C8" s="136">
        <v>66.1617717382471</v>
      </c>
      <c r="D8" s="112">
        <v>68.0467801881671</v>
      </c>
      <c r="E8" s="112">
        <v>66.5898540857085</v>
      </c>
      <c r="F8" s="112">
        <v>64.8685123364731</v>
      </c>
      <c r="G8" s="42">
        <v>60.4992415492483</v>
      </c>
      <c r="H8" s="113">
        <v>63.911389481222194</v>
      </c>
      <c r="I8" s="113">
        <v>61.129796392611475</v>
      </c>
      <c r="J8" s="113"/>
      <c r="K8" s="94"/>
    </row>
    <row r="9" spans="1:11" ht="12.75">
      <c r="A9" s="111" t="s">
        <v>260</v>
      </c>
      <c r="B9" s="136">
        <v>78.6777515613292</v>
      </c>
      <c r="C9" s="136">
        <v>76.2364536950921</v>
      </c>
      <c r="D9" s="112">
        <v>82.9262306702068</v>
      </c>
      <c r="E9" s="112">
        <v>74.694049806458</v>
      </c>
      <c r="F9" s="112">
        <v>74.6071173630787</v>
      </c>
      <c r="G9" s="42">
        <v>70.2635550467042</v>
      </c>
      <c r="H9" s="113">
        <v>74.53942758984482</v>
      </c>
      <c r="I9" s="113">
        <v>67.67232953671162</v>
      </c>
      <c r="J9" s="113"/>
      <c r="K9" s="94"/>
    </row>
    <row r="10" spans="1:11" ht="12.75">
      <c r="A10" s="111" t="s">
        <v>261</v>
      </c>
      <c r="B10" s="136">
        <v>84.5825174984798</v>
      </c>
      <c r="C10" s="136">
        <v>85.4277568562839</v>
      </c>
      <c r="D10" s="112">
        <v>88.4122446829131</v>
      </c>
      <c r="E10" s="112">
        <v>85.2473116808119</v>
      </c>
      <c r="F10" s="112">
        <v>84.1255151939471</v>
      </c>
      <c r="G10" s="42">
        <v>79.4443943964845</v>
      </c>
      <c r="H10" s="113">
        <v>81.59271047696842</v>
      </c>
      <c r="I10" s="113">
        <v>74.01456631790744</v>
      </c>
      <c r="J10" s="113"/>
      <c r="K10" s="94"/>
    </row>
    <row r="11" spans="1:11" ht="12.75">
      <c r="A11" s="111" t="s">
        <v>262</v>
      </c>
      <c r="B11" s="136">
        <v>88.1472929673355</v>
      </c>
      <c r="C11" s="136">
        <v>88.4353467699799</v>
      </c>
      <c r="D11" s="112">
        <v>88.6561831287006</v>
      </c>
      <c r="E11" s="112">
        <v>85.8737046708929</v>
      </c>
      <c r="F11" s="112">
        <v>85.0225089963846</v>
      </c>
      <c r="G11" s="42">
        <v>82.1936813903825</v>
      </c>
      <c r="H11" s="113">
        <v>81.99286529060548</v>
      </c>
      <c r="I11" s="113">
        <v>77.91153345599682</v>
      </c>
      <c r="J11" s="113"/>
      <c r="K11" s="94"/>
    </row>
    <row r="12" spans="1:11" ht="12.75">
      <c r="A12" s="111" t="s">
        <v>263</v>
      </c>
      <c r="B12" s="136">
        <v>34.5155771848408</v>
      </c>
      <c r="C12" s="136">
        <v>35.4595095787098</v>
      </c>
      <c r="D12" s="112">
        <v>35.0489958772704</v>
      </c>
      <c r="E12" s="112">
        <v>35.8364870608779</v>
      </c>
      <c r="F12" s="112">
        <v>37.0932069087583</v>
      </c>
      <c r="G12" s="42">
        <v>36.0868547229357</v>
      </c>
      <c r="H12" s="113">
        <v>37.67217552434988</v>
      </c>
      <c r="I12" s="113">
        <v>38.75770657116393</v>
      </c>
      <c r="J12" s="113"/>
      <c r="K12" s="94"/>
    </row>
    <row r="13" spans="1:11" ht="12.75">
      <c r="A13" s="111" t="s">
        <v>264</v>
      </c>
      <c r="B13" s="136">
        <v>49.4776092665233</v>
      </c>
      <c r="C13" s="136">
        <v>49.5222808673048</v>
      </c>
      <c r="D13" s="112">
        <v>52.4449856979052</v>
      </c>
      <c r="E13" s="112">
        <v>46.8963102413378</v>
      </c>
      <c r="F13" s="112">
        <v>46.2591753475611</v>
      </c>
      <c r="G13" s="42">
        <v>44.0921289094882</v>
      </c>
      <c r="H13" s="113">
        <v>45.73015003916413</v>
      </c>
      <c r="I13" s="113">
        <v>42.00290636451527</v>
      </c>
      <c r="J13" s="113"/>
      <c r="K13" s="94"/>
    </row>
    <row r="14" spans="1:11" ht="12.75">
      <c r="A14" s="111" t="s">
        <v>265</v>
      </c>
      <c r="B14" s="136">
        <v>28.9396669255776</v>
      </c>
      <c r="C14" s="136">
        <v>28.7666277608656</v>
      </c>
      <c r="D14" s="112">
        <v>28.2261380180758</v>
      </c>
      <c r="E14" s="112">
        <v>27.4758943736956</v>
      </c>
      <c r="F14" s="112">
        <v>27.3205839238199</v>
      </c>
      <c r="G14" s="42">
        <v>27.1378275568255</v>
      </c>
      <c r="H14" s="113">
        <v>26.96270979663358</v>
      </c>
      <c r="I14" s="113">
        <v>27.159644083418137</v>
      </c>
      <c r="J14" s="113"/>
      <c r="K14" s="94"/>
    </row>
    <row r="15" spans="1:11" ht="12.75">
      <c r="A15" s="111" t="s">
        <v>266</v>
      </c>
      <c r="B15" s="136">
        <v>31.1349000242994</v>
      </c>
      <c r="C15" s="136">
        <v>33.0888695171903</v>
      </c>
      <c r="D15" s="112">
        <v>33.7548259119671</v>
      </c>
      <c r="E15" s="112">
        <v>38.2472272691697</v>
      </c>
      <c r="F15" s="112">
        <v>33.825877447552</v>
      </c>
      <c r="G15" s="42">
        <v>36.5559212838065</v>
      </c>
      <c r="H15" s="113">
        <v>34.095351338970524</v>
      </c>
      <c r="I15" s="113">
        <v>36.900625969326484</v>
      </c>
      <c r="J15" s="113"/>
      <c r="K15" s="94"/>
    </row>
    <row r="16" spans="1:11" ht="12.75">
      <c r="A16" s="113" t="s">
        <v>128</v>
      </c>
      <c r="B16" s="136">
        <v>269.300438880832</v>
      </c>
      <c r="C16" s="136">
        <v>267.329114216881</v>
      </c>
      <c r="D16" s="112">
        <v>272.64031390908</v>
      </c>
      <c r="E16" s="112">
        <v>265.989511231155</v>
      </c>
      <c r="F16" s="112">
        <v>263.314381759874</v>
      </c>
      <c r="G16" s="42">
        <v>250.89030199551</v>
      </c>
      <c r="H16" s="113">
        <v>252.73245271247052</v>
      </c>
      <c r="I16" s="113">
        <v>240.83775488503525</v>
      </c>
      <c r="J16" s="113"/>
      <c r="K16" s="151"/>
    </row>
    <row r="18" spans="1:17" ht="12.75">
      <c r="A18" s="109" t="s">
        <v>267</v>
      </c>
      <c r="B18" s="110">
        <f>B5</f>
        <v>41090</v>
      </c>
      <c r="C18" s="110">
        <f>C5</f>
        <v>40989</v>
      </c>
      <c r="D18" s="110">
        <f>D5</f>
        <v>40888</v>
      </c>
      <c r="E18" s="110">
        <f>E5</f>
        <v>40787</v>
      </c>
      <c r="F18" s="110">
        <v>40695</v>
      </c>
      <c r="G18" s="110">
        <v>40603</v>
      </c>
      <c r="H18" s="110">
        <v>40513</v>
      </c>
      <c r="I18" s="110">
        <v>40422</v>
      </c>
      <c r="J18" s="110"/>
      <c r="L18" s="109"/>
      <c r="M18" s="110"/>
      <c r="N18" s="110"/>
      <c r="O18" s="110"/>
      <c r="P18" s="110"/>
      <c r="Q18" s="110"/>
    </row>
    <row r="19" spans="1:17" ht="12.75">
      <c r="A19" s="111" t="s">
        <v>257</v>
      </c>
      <c r="B19" s="135">
        <v>0.08261422201120534</v>
      </c>
      <c r="C19" s="135">
        <v>0.07934032435719138</v>
      </c>
      <c r="D19" s="57">
        <v>0.06997939372050256</v>
      </c>
      <c r="E19" s="57">
        <v>0.09692429776592132</v>
      </c>
      <c r="F19" s="115">
        <v>0.09316063315315216</v>
      </c>
      <c r="G19" s="115">
        <v>0.08410924936937302</v>
      </c>
      <c r="H19" s="115">
        <v>0.07738779339723571</v>
      </c>
      <c r="I19" s="115">
        <v>0.07620079037143267</v>
      </c>
      <c r="J19" s="115"/>
      <c r="L19" s="111"/>
      <c r="M19" s="115"/>
      <c r="N19" s="115"/>
      <c r="O19" s="115"/>
      <c r="P19" s="115"/>
      <c r="Q19" s="115"/>
    </row>
    <row r="20" spans="1:17" ht="12.75">
      <c r="A20" s="111" t="s">
        <v>258</v>
      </c>
      <c r="B20" s="135">
        <v>0.0869419257806613</v>
      </c>
      <c r="C20" s="135">
        <v>0.08417021131100513</v>
      </c>
      <c r="D20" s="57">
        <v>0.04023593793346348</v>
      </c>
      <c r="E20" s="57">
        <v>0.0782588238444871</v>
      </c>
      <c r="F20" s="115">
        <v>0.101676081495556</v>
      </c>
      <c r="G20" s="115">
        <v>0.09944857479240016</v>
      </c>
      <c r="H20" s="115">
        <v>0.07519575983961438</v>
      </c>
      <c r="I20" s="115">
        <v>0.0728175222765661</v>
      </c>
      <c r="J20" s="115"/>
      <c r="L20" s="111"/>
      <c r="M20" s="115"/>
      <c r="N20" s="115"/>
      <c r="O20" s="115"/>
      <c r="P20" s="115"/>
      <c r="Q20" s="115"/>
    </row>
    <row r="21" spans="1:17" ht="12.75">
      <c r="A21" s="111" t="s">
        <v>259</v>
      </c>
      <c r="B21" s="135">
        <v>0.08964599346514784</v>
      </c>
      <c r="C21" s="135">
        <v>0.08282728615068355</v>
      </c>
      <c r="D21" s="57">
        <v>0.07965108687012501</v>
      </c>
      <c r="E21" s="57">
        <v>0.08169412705121894</v>
      </c>
      <c r="F21" s="115">
        <v>0.08540353093445413</v>
      </c>
      <c r="G21" s="115">
        <v>0.07537284572878512</v>
      </c>
      <c r="H21" s="115">
        <v>0.08191999748205164</v>
      </c>
      <c r="I21" s="115">
        <v>0.07925836996440921</v>
      </c>
      <c r="J21" s="115"/>
      <c r="L21" s="111"/>
      <c r="M21" s="115"/>
      <c r="N21" s="115"/>
      <c r="O21" s="115"/>
      <c r="P21" s="115"/>
      <c r="Q21" s="115"/>
    </row>
    <row r="22" spans="1:17" ht="12.75">
      <c r="A22" s="111" t="s">
        <v>260</v>
      </c>
      <c r="B22" s="135">
        <v>0.06672788553073523</v>
      </c>
      <c r="C22" s="135">
        <v>0.06440488456660849</v>
      </c>
      <c r="D22" s="57">
        <v>0.06728872101025986</v>
      </c>
      <c r="E22" s="57">
        <v>0.0693495668453117</v>
      </c>
      <c r="F22" s="115">
        <v>0.07211108256358441</v>
      </c>
      <c r="G22" s="115">
        <v>0.066464043797611</v>
      </c>
      <c r="H22" s="115">
        <v>0.06776095292004052</v>
      </c>
      <c r="I22" s="115">
        <v>0.06539452800141836</v>
      </c>
      <c r="J22" s="115"/>
      <c r="L22" s="111"/>
      <c r="M22" s="115"/>
      <c r="N22" s="115"/>
      <c r="O22" s="115"/>
      <c r="P22" s="115"/>
      <c r="Q22" s="115"/>
    </row>
    <row r="23" spans="1:17" ht="12.75">
      <c r="A23" s="111" t="s">
        <v>261</v>
      </c>
      <c r="B23" s="135">
        <v>0.06467057450847702</v>
      </c>
      <c r="C23" s="135">
        <v>0.059231334009067986</v>
      </c>
      <c r="D23" s="57">
        <v>0.06288721680962532</v>
      </c>
      <c r="E23" s="57">
        <v>0.06463546933457412</v>
      </c>
      <c r="F23" s="115">
        <v>0.06407093005699435</v>
      </c>
      <c r="G23" s="115">
        <v>0.06193010894444826</v>
      </c>
      <c r="H23" s="115">
        <v>0.06444117435927828</v>
      </c>
      <c r="I23" s="115">
        <v>0.06770349508579197</v>
      </c>
      <c r="J23" s="115"/>
      <c r="L23" s="111"/>
      <c r="M23" s="115"/>
      <c r="N23" s="115"/>
      <c r="O23" s="115"/>
      <c r="P23" s="115"/>
      <c r="Q23" s="115"/>
    </row>
    <row r="24" spans="1:17" ht="12.75">
      <c r="A24" s="111" t="s">
        <v>262</v>
      </c>
      <c r="B24" s="135">
        <v>0.09132441540755049</v>
      </c>
      <c r="C24" s="135">
        <v>0.09441926000152775</v>
      </c>
      <c r="D24" s="57">
        <v>0.08346851554907966</v>
      </c>
      <c r="E24" s="57">
        <v>0.08966656358322844</v>
      </c>
      <c r="F24" s="115">
        <v>0.09726835984517539</v>
      </c>
      <c r="G24" s="115">
        <v>0.09368116708909183</v>
      </c>
      <c r="H24" s="115">
        <v>0.08715917510740813</v>
      </c>
      <c r="I24" s="115">
        <v>0.0954372067736165</v>
      </c>
      <c r="J24" s="115"/>
      <c r="L24" s="111"/>
      <c r="M24" s="115"/>
      <c r="N24" s="115"/>
      <c r="O24" s="115"/>
      <c r="P24" s="115"/>
      <c r="Q24" s="115"/>
    </row>
    <row r="25" spans="1:17" ht="12.75">
      <c r="A25" s="111" t="s">
        <v>263</v>
      </c>
      <c r="B25" s="135">
        <v>0.12660950088122236</v>
      </c>
      <c r="C25" s="135">
        <v>0.11083063603224808</v>
      </c>
      <c r="D25" s="57">
        <v>0.1155525257893754</v>
      </c>
      <c r="E25" s="57">
        <v>0.12501225336036753</v>
      </c>
      <c r="F25" s="115">
        <v>0.10648850097313485</v>
      </c>
      <c r="G25" s="115">
        <v>0.10391595579031206</v>
      </c>
      <c r="H25" s="115">
        <v>0.09094978622614142</v>
      </c>
      <c r="I25" s="115">
        <v>0.10119753404048965</v>
      </c>
      <c r="J25" s="115"/>
      <c r="L25" s="111"/>
      <c r="M25" s="115"/>
      <c r="N25" s="115"/>
      <c r="O25" s="115"/>
      <c r="P25" s="115"/>
      <c r="Q25" s="115"/>
    </row>
    <row r="26" spans="1:17" ht="12.75">
      <c r="A26" s="111" t="s">
        <v>264</v>
      </c>
      <c r="B26" s="135">
        <v>0.16653997883392496</v>
      </c>
      <c r="C26" s="135">
        <v>0.16699553928381258</v>
      </c>
      <c r="D26" s="57">
        <v>0.1765659743591058</v>
      </c>
      <c r="E26" s="57">
        <v>0.1560890390380355</v>
      </c>
      <c r="F26" s="115">
        <v>0.16623729113678282</v>
      </c>
      <c r="G26" s="115">
        <v>0.16284085567151949</v>
      </c>
      <c r="H26" s="115">
        <v>0.17277438384070834</v>
      </c>
      <c r="I26" s="115">
        <v>0.15947855994165105</v>
      </c>
      <c r="J26" s="115"/>
      <c r="L26" s="111"/>
      <c r="M26" s="115"/>
      <c r="N26" s="115"/>
      <c r="O26" s="115"/>
      <c r="P26" s="115"/>
      <c r="Q26" s="115"/>
    </row>
    <row r="27" spans="1:17" ht="12.75">
      <c r="A27" s="111" t="s">
        <v>265</v>
      </c>
      <c r="B27" s="135">
        <v>0.08120342248732004</v>
      </c>
      <c r="C27" s="135">
        <v>0.06604875676754779</v>
      </c>
      <c r="D27" s="57">
        <v>0.04286806786054562</v>
      </c>
      <c r="E27" s="57">
        <v>0.07097130209769832</v>
      </c>
      <c r="F27" s="115">
        <v>0.06515234099546745</v>
      </c>
      <c r="G27" s="115">
        <v>0.07038146277554967</v>
      </c>
      <c r="H27" s="115">
        <v>0.06041444833325978</v>
      </c>
      <c r="I27" s="115">
        <v>0.06756645874134254</v>
      </c>
      <c r="J27" s="115"/>
      <c r="L27" s="111"/>
      <c r="M27" s="115"/>
      <c r="N27" s="115"/>
      <c r="O27" s="115"/>
      <c r="P27" s="115"/>
      <c r="Q27" s="115"/>
    </row>
    <row r="28" spans="1:17" ht="12.75">
      <c r="A28" s="111" t="s">
        <v>266</v>
      </c>
      <c r="B28" s="135">
        <v>0.08607703888268084</v>
      </c>
      <c r="C28" s="135">
        <v>0.09006049597590009</v>
      </c>
      <c r="D28" s="57">
        <v>0.06873091290858917</v>
      </c>
      <c r="E28" s="57">
        <v>0.10798168376846255</v>
      </c>
      <c r="F28" s="115">
        <v>0.08484628386802434</v>
      </c>
      <c r="G28" s="115">
        <v>0.08616935066537042</v>
      </c>
      <c r="H28" s="115">
        <v>0.06321369701087742</v>
      </c>
      <c r="I28" s="115">
        <v>0.11149888466928098</v>
      </c>
      <c r="J28" s="115"/>
      <c r="L28" s="111"/>
      <c r="M28" s="115"/>
      <c r="N28" s="115"/>
      <c r="O28" s="115"/>
      <c r="P28" s="115"/>
      <c r="Q28" s="115"/>
    </row>
    <row r="29" spans="1:17" ht="12.75">
      <c r="A29" s="113" t="s">
        <v>128</v>
      </c>
      <c r="B29" s="135">
        <v>0.0949125820448831</v>
      </c>
      <c r="C29" s="135">
        <v>0.09067474775805515</v>
      </c>
      <c r="D29" s="57">
        <v>0.0870377519001591</v>
      </c>
      <c r="E29" s="57">
        <v>0.09507893707140214</v>
      </c>
      <c r="F29" s="115">
        <v>0.09441185792377547</v>
      </c>
      <c r="G29" s="115">
        <v>0.08991977697250227</v>
      </c>
      <c r="H29" s="115">
        <v>0.0867597810059668</v>
      </c>
      <c r="I29" s="115">
        <v>0.08951956876741528</v>
      </c>
      <c r="J29" s="115"/>
      <c r="L29" s="113"/>
      <c r="M29" s="115"/>
      <c r="N29" s="115"/>
      <c r="O29" s="115"/>
      <c r="P29" s="115"/>
      <c r="Q29" s="115"/>
    </row>
    <row r="30" spans="12:17" ht="12.75">
      <c r="L30" s="114"/>
      <c r="M30" s="114"/>
      <c r="N30" s="114"/>
      <c r="O30" s="114"/>
      <c r="P30" s="114"/>
      <c r="Q30" s="114"/>
    </row>
    <row r="31" spans="1:10" ht="12.75">
      <c r="A31" s="116" t="s">
        <v>282</v>
      </c>
      <c r="B31" s="110">
        <f>B18</f>
        <v>41090</v>
      </c>
      <c r="C31" s="110">
        <f>C18</f>
        <v>40989</v>
      </c>
      <c r="D31" s="110">
        <f>D18</f>
        <v>40888</v>
      </c>
      <c r="E31" s="110">
        <f>E18</f>
        <v>40787</v>
      </c>
      <c r="F31" s="110">
        <v>40695</v>
      </c>
      <c r="G31" s="110">
        <v>40603</v>
      </c>
      <c r="H31" s="110">
        <v>40513</v>
      </c>
      <c r="I31" s="110">
        <v>40422</v>
      </c>
      <c r="J31" s="110"/>
    </row>
    <row r="32" spans="1:10" ht="12.75">
      <c r="A32" s="111" t="s">
        <v>257</v>
      </c>
      <c r="B32" s="135">
        <v>0.1634653652569567</v>
      </c>
      <c r="C32" s="135">
        <v>0.15972739469305414</v>
      </c>
      <c r="D32" s="115">
        <v>0.15586504620722091</v>
      </c>
      <c r="E32" s="115">
        <v>0.16262523224734318</v>
      </c>
      <c r="F32" s="115">
        <v>0.15832807457776898</v>
      </c>
      <c r="G32" s="115">
        <v>0.15296539754144148</v>
      </c>
      <c r="H32" s="115">
        <v>0.13892147074421446</v>
      </c>
      <c r="I32" s="115">
        <v>0.1361884150638437</v>
      </c>
      <c r="J32" s="115"/>
    </row>
    <row r="33" spans="1:10" ht="12.75">
      <c r="A33" s="111" t="s">
        <v>258</v>
      </c>
      <c r="B33" s="135">
        <v>0.039318380309170654</v>
      </c>
      <c r="C33" s="135">
        <v>0.03911016868432185</v>
      </c>
      <c r="D33" s="115">
        <v>0.0354531226217569</v>
      </c>
      <c r="E33" s="115">
        <v>0.038765249136000476</v>
      </c>
      <c r="F33" s="115">
        <v>0.03998260917874825</v>
      </c>
      <c r="G33" s="115">
        <v>0.03905840157254229</v>
      </c>
      <c r="H33" s="115">
        <v>0.035288132340019915</v>
      </c>
      <c r="I33" s="115">
        <v>0.03784109313971183</v>
      </c>
      <c r="J33" s="115"/>
    </row>
    <row r="34" spans="1:10" ht="12.75">
      <c r="A34" s="111" t="s">
        <v>259</v>
      </c>
      <c r="B34" s="135">
        <v>0.11766702613145502</v>
      </c>
      <c r="C34" s="135">
        <v>0.11368922611246453</v>
      </c>
      <c r="D34" s="115">
        <v>0.1147884859859994</v>
      </c>
      <c r="E34" s="115">
        <v>0.1151665900268665</v>
      </c>
      <c r="F34" s="115">
        <v>0.11378936542229785</v>
      </c>
      <c r="G34" s="115">
        <v>0.11051253604858326</v>
      </c>
      <c r="H34" s="115">
        <v>0.1156220285544206</v>
      </c>
      <c r="I34" s="115">
        <v>0.11542470570372554</v>
      </c>
      <c r="J34" s="115"/>
    </row>
    <row r="35" spans="1:10" ht="12.75">
      <c r="A35" s="111" t="s">
        <v>260</v>
      </c>
      <c r="B35" s="135">
        <v>0.12608031225588123</v>
      </c>
      <c r="C35" s="135">
        <v>0.12327404171207389</v>
      </c>
      <c r="D35" s="115">
        <v>0.1322687809014541</v>
      </c>
      <c r="E35" s="115">
        <v>0.12278893454937105</v>
      </c>
      <c r="F35" s="115">
        <v>0.12537061159875382</v>
      </c>
      <c r="G35" s="115">
        <v>0.12578426869824</v>
      </c>
      <c r="H35" s="115">
        <v>0.13342093735350413</v>
      </c>
      <c r="I35" s="115">
        <v>0.126835589758828</v>
      </c>
      <c r="J35" s="115"/>
    </row>
    <row r="36" spans="1:10" ht="12.75">
      <c r="A36" s="111" t="s">
        <v>261</v>
      </c>
      <c r="B36" s="135">
        <v>0.13456231629564264</v>
      </c>
      <c r="C36" s="135">
        <v>0.13780522122387617</v>
      </c>
      <c r="D36" s="115">
        <v>0.1402123171327205</v>
      </c>
      <c r="E36" s="115">
        <v>0.13808551287602838</v>
      </c>
      <c r="F36" s="115">
        <v>0.13917290683996647</v>
      </c>
      <c r="G36" s="115">
        <v>0.13889063059434842</v>
      </c>
      <c r="H36" s="115">
        <v>0.14220643614417786</v>
      </c>
      <c r="I36" s="115">
        <v>0.13728081731224775</v>
      </c>
      <c r="J36" s="115"/>
    </row>
    <row r="37" spans="1:10" ht="12.75">
      <c r="A37" s="111" t="s">
        <v>262</v>
      </c>
      <c r="B37" s="135">
        <v>0.12125694804915702</v>
      </c>
      <c r="C37" s="135">
        <v>0.12222964862710667</v>
      </c>
      <c r="D37" s="115">
        <v>0.12057736576449052</v>
      </c>
      <c r="E37" s="115">
        <v>0.12056624178541192</v>
      </c>
      <c r="F37" s="115">
        <v>0.12152689121974707</v>
      </c>
      <c r="G37" s="115">
        <v>0.1245762398706845</v>
      </c>
      <c r="H37" s="115">
        <v>0.12200013759655715</v>
      </c>
      <c r="I37" s="115">
        <v>0.12152606734887714</v>
      </c>
      <c r="J37" s="115"/>
    </row>
    <row r="38" spans="1:10" ht="12.75">
      <c r="A38" s="111" t="s">
        <v>263</v>
      </c>
      <c r="B38" s="135">
        <v>0.12745871382380597</v>
      </c>
      <c r="C38" s="135">
        <v>0.1311259821301332</v>
      </c>
      <c r="D38" s="115">
        <v>0.12390867797592958</v>
      </c>
      <c r="E38" s="115">
        <v>0.13022567338942884</v>
      </c>
      <c r="F38" s="115">
        <v>0.13609038004700508</v>
      </c>
      <c r="G38" s="115">
        <v>0.13638780797416744</v>
      </c>
      <c r="H38" s="115">
        <v>0.14018241971484496</v>
      </c>
      <c r="I38" s="115">
        <v>0.14803280834536792</v>
      </c>
      <c r="J38" s="115"/>
    </row>
    <row r="39" spans="1:10" ht="12.75">
      <c r="A39" s="111" t="s">
        <v>264</v>
      </c>
      <c r="B39" s="135">
        <v>0.10691255277502515</v>
      </c>
      <c r="C39" s="135">
        <v>0.1078763083638003</v>
      </c>
      <c r="D39" s="115">
        <v>0.11224383750523038</v>
      </c>
      <c r="E39" s="115">
        <v>0.10252121057457943</v>
      </c>
      <c r="F39" s="115">
        <v>0.10044563651524042</v>
      </c>
      <c r="G39" s="115">
        <v>0.10097545389627545</v>
      </c>
      <c r="H39" s="115">
        <v>0.1048854711190837</v>
      </c>
      <c r="I39" s="115">
        <v>0.10190965778874168</v>
      </c>
      <c r="J39" s="115"/>
    </row>
    <row r="40" spans="1:10" ht="12.75">
      <c r="A40" s="111" t="s">
        <v>265</v>
      </c>
      <c r="B40" s="135">
        <v>0.03202511932812294</v>
      </c>
      <c r="C40" s="135">
        <v>0.03217458516509212</v>
      </c>
      <c r="D40" s="115">
        <v>0.03178967244717636</v>
      </c>
      <c r="E40" s="115">
        <v>0.03147592054377334</v>
      </c>
      <c r="F40" s="115">
        <v>0.031538728043227805</v>
      </c>
      <c r="G40" s="115">
        <v>0.03281084413355762</v>
      </c>
      <c r="H40" s="115">
        <v>0.03237024793946684</v>
      </c>
      <c r="I40" s="115">
        <v>0.034327596405492766</v>
      </c>
      <c r="J40" s="115"/>
    </row>
    <row r="41" spans="1:10" ht="12.75">
      <c r="A41" s="111" t="s">
        <v>266</v>
      </c>
      <c r="B41" s="135">
        <v>0.03127526152837782</v>
      </c>
      <c r="C41" s="135">
        <v>0.03298742328807228</v>
      </c>
      <c r="D41" s="115">
        <v>0.03289269345801798</v>
      </c>
      <c r="E41" s="115">
        <v>0.03777943487119408</v>
      </c>
      <c r="F41" s="115">
        <v>0.03375479655724367</v>
      </c>
      <c r="G41" s="115">
        <v>0.03803841967015992</v>
      </c>
      <c r="H41" s="115">
        <v>0.03510639350446414</v>
      </c>
      <c r="I41" s="115">
        <v>0.04001626782349436</v>
      </c>
      <c r="J41" s="115"/>
    </row>
    <row r="42" spans="1:10" ht="12.75">
      <c r="A42" s="113" t="s">
        <v>128</v>
      </c>
      <c r="B42" s="135">
        <v>1</v>
      </c>
      <c r="C42" s="135">
        <v>1</v>
      </c>
      <c r="D42" s="115">
        <v>1</v>
      </c>
      <c r="E42" s="115">
        <v>1</v>
      </c>
      <c r="F42" s="115">
        <v>1</v>
      </c>
      <c r="G42" s="115">
        <v>1</v>
      </c>
      <c r="H42" s="115">
        <v>1</v>
      </c>
      <c r="I42" s="115">
        <v>1</v>
      </c>
      <c r="J42" s="115"/>
    </row>
    <row r="43" spans="1:10" ht="12.75">
      <c r="A43" s="111"/>
      <c r="B43" s="111"/>
      <c r="C43" s="111"/>
      <c r="D43" s="111"/>
      <c r="E43" s="111"/>
      <c r="F43" s="56"/>
      <c r="G43" s="56"/>
      <c r="H43" s="56"/>
      <c r="I43" s="56"/>
      <c r="J43" s="56"/>
    </row>
    <row r="44" spans="1:10" ht="12.75">
      <c r="A44" s="111"/>
      <c r="B44" s="111"/>
      <c r="C44" s="111"/>
      <c r="D44" s="111"/>
      <c r="E44" s="111"/>
      <c r="F44" s="56"/>
      <c r="G44" s="56"/>
      <c r="H44" s="56"/>
      <c r="I44" s="56"/>
      <c r="J44" s="56"/>
    </row>
    <row r="45" spans="1:10" ht="12.75">
      <c r="A45" s="113"/>
      <c r="B45" s="113"/>
      <c r="C45" s="113"/>
      <c r="D45" s="113"/>
      <c r="E45" s="113"/>
      <c r="F45" s="56"/>
      <c r="G45" s="56"/>
      <c r="H45" s="56"/>
      <c r="I45" s="56"/>
      <c r="J45" s="56"/>
    </row>
    <row r="46" spans="1:10" ht="12.75">
      <c r="A46" s="113"/>
      <c r="B46" s="113"/>
      <c r="C46" s="113"/>
      <c r="D46" s="113"/>
      <c r="E46" s="113"/>
      <c r="F46" s="56"/>
      <c r="G46" s="56"/>
      <c r="H46" s="56"/>
      <c r="I46" s="56"/>
      <c r="J46" s="56"/>
    </row>
    <row r="47" spans="1:10" ht="12.75">
      <c r="A47" s="113"/>
      <c r="B47" s="113"/>
      <c r="C47" s="113"/>
      <c r="D47" s="113"/>
      <c r="E47" s="113"/>
      <c r="F47" s="56"/>
      <c r="G47" s="56"/>
      <c r="H47" s="56"/>
      <c r="I47" s="56"/>
      <c r="J47" s="56"/>
    </row>
    <row r="48" spans="6:10" ht="12.75">
      <c r="F48" s="119"/>
      <c r="G48" s="119"/>
      <c r="H48" s="119"/>
      <c r="I48" s="119"/>
      <c r="J48" s="119"/>
    </row>
    <row r="49" spans="1:10" ht="12.75">
      <c r="A49" s="117"/>
      <c r="B49" s="117"/>
      <c r="C49" s="117"/>
      <c r="D49" s="117"/>
      <c r="E49" s="117"/>
      <c r="F49" s="113"/>
      <c r="G49" s="113"/>
      <c r="H49" s="113"/>
      <c r="I49" s="113"/>
      <c r="J49" s="113"/>
    </row>
    <row r="52" spans="1:10" ht="12.75">
      <c r="A52" s="120"/>
      <c r="B52" s="120"/>
      <c r="C52" s="120"/>
      <c r="D52" s="120"/>
      <c r="E52" s="120"/>
      <c r="F52" s="118"/>
      <c r="G52" s="118"/>
      <c r="H52" s="118"/>
      <c r="I52" s="118"/>
      <c r="J52" s="118"/>
    </row>
    <row r="53" spans="1:10" ht="12.75">
      <c r="A53" s="111"/>
      <c r="B53" s="111"/>
      <c r="C53" s="111"/>
      <c r="D53" s="111"/>
      <c r="E53" s="111"/>
      <c r="F53" s="57"/>
      <c r="G53" s="57"/>
      <c r="H53" s="57"/>
      <c r="I53" s="57"/>
      <c r="J53" s="57"/>
    </row>
    <row r="54" spans="1:10" ht="12.75">
      <c r="A54" s="111"/>
      <c r="B54" s="111"/>
      <c r="C54" s="111"/>
      <c r="D54" s="111"/>
      <c r="E54" s="111"/>
      <c r="F54" s="57"/>
      <c r="G54" s="57"/>
      <c r="H54" s="57"/>
      <c r="I54" s="57"/>
      <c r="J54" s="57"/>
    </row>
    <row r="55" spans="1:10" ht="12.75">
      <c r="A55" s="111"/>
      <c r="B55" s="111"/>
      <c r="C55" s="111"/>
      <c r="D55" s="111"/>
      <c r="E55" s="111"/>
      <c r="F55" s="57"/>
      <c r="G55" s="57"/>
      <c r="H55" s="57"/>
      <c r="I55" s="57"/>
      <c r="J55" s="57"/>
    </row>
    <row r="56" spans="1:10" ht="12.75">
      <c r="A56" s="111"/>
      <c r="B56" s="111"/>
      <c r="C56" s="111"/>
      <c r="D56" s="111"/>
      <c r="E56" s="111"/>
      <c r="F56" s="57"/>
      <c r="G56" s="57"/>
      <c r="H56" s="57"/>
      <c r="I56" s="57"/>
      <c r="J56" s="57"/>
    </row>
    <row r="57" spans="1:10" ht="12.75">
      <c r="A57" s="111"/>
      <c r="B57" s="111"/>
      <c r="C57" s="111"/>
      <c r="D57" s="111"/>
      <c r="E57" s="111"/>
      <c r="F57" s="57"/>
      <c r="G57" s="57"/>
      <c r="H57" s="57"/>
      <c r="I57" s="57"/>
      <c r="J57" s="57"/>
    </row>
    <row r="58" spans="1:10" ht="12.75">
      <c r="A58" s="111"/>
      <c r="B58" s="111"/>
      <c r="C58" s="111"/>
      <c r="D58" s="111"/>
      <c r="E58" s="111"/>
      <c r="F58" s="57"/>
      <c r="G58" s="57"/>
      <c r="H58" s="57"/>
      <c r="I58" s="57"/>
      <c r="J58" s="57"/>
    </row>
    <row r="59" spans="1:10" ht="12.75">
      <c r="A59" s="111"/>
      <c r="B59" s="111"/>
      <c r="C59" s="111"/>
      <c r="D59" s="111"/>
      <c r="E59" s="111"/>
      <c r="F59" s="57"/>
      <c r="G59" s="57"/>
      <c r="H59" s="57"/>
      <c r="I59" s="57"/>
      <c r="J59" s="57"/>
    </row>
    <row r="60" spans="1:10" ht="12.75">
      <c r="A60" s="111"/>
      <c r="B60" s="111"/>
      <c r="C60" s="111"/>
      <c r="D60" s="111"/>
      <c r="E60" s="111"/>
      <c r="F60" s="57"/>
      <c r="G60" s="57"/>
      <c r="H60" s="57"/>
      <c r="I60" s="57"/>
      <c r="J60" s="57"/>
    </row>
    <row r="61" spans="1:10" ht="12.75">
      <c r="A61" s="111"/>
      <c r="B61" s="111"/>
      <c r="C61" s="111"/>
      <c r="D61" s="111"/>
      <c r="E61" s="111"/>
      <c r="F61" s="57"/>
      <c r="G61" s="57"/>
      <c r="H61" s="57"/>
      <c r="I61" s="57"/>
      <c r="J61" s="57"/>
    </row>
    <row r="62" spans="1:10" ht="12.75">
      <c r="A62" s="111"/>
      <c r="B62" s="111"/>
      <c r="C62" s="111"/>
      <c r="D62" s="111"/>
      <c r="E62" s="111"/>
      <c r="F62" s="57"/>
      <c r="G62" s="57"/>
      <c r="H62" s="57"/>
      <c r="I62" s="57"/>
      <c r="J62" s="57"/>
    </row>
    <row r="63" spans="1:10" ht="12.75">
      <c r="A63" s="113"/>
      <c r="B63" s="113"/>
      <c r="C63" s="113"/>
      <c r="D63" s="113"/>
      <c r="E63" s="113"/>
      <c r="F63" s="57"/>
      <c r="G63" s="57"/>
      <c r="H63" s="57"/>
      <c r="I63" s="57"/>
      <c r="J63" s="57"/>
    </row>
    <row r="66" spans="1:5" ht="12.75">
      <c r="A66" s="120"/>
      <c r="B66" s="120"/>
      <c r="C66" s="120"/>
      <c r="D66" s="120"/>
      <c r="E66" s="120"/>
    </row>
    <row r="67" spans="1:5" ht="12.75">
      <c r="A67" s="111"/>
      <c r="B67" s="111"/>
      <c r="C67" s="111"/>
      <c r="D67" s="111"/>
      <c r="E67" s="111"/>
    </row>
    <row r="68" spans="1:5" ht="12.75">
      <c r="A68" s="111"/>
      <c r="B68" s="111"/>
      <c r="C68" s="111"/>
      <c r="D68" s="111"/>
      <c r="E68" s="111"/>
    </row>
    <row r="69" spans="1:5" ht="12.75">
      <c r="A69" s="111"/>
      <c r="B69" s="111"/>
      <c r="C69" s="111"/>
      <c r="D69" s="111"/>
      <c r="E69" s="111"/>
    </row>
    <row r="70" spans="1:5" ht="12.75">
      <c r="A70" s="111"/>
      <c r="B70" s="111"/>
      <c r="C70" s="111"/>
      <c r="D70" s="111"/>
      <c r="E70" s="111"/>
    </row>
    <row r="71" spans="1:5" ht="12.75">
      <c r="A71" s="111"/>
      <c r="B71" s="111"/>
      <c r="C71" s="111"/>
      <c r="D71" s="111"/>
      <c r="E71" s="111"/>
    </row>
    <row r="72" spans="1:5" ht="12.75">
      <c r="A72" s="111"/>
      <c r="B72" s="111"/>
      <c r="C72" s="111"/>
      <c r="D72" s="111"/>
      <c r="E72" s="111"/>
    </row>
    <row r="73" spans="1:5" ht="12.75">
      <c r="A73" s="111"/>
      <c r="B73" s="111"/>
      <c r="C73" s="111"/>
      <c r="D73" s="111"/>
      <c r="E73" s="111"/>
    </row>
    <row r="74" spans="1:5" ht="12.75">
      <c r="A74" s="111"/>
      <c r="B74" s="111"/>
      <c r="C74" s="111"/>
      <c r="D74" s="111"/>
      <c r="E74" s="111"/>
    </row>
    <row r="75" spans="1:5" ht="12.75">
      <c r="A75" s="111"/>
      <c r="B75" s="111"/>
      <c r="C75" s="111"/>
      <c r="D75" s="111"/>
      <c r="E75" s="111"/>
    </row>
    <row r="76" spans="1:5" ht="12.75">
      <c r="A76" s="111"/>
      <c r="B76" s="111"/>
      <c r="C76" s="111"/>
      <c r="D76" s="111"/>
      <c r="E76" s="111"/>
    </row>
    <row r="77" spans="1:5" ht="12.75">
      <c r="A77" s="113"/>
      <c r="B77" s="113"/>
      <c r="C77" s="113"/>
      <c r="D77" s="113"/>
      <c r="E77" s="113"/>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N163"/>
  <sheetViews>
    <sheetView zoomScalePageLayoutView="0" workbookViewId="0" topLeftCell="A1">
      <selection activeCell="A1" sqref="A1"/>
    </sheetView>
  </sheetViews>
  <sheetFormatPr defaultColWidth="9.140625" defaultRowHeight="12.75"/>
  <cols>
    <col min="1" max="1" width="27.57421875" style="0" customWidth="1"/>
    <col min="2" max="2" width="10.8515625" style="0" customWidth="1"/>
    <col min="3" max="3" width="7.28125" style="0" bestFit="1" customWidth="1"/>
    <col min="4" max="4" width="8.140625" style="0" bestFit="1" customWidth="1"/>
    <col min="5" max="6" width="7.421875" style="0" customWidth="1"/>
    <col min="7" max="7" width="11.140625" style="0" customWidth="1"/>
    <col min="8" max="8" width="8.00390625" style="0" bestFit="1" customWidth="1"/>
    <col min="9" max="9" width="8.140625" style="0" bestFit="1" customWidth="1"/>
    <col min="10" max="10" width="8.00390625" style="0" bestFit="1" customWidth="1"/>
    <col min="11" max="11" width="7.421875" style="0" customWidth="1"/>
    <col min="12" max="12" width="2.57421875" style="0" customWidth="1"/>
    <col min="13" max="13" width="2.7109375" style="0" customWidth="1"/>
    <col min="14" max="14" width="88.421875" style="0" customWidth="1"/>
  </cols>
  <sheetData>
    <row r="1" spans="1:14" s="101" customFormat="1" ht="12.75">
      <c r="A1" s="102" t="s">
        <v>306</v>
      </c>
      <c r="N1" s="105" t="s">
        <v>989</v>
      </c>
    </row>
    <row r="2" spans="1:14" ht="12.75" customHeight="1">
      <c r="A2" s="102"/>
      <c r="B2" s="101"/>
      <c r="C2" s="101"/>
      <c r="D2" s="101"/>
      <c r="E2" s="101"/>
      <c r="F2" s="101"/>
      <c r="G2" s="101"/>
      <c r="H2" s="101"/>
      <c r="I2" s="101"/>
      <c r="J2" s="101"/>
      <c r="K2" s="101"/>
      <c r="L2" s="101"/>
      <c r="M2" s="101"/>
      <c r="N2" s="170" t="s">
        <v>1123</v>
      </c>
    </row>
    <row r="3" spans="1:14" ht="12.75">
      <c r="A3" s="102" t="s">
        <v>1124</v>
      </c>
      <c r="B3" s="101"/>
      <c r="C3" s="101"/>
      <c r="D3" s="101"/>
      <c r="E3" s="101"/>
      <c r="F3" s="101"/>
      <c r="G3" s="101"/>
      <c r="H3" s="101"/>
      <c r="I3" s="101"/>
      <c r="J3" s="101"/>
      <c r="K3" s="101"/>
      <c r="L3" s="101"/>
      <c r="M3" s="101"/>
      <c r="N3" s="170"/>
    </row>
    <row r="4" spans="1:14" ht="12.75">
      <c r="A4" s="102" t="s">
        <v>1125</v>
      </c>
      <c r="B4" s="101"/>
      <c r="C4" s="101"/>
      <c r="D4" s="101"/>
      <c r="E4" s="101"/>
      <c r="F4" s="101"/>
      <c r="G4" s="101"/>
      <c r="H4" s="101"/>
      <c r="I4" s="101"/>
      <c r="J4" s="101"/>
      <c r="K4" s="101"/>
      <c r="L4" s="101"/>
      <c r="M4" s="101"/>
      <c r="N4" s="170"/>
    </row>
    <row r="5" spans="1:14" ht="12.75">
      <c r="A5" s="102"/>
      <c r="B5" s="101"/>
      <c r="C5" s="101"/>
      <c r="D5" s="101"/>
      <c r="E5" s="101"/>
      <c r="F5" s="101"/>
      <c r="G5" s="101"/>
      <c r="H5" s="101"/>
      <c r="I5" s="101"/>
      <c r="J5" s="101"/>
      <c r="K5" s="101"/>
      <c r="L5" s="101"/>
      <c r="M5" s="101"/>
      <c r="N5" s="170"/>
    </row>
    <row r="6" spans="1:14" ht="12.75">
      <c r="A6" s="102" t="s">
        <v>359</v>
      </c>
      <c r="B6" s="101" t="s">
        <v>290</v>
      </c>
      <c r="C6" s="101"/>
      <c r="D6" s="101"/>
      <c r="E6" s="101"/>
      <c r="F6" s="101"/>
      <c r="G6" s="101" t="s">
        <v>301</v>
      </c>
      <c r="H6" s="101"/>
      <c r="I6" s="101"/>
      <c r="J6" s="101"/>
      <c r="K6" s="110"/>
      <c r="L6" s="110"/>
      <c r="M6" s="101"/>
      <c r="N6" s="170"/>
    </row>
    <row r="7" spans="1:14" ht="13.5" thickBot="1">
      <c r="A7" s="102" t="s">
        <v>279</v>
      </c>
      <c r="B7" s="103" t="s">
        <v>243</v>
      </c>
      <c r="C7" s="103" t="s">
        <v>244</v>
      </c>
      <c r="D7" s="103" t="s">
        <v>245</v>
      </c>
      <c r="E7" s="103" t="s">
        <v>246</v>
      </c>
      <c r="F7" s="103"/>
      <c r="G7" s="103" t="s">
        <v>243</v>
      </c>
      <c r="H7" s="103" t="s">
        <v>244</v>
      </c>
      <c r="I7" s="103" t="s">
        <v>245</v>
      </c>
      <c r="J7" s="103" t="s">
        <v>246</v>
      </c>
      <c r="K7" s="110"/>
      <c r="L7" s="110"/>
      <c r="M7" s="101"/>
      <c r="N7" s="170"/>
    </row>
    <row r="8" spans="1:14" ht="12.75">
      <c r="A8" s="102" t="s">
        <v>269</v>
      </c>
      <c r="B8" s="140">
        <v>41</v>
      </c>
      <c r="C8" s="141">
        <v>20</v>
      </c>
      <c r="D8" s="142">
        <v>16</v>
      </c>
      <c r="E8" s="140">
        <v>5</v>
      </c>
      <c r="F8" s="157"/>
      <c r="G8" s="104">
        <v>0.4772727272727273</v>
      </c>
      <c r="H8" s="104">
        <v>0.47619047619047616</v>
      </c>
      <c r="I8" s="104">
        <v>0.42857142857142855</v>
      </c>
      <c r="J8" s="104">
        <v>0.09523809523809523</v>
      </c>
      <c r="K8" s="110"/>
      <c r="L8" s="110"/>
      <c r="M8" s="101"/>
      <c r="N8" s="170"/>
    </row>
    <row r="9" spans="1:14" ht="12.75">
      <c r="A9" s="102" t="s">
        <v>270</v>
      </c>
      <c r="B9" s="143">
        <v>27</v>
      </c>
      <c r="C9" s="144">
        <v>14</v>
      </c>
      <c r="D9" s="145">
        <v>6</v>
      </c>
      <c r="E9" s="143">
        <v>7</v>
      </c>
      <c r="F9" s="157"/>
      <c r="G9" s="104">
        <v>0.7333333333333333</v>
      </c>
      <c r="H9" s="104">
        <v>0.5</v>
      </c>
      <c r="I9" s="104">
        <v>0.22727272727272727</v>
      </c>
      <c r="J9" s="104">
        <v>0.2727272727272727</v>
      </c>
      <c r="K9" s="110"/>
      <c r="L9" s="110"/>
      <c r="M9" s="101"/>
      <c r="N9" s="170"/>
    </row>
    <row r="10" spans="1:14" ht="12.75">
      <c r="A10" s="102" t="s">
        <v>271</v>
      </c>
      <c r="B10" s="143">
        <v>54</v>
      </c>
      <c r="C10" s="144">
        <v>41</v>
      </c>
      <c r="D10" s="145">
        <v>7</v>
      </c>
      <c r="E10" s="143">
        <v>6</v>
      </c>
      <c r="F10" s="157"/>
      <c r="G10" s="104">
        <v>0.6885245901639344</v>
      </c>
      <c r="H10" s="104">
        <v>0.7857142857142857</v>
      </c>
      <c r="I10" s="104">
        <v>0.14285714285714285</v>
      </c>
      <c r="J10" s="104">
        <v>0.07142857142857142</v>
      </c>
      <c r="K10" s="110"/>
      <c r="L10" s="110"/>
      <c r="M10" s="101"/>
      <c r="N10" s="170"/>
    </row>
    <row r="11" spans="1:14" ht="12.75">
      <c r="A11" s="102" t="s">
        <v>272</v>
      </c>
      <c r="B11" s="143">
        <v>51</v>
      </c>
      <c r="C11" s="144">
        <v>31</v>
      </c>
      <c r="D11" s="145">
        <v>14</v>
      </c>
      <c r="E11" s="143">
        <v>6</v>
      </c>
      <c r="F11" s="157"/>
      <c r="G11" s="104">
        <v>0.4691358024691358</v>
      </c>
      <c r="H11" s="104">
        <v>0.5789473684210527</v>
      </c>
      <c r="I11" s="104">
        <v>0.2894736842105263</v>
      </c>
      <c r="J11" s="104">
        <v>0.13157894736842105</v>
      </c>
      <c r="K11" s="110"/>
      <c r="L11" s="110"/>
      <c r="M11" s="101"/>
      <c r="N11" s="170"/>
    </row>
    <row r="12" spans="1:14" ht="12.75">
      <c r="A12" s="102" t="s">
        <v>273</v>
      </c>
      <c r="B12" s="143">
        <v>27</v>
      </c>
      <c r="C12" s="144">
        <v>20</v>
      </c>
      <c r="D12" s="145">
        <v>4</v>
      </c>
      <c r="E12" s="143">
        <v>3</v>
      </c>
      <c r="F12" s="157"/>
      <c r="G12" s="104">
        <v>0.4878048780487805</v>
      </c>
      <c r="H12" s="104">
        <v>0.75</v>
      </c>
      <c r="I12" s="104">
        <v>0.1</v>
      </c>
      <c r="J12" s="104">
        <v>0.15</v>
      </c>
      <c r="K12" s="110"/>
      <c r="L12" s="110"/>
      <c r="M12" s="101"/>
      <c r="N12" s="170"/>
    </row>
    <row r="13" spans="1:14" ht="12.75">
      <c r="A13" s="102" t="s">
        <v>274</v>
      </c>
      <c r="B13" s="143">
        <v>45</v>
      </c>
      <c r="C13" s="144">
        <v>34</v>
      </c>
      <c r="D13" s="145">
        <v>6</v>
      </c>
      <c r="E13" s="143">
        <v>5</v>
      </c>
      <c r="F13" s="157"/>
      <c r="G13" s="104">
        <v>0.5961538461538461</v>
      </c>
      <c r="H13" s="104">
        <v>0.7419354838709677</v>
      </c>
      <c r="I13" s="104">
        <v>0.12903225806451613</v>
      </c>
      <c r="J13" s="104">
        <v>0.12903225806451613</v>
      </c>
      <c r="K13" s="110"/>
      <c r="L13" s="110"/>
      <c r="M13" s="101"/>
      <c r="N13" s="170"/>
    </row>
    <row r="14" spans="1:14" ht="12.75">
      <c r="A14" s="102" t="s">
        <v>275</v>
      </c>
      <c r="B14" s="143">
        <v>75</v>
      </c>
      <c r="C14" s="144">
        <v>43</v>
      </c>
      <c r="D14" s="145">
        <v>26</v>
      </c>
      <c r="E14" s="143">
        <v>6</v>
      </c>
      <c r="F14" s="157"/>
      <c r="G14" s="104">
        <v>0.654320987654321</v>
      </c>
      <c r="H14" s="104">
        <v>0.6037735849056604</v>
      </c>
      <c r="I14" s="104">
        <v>0.32075471698113206</v>
      </c>
      <c r="J14" s="104">
        <v>0.07547169811320754</v>
      </c>
      <c r="K14" s="110"/>
      <c r="L14" s="110"/>
      <c r="M14" s="101"/>
      <c r="N14" s="170"/>
    </row>
    <row r="15" spans="1:14" ht="12.75">
      <c r="A15" s="102" t="s">
        <v>276</v>
      </c>
      <c r="B15" s="143">
        <v>55</v>
      </c>
      <c r="C15" s="144">
        <v>38</v>
      </c>
      <c r="D15" s="145">
        <v>7</v>
      </c>
      <c r="E15" s="143">
        <v>10</v>
      </c>
      <c r="F15" s="157"/>
      <c r="G15" s="104">
        <v>0.6571428571428571</v>
      </c>
      <c r="H15" s="104">
        <v>0.717391304347826</v>
      </c>
      <c r="I15" s="104">
        <v>0.13043478260869565</v>
      </c>
      <c r="J15" s="104">
        <v>0.15217391304347827</v>
      </c>
      <c r="K15" s="110"/>
      <c r="L15" s="110"/>
      <c r="M15" s="101"/>
      <c r="N15" s="170"/>
    </row>
    <row r="16" spans="1:14" ht="12.75">
      <c r="A16" s="102" t="s">
        <v>277</v>
      </c>
      <c r="B16" s="143">
        <v>6</v>
      </c>
      <c r="C16" s="144">
        <v>4</v>
      </c>
      <c r="D16" s="145">
        <v>1</v>
      </c>
      <c r="E16" s="143">
        <v>1</v>
      </c>
      <c r="F16" s="157"/>
      <c r="G16" s="104">
        <v>0.625</v>
      </c>
      <c r="H16" s="104">
        <v>0.6</v>
      </c>
      <c r="I16" s="104">
        <v>0.2</v>
      </c>
      <c r="J16" s="104">
        <v>0.2</v>
      </c>
      <c r="K16" s="110"/>
      <c r="L16" s="110"/>
      <c r="M16" s="101"/>
      <c r="N16" s="170"/>
    </row>
    <row r="17" spans="1:14" ht="13.5" thickBot="1">
      <c r="A17" s="102" t="s">
        <v>278</v>
      </c>
      <c r="B17" s="146">
        <v>25</v>
      </c>
      <c r="C17" s="147">
        <v>16</v>
      </c>
      <c r="D17" s="148">
        <v>6</v>
      </c>
      <c r="E17" s="146">
        <v>3</v>
      </c>
      <c r="F17" s="157"/>
      <c r="G17" s="104">
        <v>0.125</v>
      </c>
      <c r="H17" s="104">
        <v>1</v>
      </c>
      <c r="I17" s="104">
        <v>0</v>
      </c>
      <c r="J17" s="104">
        <v>0</v>
      </c>
      <c r="K17" s="110"/>
      <c r="L17" s="110"/>
      <c r="M17" s="101"/>
      <c r="N17" s="170"/>
    </row>
    <row r="18" spans="1:14" s="78" customFormat="1" ht="12.75">
      <c r="A18" s="102" t="s">
        <v>128</v>
      </c>
      <c r="B18" s="134">
        <v>406</v>
      </c>
      <c r="C18" s="149">
        <v>261</v>
      </c>
      <c r="D18" s="150">
        <v>93</v>
      </c>
      <c r="E18" s="134">
        <v>52</v>
      </c>
      <c r="F18" s="134"/>
      <c r="G18" s="104">
        <v>0.564</v>
      </c>
      <c r="H18" s="104">
        <v>0.6595744680851063</v>
      </c>
      <c r="I18" s="104">
        <v>0.21631205673758866</v>
      </c>
      <c r="J18" s="104">
        <v>0.12411347517730496</v>
      </c>
      <c r="K18" s="110"/>
      <c r="L18" s="110"/>
      <c r="M18" s="101"/>
      <c r="N18" s="170"/>
    </row>
    <row r="19" spans="1:14" s="78" customFormat="1" ht="12.75">
      <c r="A19" s="109"/>
      <c r="B19" s="109"/>
      <c r="C19" s="110"/>
      <c r="D19" s="110"/>
      <c r="E19" s="110"/>
      <c r="F19" s="110"/>
      <c r="G19" s="110"/>
      <c r="H19" s="110"/>
      <c r="I19" s="110"/>
      <c r="J19" s="110"/>
      <c r="K19" s="110"/>
      <c r="L19" s="110"/>
      <c r="M19" s="101"/>
      <c r="N19" s="170"/>
    </row>
    <row r="20" spans="1:14" s="78" customFormat="1" ht="12.75">
      <c r="A20" s="109"/>
      <c r="B20" s="109"/>
      <c r="C20" s="110"/>
      <c r="D20" s="110"/>
      <c r="E20" s="110"/>
      <c r="F20" s="110"/>
      <c r="G20" s="110"/>
      <c r="H20" s="110"/>
      <c r="I20" s="110"/>
      <c r="J20" s="110"/>
      <c r="K20" s="110"/>
      <c r="L20" s="110"/>
      <c r="M20" s="101"/>
      <c r="N20" s="170"/>
    </row>
    <row r="21" spans="1:14" s="78" customFormat="1" ht="12.75">
      <c r="A21" s="171" t="s">
        <v>240</v>
      </c>
      <c r="B21" s="172"/>
      <c r="C21" s="172"/>
      <c r="D21" s="172"/>
      <c r="E21" s="172"/>
      <c r="F21" s="172"/>
      <c r="G21" s="172"/>
      <c r="H21" s="172"/>
      <c r="I21" s="172"/>
      <c r="J21" s="172"/>
      <c r="K21" s="172"/>
      <c r="L21" s="172"/>
      <c r="M21"/>
      <c r="N21" s="170"/>
    </row>
    <row r="22" spans="1:14" ht="12.75">
      <c r="A22" s="171"/>
      <c r="B22" s="172"/>
      <c r="C22" s="172"/>
      <c r="D22" s="172"/>
      <c r="E22" s="172"/>
      <c r="F22" s="172"/>
      <c r="G22" s="172"/>
      <c r="H22" s="172"/>
      <c r="I22" s="172"/>
      <c r="J22" s="172"/>
      <c r="K22" s="172"/>
      <c r="L22" s="172"/>
      <c r="M22" s="101"/>
      <c r="N22" s="170"/>
    </row>
    <row r="23" spans="1:14" ht="12.75">
      <c r="A23" s="171"/>
      <c r="B23" s="172"/>
      <c r="C23" s="172"/>
      <c r="D23" s="172"/>
      <c r="E23" s="172"/>
      <c r="F23" s="172"/>
      <c r="G23" s="172"/>
      <c r="H23" s="172"/>
      <c r="I23" s="172"/>
      <c r="J23" s="172"/>
      <c r="K23" s="172"/>
      <c r="L23" s="172"/>
      <c r="M23" s="101"/>
      <c r="N23" s="170"/>
    </row>
    <row r="24" spans="1:14" ht="12.75">
      <c r="A24" s="171"/>
      <c r="B24" s="172"/>
      <c r="C24" s="172"/>
      <c r="D24" s="172"/>
      <c r="E24" s="172"/>
      <c r="F24" s="172"/>
      <c r="G24" s="172"/>
      <c r="H24" s="172"/>
      <c r="I24" s="172"/>
      <c r="J24" s="172"/>
      <c r="K24" s="172"/>
      <c r="L24" s="172"/>
      <c r="M24" s="101"/>
      <c r="N24" s="170"/>
    </row>
    <row r="25" spans="1:14" s="101" customFormat="1" ht="12.75">
      <c r="A25" s="171"/>
      <c r="B25" s="172"/>
      <c r="C25" s="172"/>
      <c r="D25" s="172"/>
      <c r="E25" s="172"/>
      <c r="F25" s="172"/>
      <c r="G25" s="172"/>
      <c r="H25" s="172"/>
      <c r="I25" s="172"/>
      <c r="J25" s="172"/>
      <c r="K25" s="172"/>
      <c r="L25" s="172"/>
      <c r="N25" s="170"/>
    </row>
    <row r="26" spans="1:14" s="101" customFormat="1" ht="12.75">
      <c r="A26" s="171"/>
      <c r="B26" s="172"/>
      <c r="C26" s="172"/>
      <c r="D26" s="172"/>
      <c r="E26" s="172"/>
      <c r="F26" s="172"/>
      <c r="G26" s="172"/>
      <c r="H26" s="172"/>
      <c r="I26" s="172"/>
      <c r="J26" s="172"/>
      <c r="K26" s="172"/>
      <c r="L26" s="172"/>
      <c r="N26" s="170"/>
    </row>
    <row r="27" spans="1:14" s="101" customFormat="1" ht="12.75">
      <c r="A27" s="171"/>
      <c r="B27" s="172"/>
      <c r="C27" s="172"/>
      <c r="D27" s="172"/>
      <c r="E27" s="172"/>
      <c r="F27" s="172"/>
      <c r="G27" s="172"/>
      <c r="H27" s="172"/>
      <c r="I27" s="172"/>
      <c r="J27" s="172"/>
      <c r="K27" s="172"/>
      <c r="L27" s="172"/>
      <c r="N27" s="170"/>
    </row>
    <row r="28" spans="1:14" s="101" customFormat="1" ht="12.75">
      <c r="A28" s="171"/>
      <c r="B28" s="172"/>
      <c r="C28" s="172"/>
      <c r="D28" s="172"/>
      <c r="E28" s="172"/>
      <c r="F28" s="172"/>
      <c r="G28" s="172"/>
      <c r="H28" s="172"/>
      <c r="I28" s="172"/>
      <c r="J28" s="172"/>
      <c r="K28" s="172"/>
      <c r="L28" s="172"/>
      <c r="N28" s="170"/>
    </row>
    <row r="29" spans="1:14" s="101" customFormat="1" ht="12.75">
      <c r="A29" s="171"/>
      <c r="B29" s="172"/>
      <c r="C29" s="172"/>
      <c r="D29" s="172"/>
      <c r="E29" s="172"/>
      <c r="F29" s="172"/>
      <c r="G29" s="172"/>
      <c r="H29" s="172"/>
      <c r="I29" s="172"/>
      <c r="J29" s="172"/>
      <c r="K29" s="172"/>
      <c r="L29" s="172"/>
      <c r="N29" s="170"/>
    </row>
    <row r="30" spans="1:14" s="101" customFormat="1" ht="12.75">
      <c r="A30" s="171"/>
      <c r="B30" s="172"/>
      <c r="C30" s="172"/>
      <c r="D30" s="172"/>
      <c r="E30" s="172"/>
      <c r="F30" s="172"/>
      <c r="G30" s="172"/>
      <c r="H30" s="172"/>
      <c r="I30" s="172"/>
      <c r="J30" s="172"/>
      <c r="K30" s="172"/>
      <c r="L30" s="172"/>
      <c r="N30" s="170"/>
    </row>
    <row r="31" spans="1:14" s="101" customFormat="1" ht="12.75">
      <c r="A31"/>
      <c r="B31"/>
      <c r="C31"/>
      <c r="D31"/>
      <c r="E31"/>
      <c r="F31"/>
      <c r="G31"/>
      <c r="H31"/>
      <c r="I31"/>
      <c r="J31"/>
      <c r="K31"/>
      <c r="L31"/>
      <c r="N31" s="170"/>
    </row>
    <row r="32" spans="1:14" s="101" customFormat="1" ht="12.75">
      <c r="A32"/>
      <c r="B32"/>
      <c r="C32"/>
      <c r="D32"/>
      <c r="E32"/>
      <c r="F32"/>
      <c r="G32"/>
      <c r="H32"/>
      <c r="I32"/>
      <c r="J32"/>
      <c r="K32"/>
      <c r="L32"/>
      <c r="N32" s="170"/>
    </row>
    <row r="33" spans="1:14" s="101" customFormat="1" ht="12.75">
      <c r="A33"/>
      <c r="B33"/>
      <c r="C33"/>
      <c r="D33"/>
      <c r="E33"/>
      <c r="F33"/>
      <c r="G33"/>
      <c r="H33"/>
      <c r="I33"/>
      <c r="J33"/>
      <c r="K33"/>
      <c r="L33"/>
      <c r="N33" s="170"/>
    </row>
    <row r="34" spans="1:14" s="101" customFormat="1" ht="12.75" customHeight="1">
      <c r="A34"/>
      <c r="B34"/>
      <c r="C34"/>
      <c r="D34"/>
      <c r="E34"/>
      <c r="F34"/>
      <c r="G34"/>
      <c r="H34"/>
      <c r="I34"/>
      <c r="J34"/>
      <c r="K34"/>
      <c r="L34"/>
      <c r="N34" s="170"/>
    </row>
    <row r="35" spans="1:14" s="78" customFormat="1" ht="12.75">
      <c r="A35"/>
      <c r="B35"/>
      <c r="C35"/>
      <c r="D35"/>
      <c r="E35"/>
      <c r="F35"/>
      <c r="G35"/>
      <c r="H35"/>
      <c r="I35"/>
      <c r="J35"/>
      <c r="K35"/>
      <c r="L35"/>
      <c r="M35"/>
      <c r="N35" s="170"/>
    </row>
    <row r="36" spans="1:14" s="78" customFormat="1" ht="12.75">
      <c r="A36"/>
      <c r="B36"/>
      <c r="C36"/>
      <c r="D36"/>
      <c r="E36"/>
      <c r="F36"/>
      <c r="G36"/>
      <c r="H36"/>
      <c r="I36"/>
      <c r="J36"/>
      <c r="K36"/>
      <c r="L36"/>
      <c r="M36"/>
      <c r="N36" s="170"/>
    </row>
    <row r="37" spans="1:14" s="101" customFormat="1" ht="12.75">
      <c r="A37"/>
      <c r="B37"/>
      <c r="C37"/>
      <c r="D37"/>
      <c r="E37"/>
      <c r="F37"/>
      <c r="G37"/>
      <c r="H37"/>
      <c r="I37"/>
      <c r="J37"/>
      <c r="K37"/>
      <c r="L37"/>
      <c r="M37"/>
      <c r="N37" s="170"/>
    </row>
    <row r="38" spans="1:14" s="101" customFormat="1" ht="12.75">
      <c r="A38"/>
      <c r="B38"/>
      <c r="C38"/>
      <c r="D38"/>
      <c r="E38"/>
      <c r="F38"/>
      <c r="G38"/>
      <c r="H38"/>
      <c r="I38"/>
      <c r="J38"/>
      <c r="K38"/>
      <c r="L38"/>
      <c r="M38"/>
      <c r="N38" s="170"/>
    </row>
    <row r="39" spans="1:14" s="101" customFormat="1" ht="12.75">
      <c r="A39"/>
      <c r="B39"/>
      <c r="C39"/>
      <c r="D39"/>
      <c r="E39"/>
      <c r="F39"/>
      <c r="G39"/>
      <c r="H39"/>
      <c r="I39"/>
      <c r="J39"/>
      <c r="K39"/>
      <c r="L39"/>
      <c r="M39"/>
      <c r="N39" s="170"/>
    </row>
    <row r="40" ht="12.75">
      <c r="N40" s="170"/>
    </row>
    <row r="41" ht="12.75">
      <c r="N41" s="170"/>
    </row>
    <row r="42" ht="12.75">
      <c r="N42" s="170"/>
    </row>
    <row r="43" ht="12.75">
      <c r="N43" s="170"/>
    </row>
    <row r="44" ht="12.75">
      <c r="N44" s="170"/>
    </row>
    <row r="45" ht="12.75">
      <c r="N45" s="170"/>
    </row>
    <row r="46" ht="12.75" customHeight="1">
      <c r="N46" s="170"/>
    </row>
    <row r="47" ht="12.75">
      <c r="N47" s="170"/>
    </row>
    <row r="48" ht="12.75">
      <c r="N48" s="170"/>
    </row>
    <row r="49" ht="12.75">
      <c r="N49" s="170"/>
    </row>
    <row r="50" ht="12.75">
      <c r="N50" s="170"/>
    </row>
    <row r="51" ht="12.75">
      <c r="N51" s="170"/>
    </row>
    <row r="52" ht="12.75">
      <c r="N52" s="170"/>
    </row>
    <row r="53" ht="12.75">
      <c r="N53" s="170"/>
    </row>
    <row r="54" ht="12.75">
      <c r="N54" s="170"/>
    </row>
    <row r="55" ht="12.75">
      <c r="N55" s="170"/>
    </row>
    <row r="56" ht="12.75">
      <c r="N56" s="170"/>
    </row>
    <row r="57" ht="12.75" customHeight="1">
      <c r="N57" s="170"/>
    </row>
    <row r="58" ht="12.75" customHeight="1">
      <c r="N58" s="170"/>
    </row>
    <row r="59" ht="12.75" customHeight="1">
      <c r="N59" s="170"/>
    </row>
    <row r="60" ht="12.75" customHeight="1">
      <c r="N60" s="170"/>
    </row>
    <row r="61" ht="12.75" customHeight="1">
      <c r="N61" s="170"/>
    </row>
    <row r="62" ht="12.75" customHeight="1">
      <c r="N62" s="170"/>
    </row>
    <row r="63" ht="12.75" customHeight="1">
      <c r="N63" s="170"/>
    </row>
    <row r="64" ht="12.75" customHeight="1">
      <c r="N64" s="170"/>
    </row>
    <row r="65" ht="12.75" customHeight="1">
      <c r="N65" s="170"/>
    </row>
    <row r="66" ht="12.75" customHeight="1">
      <c r="N66" s="170"/>
    </row>
    <row r="67" ht="12.75">
      <c r="N67" s="170"/>
    </row>
    <row r="68" ht="12.75">
      <c r="N68" s="170"/>
    </row>
    <row r="69" ht="12.75">
      <c r="N69" s="170"/>
    </row>
    <row r="70" ht="12.75">
      <c r="N70" s="170"/>
    </row>
    <row r="71" ht="12.75">
      <c r="N71" s="170"/>
    </row>
    <row r="72" ht="12.75">
      <c r="N72" s="170"/>
    </row>
    <row r="73" ht="12.75">
      <c r="N73" s="170"/>
    </row>
    <row r="74" ht="12.75">
      <c r="N74" s="170"/>
    </row>
    <row r="75" ht="12.75">
      <c r="N75" s="170"/>
    </row>
    <row r="76" ht="12.75">
      <c r="N76" s="170"/>
    </row>
    <row r="77" ht="12.75">
      <c r="N77" s="170"/>
    </row>
    <row r="78" ht="12.75">
      <c r="N78" s="170"/>
    </row>
    <row r="79" ht="12.75">
      <c r="N79" s="170"/>
    </row>
    <row r="80" ht="12.75">
      <c r="N80" s="170"/>
    </row>
    <row r="81" ht="12.75">
      <c r="N81" s="170"/>
    </row>
    <row r="82" ht="12.75">
      <c r="N82" s="170"/>
    </row>
    <row r="83" ht="12.75">
      <c r="N83" s="170"/>
    </row>
    <row r="84" ht="12.75">
      <c r="N84" s="170"/>
    </row>
    <row r="85" ht="12.75">
      <c r="N85" s="170"/>
    </row>
    <row r="86" ht="12.75">
      <c r="N86" s="170"/>
    </row>
    <row r="87" ht="12.75">
      <c r="N87" s="170"/>
    </row>
    <row r="88" ht="12.75">
      <c r="N88" s="170"/>
    </row>
    <row r="89" ht="12.75">
      <c r="N89" s="170"/>
    </row>
    <row r="90" ht="12.75">
      <c r="N90" s="170"/>
    </row>
    <row r="91" ht="12.75">
      <c r="N91" s="170"/>
    </row>
    <row r="92" ht="12.75">
      <c r="N92" s="170"/>
    </row>
    <row r="93" ht="12.75">
      <c r="N93" s="170"/>
    </row>
    <row r="94" ht="12.75">
      <c r="N94" s="170"/>
    </row>
    <row r="95" ht="12.75">
      <c r="N95" s="170"/>
    </row>
    <row r="96" ht="12.75">
      <c r="N96" s="170"/>
    </row>
    <row r="97" ht="12.75">
      <c r="N97" s="170"/>
    </row>
    <row r="98" ht="12.75">
      <c r="N98" s="170"/>
    </row>
    <row r="99" ht="12.75">
      <c r="N99" s="170"/>
    </row>
    <row r="100" ht="12.75">
      <c r="N100" s="170"/>
    </row>
    <row r="101" ht="12.75">
      <c r="N101" s="170"/>
    </row>
    <row r="102" ht="12.75">
      <c r="N102" s="170"/>
    </row>
    <row r="103" ht="12.75">
      <c r="N103" s="170"/>
    </row>
    <row r="104" ht="12.75">
      <c r="N104" s="170"/>
    </row>
    <row r="105" ht="12.75">
      <c r="N105" s="170"/>
    </row>
    <row r="106" ht="12.75">
      <c r="N106" s="170"/>
    </row>
    <row r="107" ht="12.75">
      <c r="N107" s="170"/>
    </row>
    <row r="108" ht="12.75">
      <c r="N108" s="170"/>
    </row>
    <row r="109" ht="12.75">
      <c r="N109" s="170"/>
    </row>
    <row r="110" ht="12.75">
      <c r="N110" s="170"/>
    </row>
    <row r="111" ht="12.75">
      <c r="N111" s="170"/>
    </row>
    <row r="112" ht="12.75">
      <c r="N112" s="170"/>
    </row>
    <row r="113" ht="12.75">
      <c r="N113" s="170"/>
    </row>
    <row r="114" ht="12.75">
      <c r="N114" s="170"/>
    </row>
    <row r="115" ht="12.75">
      <c r="N115" s="170"/>
    </row>
    <row r="116" ht="12.75">
      <c r="N116" s="170"/>
    </row>
    <row r="117" ht="12.75">
      <c r="N117" s="170"/>
    </row>
    <row r="118" ht="12.75">
      <c r="N118" s="170"/>
    </row>
    <row r="119" ht="12.75">
      <c r="N119" s="170"/>
    </row>
    <row r="120" ht="12.75">
      <c r="N120" s="170"/>
    </row>
    <row r="121" ht="12.75">
      <c r="N121" s="170"/>
    </row>
    <row r="122" ht="12.75">
      <c r="N122" s="170"/>
    </row>
    <row r="123" ht="12.75">
      <c r="N123" s="170"/>
    </row>
    <row r="124" ht="12.75">
      <c r="N124" s="170"/>
    </row>
    <row r="125" ht="12.75">
      <c r="N125" s="170"/>
    </row>
    <row r="126" ht="12.75">
      <c r="N126" s="170"/>
    </row>
    <row r="127" ht="12.75">
      <c r="N127" s="170"/>
    </row>
    <row r="128" ht="12.75">
      <c r="N128" s="170"/>
    </row>
    <row r="129" ht="12.75">
      <c r="N129" s="170"/>
    </row>
    <row r="130" ht="12.75">
      <c r="N130" s="170"/>
    </row>
    <row r="131" ht="12.75">
      <c r="N131" s="170"/>
    </row>
    <row r="132" ht="12.75">
      <c r="N132" s="170"/>
    </row>
    <row r="133" ht="12.75">
      <c r="N133" s="170"/>
    </row>
    <row r="134" ht="12.75">
      <c r="N134" s="170"/>
    </row>
    <row r="135" ht="12.75">
      <c r="N135" s="170"/>
    </row>
    <row r="136" ht="12.75">
      <c r="N136" s="170"/>
    </row>
    <row r="137" ht="12.75">
      <c r="N137" s="170"/>
    </row>
    <row r="138" ht="12.75">
      <c r="N138" s="170"/>
    </row>
    <row r="139" ht="12.75">
      <c r="N139" s="170"/>
    </row>
    <row r="140" ht="12.75">
      <c r="N140" s="170"/>
    </row>
    <row r="141" ht="12.75">
      <c r="N141" s="170"/>
    </row>
    <row r="142" ht="12.75">
      <c r="N142" s="170"/>
    </row>
    <row r="143" ht="12.75">
      <c r="N143" s="170"/>
    </row>
    <row r="144" ht="12.75">
      <c r="N144" s="170"/>
    </row>
    <row r="145" ht="12.75">
      <c r="N145" s="170"/>
    </row>
    <row r="146" ht="12.75">
      <c r="N146" s="170"/>
    </row>
    <row r="147" ht="12.75">
      <c r="N147" s="170"/>
    </row>
    <row r="148" ht="12.75">
      <c r="N148" s="170"/>
    </row>
    <row r="149" ht="12.75">
      <c r="N149" s="170"/>
    </row>
    <row r="150" ht="12.75">
      <c r="N150" s="170"/>
    </row>
    <row r="151" ht="12.75">
      <c r="N151" s="170"/>
    </row>
    <row r="152" ht="12.75">
      <c r="N152" s="170"/>
    </row>
    <row r="153" ht="12.75">
      <c r="N153" s="170"/>
    </row>
    <row r="154" ht="12.75">
      <c r="N154" s="170"/>
    </row>
    <row r="155" ht="12.75">
      <c r="N155" s="170"/>
    </row>
    <row r="156" ht="12.75">
      <c r="N156" s="170"/>
    </row>
    <row r="157" ht="12.75">
      <c r="N157" s="170"/>
    </row>
    <row r="158" ht="12.75">
      <c r="N158" s="170"/>
    </row>
    <row r="159" ht="12.75">
      <c r="N159" s="170"/>
    </row>
    <row r="160" ht="12.75">
      <c r="N160" s="170"/>
    </row>
    <row r="161" ht="12.75">
      <c r="N161" s="170"/>
    </row>
    <row r="162" ht="12.75">
      <c r="N162" s="170"/>
    </row>
    <row r="163" ht="12.75">
      <c r="N163" s="170"/>
    </row>
  </sheetData>
  <sheetProtection/>
  <mergeCells count="2">
    <mergeCell ref="N2:N163"/>
    <mergeCell ref="A21:L30"/>
  </mergeCells>
  <printOptions/>
  <pageMargins left="0.2" right="0.2"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Standard &amp; Poor's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HSILVERBLA</dc:creator>
  <cp:keywords/>
  <dc:description/>
  <cp:lastModifiedBy>J. Randall Woolridge</cp:lastModifiedBy>
  <cp:lastPrinted>2011-07-27T13:32:56Z</cp:lastPrinted>
  <dcterms:created xsi:type="dcterms:W3CDTF">2002-07-09T14:08:29Z</dcterms:created>
  <dcterms:modified xsi:type="dcterms:W3CDTF">2012-08-07T18:02:27Z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